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7E53D9F-E3C2-443E-BACD-24EEEFD32093}" xr6:coauthVersionLast="47" xr6:coauthVersionMax="47" xr10:uidLastSave="{00000000-0000-0000-0000-000000000000}"/>
  <workbookProtection workbookAlgorithmName="SHA-512" workbookHashValue="eawSwymCdfxvswotY+ijPYcQvAlTyvs0qpjlefo/GYAefN5+BBTv8xb5OLZ1eUyp6dDgNOGHcv2KAVl8otGMag==" workbookSaltValue="S6WmHLDSuPTRiY629RTJXA==" workbookSpinCount="100000" lockStructure="1"/>
  <bookViews>
    <workbookView xWindow="-28920" yWindow="-120" windowWidth="29040" windowHeight="15840" activeTab="2" xr2:uid="{00000000-000D-0000-FFFF-FFFF00000000}"/>
  </bookViews>
  <sheets>
    <sheet name="Centralizator" sheetId="1" r:id="rId1"/>
    <sheet name="Olimpici S." sheetId="2" r:id="rId2"/>
    <sheet name="Olimpici A." sheetId="3" r:id="rId3"/>
    <sheet name="Recunoscuți S." sheetId="4" r:id="rId4"/>
    <sheet name="Recunoscuți A. " sheetId="5" r:id="rId5"/>
    <sheet name="Nerecunoscuți S. " sheetId="6" r:id="rId6"/>
    <sheet name="Nerecunoscuți A. " sheetId="7" r:id="rId7"/>
    <sheet name="Veterani" sheetId="8" r:id="rId8"/>
    <sheet name="Recorduri" sheetId="9" r:id="rId9"/>
    <sheet name="Premii Gala Sport" sheetId="10" r:id="rId10"/>
    <sheet name="personal tehnicieni" sheetId="11" r:id="rId11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QeSRH/KYlhTUG1c60RAVvlfYn4n1mu6oFFKRL1FTyM8="/>
    </ext>
  </extLst>
</workbook>
</file>

<file path=xl/calcChain.xml><?xml version="1.0" encoding="utf-8"?>
<calcChain xmlns="http://schemas.openxmlformats.org/spreadsheetml/2006/main">
  <c r="E26" i="10" l="1"/>
  <c r="N27" i="9"/>
  <c r="N26" i="9"/>
  <c r="N25" i="9"/>
  <c r="O24" i="9"/>
  <c r="N24" i="9"/>
  <c r="N23" i="9"/>
  <c r="N22" i="9"/>
  <c r="N21" i="9"/>
  <c r="N20" i="9"/>
  <c r="N19" i="9"/>
  <c r="N18" i="9"/>
  <c r="N17" i="9"/>
  <c r="N16" i="9"/>
  <c r="N15" i="9"/>
  <c r="O14" i="9"/>
  <c r="N14" i="9"/>
  <c r="N13" i="9"/>
  <c r="N12" i="9"/>
  <c r="N11" i="9"/>
  <c r="N10" i="9"/>
  <c r="O10" i="9" s="1"/>
  <c r="N9" i="9"/>
  <c r="N8" i="9"/>
  <c r="N7" i="9"/>
  <c r="N6" i="9"/>
  <c r="N5" i="9"/>
  <c r="L35" i="8"/>
  <c r="K35" i="8"/>
  <c r="O567" i="7"/>
  <c r="O566" i="7"/>
  <c r="M566" i="7"/>
  <c r="N566" i="7" s="1"/>
  <c r="K566" i="7"/>
  <c r="O565" i="7"/>
  <c r="N564" i="7"/>
  <c r="O564" i="7" s="1"/>
  <c r="K564" i="7"/>
  <c r="M564" i="7" s="1"/>
  <c r="N563" i="7"/>
  <c r="O563" i="7" s="1"/>
  <c r="M563" i="7"/>
  <c r="O562" i="7"/>
  <c r="M562" i="7"/>
  <c r="N562" i="7" s="1"/>
  <c r="M561" i="7"/>
  <c r="M560" i="7"/>
  <c r="N560" i="7" s="1"/>
  <c r="O560" i="7" s="1"/>
  <c r="N559" i="7"/>
  <c r="O559" i="7" s="1"/>
  <c r="M559" i="7"/>
  <c r="M558" i="7"/>
  <c r="N558" i="7" s="1"/>
  <c r="O558" i="7" s="1"/>
  <c r="M557" i="7"/>
  <c r="O556" i="7"/>
  <c r="M556" i="7"/>
  <c r="N556" i="7" s="1"/>
  <c r="M555" i="7"/>
  <c r="M554" i="7"/>
  <c r="M553" i="7"/>
  <c r="M552" i="7"/>
  <c r="M551" i="7"/>
  <c r="M550" i="7"/>
  <c r="M549" i="7"/>
  <c r="M548" i="7"/>
  <c r="M547" i="7"/>
  <c r="M546" i="7"/>
  <c r="M545" i="7"/>
  <c r="M544" i="7"/>
  <c r="N544" i="7" s="1"/>
  <c r="O544" i="7" s="1"/>
  <c r="N543" i="7"/>
  <c r="O543" i="7" s="1"/>
  <c r="M543" i="7"/>
  <c r="M542" i="7"/>
  <c r="M541" i="7"/>
  <c r="K541" i="7"/>
  <c r="M540" i="7"/>
  <c r="M539" i="7"/>
  <c r="M538" i="7"/>
  <c r="M537" i="7"/>
  <c r="N537" i="7" s="1"/>
  <c r="O537" i="7" s="1"/>
  <c r="K537" i="7"/>
  <c r="M536" i="7"/>
  <c r="M535" i="7"/>
  <c r="M534" i="7"/>
  <c r="N533" i="7" s="1"/>
  <c r="O533" i="7" s="1"/>
  <c r="M533" i="7"/>
  <c r="K533" i="7"/>
  <c r="M532" i="7"/>
  <c r="M531" i="7"/>
  <c r="N531" i="7" s="1"/>
  <c r="O531" i="7" s="1"/>
  <c r="K531" i="7"/>
  <c r="M530" i="7"/>
  <c r="M529" i="7"/>
  <c r="M528" i="7"/>
  <c r="N527" i="7" s="1"/>
  <c r="O527" i="7" s="1"/>
  <c r="M527" i="7"/>
  <c r="K527" i="7"/>
  <c r="M526" i="7"/>
  <c r="M525" i="7"/>
  <c r="M524" i="7"/>
  <c r="M523" i="7"/>
  <c r="N522" i="7"/>
  <c r="O522" i="7" s="1"/>
  <c r="M522" i="7"/>
  <c r="K522" i="7"/>
  <c r="M521" i="7"/>
  <c r="M520" i="7"/>
  <c r="M519" i="7"/>
  <c r="M518" i="7"/>
  <c r="K518" i="7"/>
  <c r="M516" i="7"/>
  <c r="K516" i="7"/>
  <c r="M514" i="7"/>
  <c r="N514" i="7" s="1"/>
  <c r="O514" i="7" s="1"/>
  <c r="K514" i="7"/>
  <c r="M512" i="7"/>
  <c r="K512" i="7"/>
  <c r="N512" i="7" s="1"/>
  <c r="O512" i="7" s="1"/>
  <c r="M511" i="7"/>
  <c r="M510" i="7"/>
  <c r="M509" i="7"/>
  <c r="N507" i="7"/>
  <c r="O507" i="7" s="1"/>
  <c r="K507" i="7"/>
  <c r="M507" i="7" s="1"/>
  <c r="N506" i="7"/>
  <c r="O506" i="7" s="1"/>
  <c r="M506" i="7"/>
  <c r="O505" i="7"/>
  <c r="O503" i="7"/>
  <c r="O501" i="7"/>
  <c r="M500" i="7"/>
  <c r="O496" i="7"/>
  <c r="M496" i="7"/>
  <c r="N496" i="7" s="1"/>
  <c r="K496" i="7"/>
  <c r="M494" i="7"/>
  <c r="K494" i="7"/>
  <c r="N494" i="7" s="1"/>
  <c r="O494" i="7" s="1"/>
  <c r="M492" i="7"/>
  <c r="K492" i="7"/>
  <c r="M488" i="7"/>
  <c r="K488" i="7"/>
  <c r="M486" i="7"/>
  <c r="K486" i="7"/>
  <c r="N486" i="7" s="1"/>
  <c r="O486" i="7" s="1"/>
  <c r="M485" i="7"/>
  <c r="M484" i="7"/>
  <c r="M483" i="7"/>
  <c r="M482" i="7"/>
  <c r="M480" i="7"/>
  <c r="K480" i="7"/>
  <c r="M478" i="7"/>
  <c r="K478" i="7"/>
  <c r="M477" i="7"/>
  <c r="K477" i="7"/>
  <c r="M476" i="7"/>
  <c r="K476" i="7"/>
  <c r="M475" i="7"/>
  <c r="K474" i="7"/>
  <c r="M474" i="7" s="1"/>
  <c r="K472" i="7"/>
  <c r="M472" i="7" s="1"/>
  <c r="K469" i="7"/>
  <c r="M469" i="7" s="1"/>
  <c r="K466" i="7"/>
  <c r="M466" i="7" s="1"/>
  <c r="N464" i="7"/>
  <c r="O464" i="7" s="1"/>
  <c r="K464" i="7"/>
  <c r="M464" i="7" s="1"/>
  <c r="N461" i="7"/>
  <c r="O461" i="7" s="1"/>
  <c r="K461" i="7"/>
  <c r="M461" i="7" s="1"/>
  <c r="N459" i="7"/>
  <c r="O459" i="7" s="1"/>
  <c r="K459" i="7"/>
  <c r="M459" i="7" s="1"/>
  <c r="K456" i="7"/>
  <c r="M456" i="7" s="1"/>
  <c r="K453" i="7"/>
  <c r="M453" i="7" s="1"/>
  <c r="N451" i="7"/>
  <c r="O451" i="7" s="1"/>
  <c r="M450" i="7"/>
  <c r="O449" i="7"/>
  <c r="M449" i="7"/>
  <c r="N449" i="7" s="1"/>
  <c r="N446" i="7"/>
  <c r="O446" i="7" s="1"/>
  <c r="K446" i="7"/>
  <c r="M446" i="7" s="1"/>
  <c r="N445" i="7"/>
  <c r="O445" i="7" s="1"/>
  <c r="M445" i="7"/>
  <c r="M442" i="7"/>
  <c r="K442" i="7"/>
  <c r="M441" i="7"/>
  <c r="K438" i="7"/>
  <c r="M438" i="7" s="1"/>
  <c r="K433" i="7"/>
  <c r="M433" i="7" s="1"/>
  <c r="K431" i="7"/>
  <c r="M431" i="7" s="1"/>
  <c r="N428" i="7"/>
  <c r="O428" i="7" s="1"/>
  <c r="K428" i="7"/>
  <c r="M428" i="7" s="1"/>
  <c r="M427" i="7"/>
  <c r="M424" i="7"/>
  <c r="K424" i="7"/>
  <c r="M419" i="7"/>
  <c r="K419" i="7"/>
  <c r="M417" i="7"/>
  <c r="K417" i="7"/>
  <c r="M414" i="7"/>
  <c r="N414" i="7" s="1"/>
  <c r="O414" i="7" s="1"/>
  <c r="K414" i="7"/>
  <c r="M408" i="7"/>
  <c r="K408" i="7"/>
  <c r="N408" i="7" s="1"/>
  <c r="O408" i="7" s="1"/>
  <c r="M406" i="7"/>
  <c r="K406" i="7"/>
  <c r="M400" i="7"/>
  <c r="K400" i="7"/>
  <c r="M395" i="7"/>
  <c r="K395" i="7"/>
  <c r="M393" i="7"/>
  <c r="N393" i="7" s="1"/>
  <c r="O393" i="7" s="1"/>
  <c r="K393" i="7"/>
  <c r="O390" i="7"/>
  <c r="M390" i="7"/>
  <c r="N390" i="7" s="1"/>
  <c r="K390" i="7"/>
  <c r="M387" i="7"/>
  <c r="N387" i="7" s="1"/>
  <c r="O387" i="7" s="1"/>
  <c r="K387" i="7"/>
  <c r="M385" i="7"/>
  <c r="K385" i="7"/>
  <c r="M384" i="7"/>
  <c r="K384" i="7"/>
  <c r="M382" i="7"/>
  <c r="K382" i="7"/>
  <c r="M380" i="7"/>
  <c r="N380" i="7" s="1"/>
  <c r="O380" i="7" s="1"/>
  <c r="K380" i="7"/>
  <c r="M378" i="7"/>
  <c r="K378" i="7"/>
  <c r="M376" i="7"/>
  <c r="K376" i="7"/>
  <c r="M375" i="7"/>
  <c r="N374" i="7"/>
  <c r="O374" i="7" s="1"/>
  <c r="M374" i="7"/>
  <c r="K374" i="7"/>
  <c r="M373" i="7"/>
  <c r="M372" i="7"/>
  <c r="M371" i="7"/>
  <c r="M370" i="7"/>
  <c r="M369" i="7"/>
  <c r="M368" i="7"/>
  <c r="M367" i="7"/>
  <c r="M366" i="7"/>
  <c r="N365" i="7" s="1"/>
  <c r="O365" i="7" s="1"/>
  <c r="M365" i="7"/>
  <c r="M364" i="7"/>
  <c r="M363" i="7"/>
  <c r="K363" i="7"/>
  <c r="M362" i="7"/>
  <c r="M361" i="7"/>
  <c r="N360" i="7"/>
  <c r="O360" i="7" s="1"/>
  <c r="M360" i="7"/>
  <c r="K360" i="7"/>
  <c r="K355" i="7"/>
  <c r="K350" i="7"/>
  <c r="M350" i="7" s="1"/>
  <c r="N350" i="7" s="1"/>
  <c r="O350" i="7" s="1"/>
  <c r="M349" i="7"/>
  <c r="M348" i="7"/>
  <c r="M347" i="7"/>
  <c r="M345" i="7"/>
  <c r="K345" i="7"/>
  <c r="M344" i="7"/>
  <c r="K341" i="7"/>
  <c r="M341" i="7" s="1"/>
  <c r="M340" i="7"/>
  <c r="M339" i="7"/>
  <c r="M338" i="7"/>
  <c r="M337" i="7"/>
  <c r="M336" i="7"/>
  <c r="M333" i="7"/>
  <c r="K333" i="7"/>
  <c r="M330" i="7"/>
  <c r="K330" i="7"/>
  <c r="M327" i="7"/>
  <c r="N327" i="7" s="1"/>
  <c r="O327" i="7" s="1"/>
  <c r="K327" i="7"/>
  <c r="M326" i="7"/>
  <c r="M325" i="7"/>
  <c r="M324" i="7"/>
  <c r="K322" i="7"/>
  <c r="M322" i="7" s="1"/>
  <c r="M321" i="7"/>
  <c r="M318" i="7"/>
  <c r="K318" i="7"/>
  <c r="M317" i="7"/>
  <c r="M316" i="7"/>
  <c r="M315" i="7"/>
  <c r="M314" i="7"/>
  <c r="M313" i="7"/>
  <c r="K310" i="7"/>
  <c r="M310" i="7" s="1"/>
  <c r="K307" i="7"/>
  <c r="M307" i="7" s="1"/>
  <c r="N304" i="7"/>
  <c r="O304" i="7" s="1"/>
  <c r="K304" i="7"/>
  <c r="M304" i="7" s="1"/>
  <c r="K302" i="7"/>
  <c r="M302" i="7" s="1"/>
  <c r="K301" i="7"/>
  <c r="M301" i="7" s="1"/>
  <c r="K300" i="7"/>
  <c r="M300" i="7" s="1"/>
  <c r="K296" i="7"/>
  <c r="M296" i="7" s="1"/>
  <c r="K294" i="7"/>
  <c r="M294" i="7" s="1"/>
  <c r="K293" i="7"/>
  <c r="M293" i="7" s="1"/>
  <c r="K292" i="7"/>
  <c r="M292" i="7" s="1"/>
  <c r="K289" i="7"/>
  <c r="M289" i="7" s="1"/>
  <c r="N288" i="7"/>
  <c r="O288" i="7" s="1"/>
  <c r="K288" i="7"/>
  <c r="M288" i="7" s="1"/>
  <c r="M286" i="7"/>
  <c r="K286" i="7"/>
  <c r="M285" i="7"/>
  <c r="K285" i="7"/>
  <c r="M284" i="7"/>
  <c r="K284" i="7"/>
  <c r="M280" i="7"/>
  <c r="K280" i="7"/>
  <c r="M278" i="7"/>
  <c r="K278" i="7"/>
  <c r="M277" i="7"/>
  <c r="K277" i="7"/>
  <c r="M276" i="7"/>
  <c r="K276" i="7"/>
  <c r="M273" i="7"/>
  <c r="K273" i="7"/>
  <c r="M272" i="7"/>
  <c r="K272" i="7"/>
  <c r="M271" i="7"/>
  <c r="N270" i="7"/>
  <c r="O270" i="7" s="1"/>
  <c r="M270" i="7"/>
  <c r="M269" i="7"/>
  <c r="K267" i="7"/>
  <c r="M267" i="7" s="1"/>
  <c r="K266" i="7"/>
  <c r="M266" i="7" s="1"/>
  <c r="N265" i="7"/>
  <c r="O265" i="7" s="1"/>
  <c r="K265" i="7"/>
  <c r="M265" i="7" s="1"/>
  <c r="M264" i="7"/>
  <c r="M263" i="7"/>
  <c r="N262" i="7"/>
  <c r="O262" i="7" s="1"/>
  <c r="M262" i="7"/>
  <c r="K262" i="7"/>
  <c r="N261" i="7"/>
  <c r="O261" i="7" s="1"/>
  <c r="M261" i="7"/>
  <c r="M260" i="7"/>
  <c r="M259" i="7"/>
  <c r="M258" i="7"/>
  <c r="N257" i="7"/>
  <c r="O257" i="7" s="1"/>
  <c r="M257" i="7"/>
  <c r="M256" i="7"/>
  <c r="M255" i="7"/>
  <c r="M254" i="7"/>
  <c r="N253" i="7" s="1"/>
  <c r="O253" i="7" s="1"/>
  <c r="M253" i="7"/>
  <c r="M252" i="7"/>
  <c r="M251" i="7"/>
  <c r="K251" i="7"/>
  <c r="M250" i="7"/>
  <c r="M249" i="7"/>
  <c r="N249" i="7" s="1"/>
  <c r="O249" i="7" s="1"/>
  <c r="K249" i="7"/>
  <c r="M248" i="7"/>
  <c r="N247" i="7" s="1"/>
  <c r="O247" i="7" s="1"/>
  <c r="M247" i="7"/>
  <c r="K247" i="7"/>
  <c r="M246" i="7"/>
  <c r="M242" i="7"/>
  <c r="N242" i="7" s="1"/>
  <c r="O242" i="7" s="1"/>
  <c r="K242" i="7"/>
  <c r="M240" i="7"/>
  <c r="K240" i="7"/>
  <c r="M238" i="7"/>
  <c r="M236" i="7"/>
  <c r="M235" i="7"/>
  <c r="N234" i="7"/>
  <c r="O234" i="7" s="1"/>
  <c r="M234" i="7"/>
  <c r="M232" i="7"/>
  <c r="K232" i="7"/>
  <c r="M231" i="7"/>
  <c r="M230" i="7"/>
  <c r="M229" i="7"/>
  <c r="M228" i="7"/>
  <c r="K228" i="7"/>
  <c r="M227" i="7"/>
  <c r="M226" i="7"/>
  <c r="M225" i="7"/>
  <c r="M224" i="7"/>
  <c r="M223" i="7"/>
  <c r="K223" i="7"/>
  <c r="M222" i="7"/>
  <c r="M221" i="7"/>
  <c r="K221" i="7"/>
  <c r="M220" i="7"/>
  <c r="M219" i="7"/>
  <c r="K219" i="7"/>
  <c r="M218" i="7"/>
  <c r="M217" i="7"/>
  <c r="M216" i="7"/>
  <c r="K216" i="7"/>
  <c r="M215" i="7"/>
  <c r="M214" i="7"/>
  <c r="M213" i="7"/>
  <c r="M212" i="7"/>
  <c r="N212" i="7" s="1"/>
  <c r="O212" i="7" s="1"/>
  <c r="K212" i="7"/>
  <c r="M210" i="7"/>
  <c r="K210" i="7"/>
  <c r="M209" i="7"/>
  <c r="M208" i="7"/>
  <c r="M206" i="7"/>
  <c r="K206" i="7"/>
  <c r="O205" i="7"/>
  <c r="N205" i="7"/>
  <c r="M205" i="7"/>
  <c r="N204" i="7"/>
  <c r="O204" i="7" s="1"/>
  <c r="M204" i="7"/>
  <c r="M203" i="7"/>
  <c r="M202" i="7"/>
  <c r="M201" i="7"/>
  <c r="N200" i="7" s="1"/>
  <c r="O200" i="7" s="1"/>
  <c r="M200" i="7"/>
  <c r="O199" i="7"/>
  <c r="N199" i="7"/>
  <c r="M199" i="7"/>
  <c r="N197" i="7"/>
  <c r="O197" i="7" s="1"/>
  <c r="M197" i="7"/>
  <c r="M196" i="7"/>
  <c r="M195" i="7"/>
  <c r="M194" i="7"/>
  <c r="K194" i="7"/>
  <c r="M193" i="7"/>
  <c r="M192" i="7"/>
  <c r="M190" i="7"/>
  <c r="M189" i="7"/>
  <c r="M187" i="7"/>
  <c r="K187" i="7"/>
  <c r="M185" i="7"/>
  <c r="K185" i="7"/>
  <c r="M184" i="7"/>
  <c r="M183" i="7"/>
  <c r="M182" i="7"/>
  <c r="K180" i="7"/>
  <c r="M180" i="7" s="1"/>
  <c r="K178" i="7"/>
  <c r="M178" i="7" s="1"/>
  <c r="N178" i="7" s="1"/>
  <c r="O178" i="7" s="1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N139" i="7" s="1"/>
  <c r="O139" i="7" s="1"/>
  <c r="M139" i="7"/>
  <c r="M138" i="7"/>
  <c r="O137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O118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N100" i="7" s="1"/>
  <c r="O100" i="7" s="1"/>
  <c r="N99" i="7"/>
  <c r="O99" i="7" s="1"/>
  <c r="M99" i="7"/>
  <c r="M98" i="7"/>
  <c r="N97" i="7"/>
  <c r="O97" i="7" s="1"/>
  <c r="M97" i="7"/>
  <c r="M96" i="7"/>
  <c r="K96" i="7"/>
  <c r="M94" i="7"/>
  <c r="K94" i="7"/>
  <c r="M92" i="7"/>
  <c r="K92" i="7"/>
  <c r="M90" i="7"/>
  <c r="K90" i="7"/>
  <c r="M88" i="7"/>
  <c r="K88" i="7"/>
  <c r="M85" i="7"/>
  <c r="K85" i="7"/>
  <c r="M83" i="7"/>
  <c r="K83" i="7"/>
  <c r="M81" i="7"/>
  <c r="K81" i="7"/>
  <c r="M78" i="7"/>
  <c r="K78" i="7"/>
  <c r="M76" i="7"/>
  <c r="K76" i="7"/>
  <c r="M72" i="7"/>
  <c r="K72" i="7"/>
  <c r="M71" i="7"/>
  <c r="K69" i="7"/>
  <c r="M69" i="7" s="1"/>
  <c r="N64" i="7"/>
  <c r="O64" i="7" s="1"/>
  <c r="K64" i="7"/>
  <c r="M64" i="7" s="1"/>
  <c r="M63" i="7"/>
  <c r="K63" i="7"/>
  <c r="K61" i="7"/>
  <c r="M61" i="7" s="1"/>
  <c r="K59" i="7"/>
  <c r="M59" i="7" s="1"/>
  <c r="K57" i="7"/>
  <c r="M57" i="7" s="1"/>
  <c r="K55" i="7"/>
  <c r="M55" i="7" s="1"/>
  <c r="K52" i="7"/>
  <c r="M52" i="7" s="1"/>
  <c r="K50" i="7"/>
  <c r="M50" i="7" s="1"/>
  <c r="K48" i="7"/>
  <c r="M48" i="7" s="1"/>
  <c r="K45" i="7"/>
  <c r="M45" i="7" s="1"/>
  <c r="K43" i="7"/>
  <c r="M43" i="7" s="1"/>
  <c r="K39" i="7"/>
  <c r="M39" i="7" s="1"/>
  <c r="M38" i="7"/>
  <c r="M36" i="7"/>
  <c r="K36" i="7"/>
  <c r="M31" i="7"/>
  <c r="K31" i="7"/>
  <c r="M26" i="7"/>
  <c r="K26" i="7"/>
  <c r="M25" i="7"/>
  <c r="N24" i="7" s="1"/>
  <c r="O24" i="7" s="1"/>
  <c r="M24" i="7"/>
  <c r="M23" i="7"/>
  <c r="M22" i="7"/>
  <c r="K22" i="7"/>
  <c r="M21" i="7"/>
  <c r="M20" i="7"/>
  <c r="M19" i="7"/>
  <c r="K19" i="7"/>
  <c r="M18" i="7"/>
  <c r="M17" i="7"/>
  <c r="M16" i="7"/>
  <c r="K16" i="7"/>
  <c r="M15" i="7"/>
  <c r="M14" i="7"/>
  <c r="M13" i="7"/>
  <c r="K13" i="7"/>
  <c r="M12" i="7"/>
  <c r="M11" i="7"/>
  <c r="M10" i="7"/>
  <c r="K10" i="7"/>
  <c r="M9" i="7"/>
  <c r="M8" i="7"/>
  <c r="K8" i="7"/>
  <c r="M7" i="7"/>
  <c r="M6" i="7"/>
  <c r="M5" i="7"/>
  <c r="N5" i="7" s="1"/>
  <c r="O5" i="7" s="1"/>
  <c r="N427" i="6"/>
  <c r="M427" i="6"/>
  <c r="O426" i="6"/>
  <c r="P426" i="6" s="1"/>
  <c r="N426" i="6"/>
  <c r="M426" i="6"/>
  <c r="N425" i="6"/>
  <c r="M425" i="6"/>
  <c r="O424" i="6"/>
  <c r="P424" i="6" s="1"/>
  <c r="N424" i="6"/>
  <c r="M424" i="6"/>
  <c r="K423" i="6"/>
  <c r="M423" i="6" s="1"/>
  <c r="M422" i="6"/>
  <c r="N422" i="6" s="1"/>
  <c r="O422" i="6" s="1"/>
  <c r="P422" i="6" s="1"/>
  <c r="O421" i="6"/>
  <c r="P421" i="6" s="1"/>
  <c r="N421" i="6"/>
  <c r="M421" i="6"/>
  <c r="O420" i="6"/>
  <c r="P420" i="6" s="1"/>
  <c r="M420" i="6"/>
  <c r="N420" i="6" s="1"/>
  <c r="O419" i="6"/>
  <c r="P419" i="6" s="1"/>
  <c r="N419" i="6"/>
  <c r="M419" i="6"/>
  <c r="O418" i="6"/>
  <c r="P418" i="6" s="1"/>
  <c r="N418" i="6"/>
  <c r="M418" i="6"/>
  <c r="O417" i="6"/>
  <c r="P417" i="6" s="1"/>
  <c r="N417" i="6"/>
  <c r="M417" i="6"/>
  <c r="O416" i="6"/>
  <c r="P416" i="6" s="1"/>
  <c r="N416" i="6"/>
  <c r="M416" i="6"/>
  <c r="N415" i="6"/>
  <c r="M415" i="6"/>
  <c r="O414" i="6"/>
  <c r="P414" i="6" s="1"/>
  <c r="N414" i="6"/>
  <c r="M414" i="6"/>
  <c r="N413" i="6"/>
  <c r="M413" i="6"/>
  <c r="M412" i="6"/>
  <c r="K412" i="6"/>
  <c r="N412" i="6" s="1"/>
  <c r="N411" i="6"/>
  <c r="O411" i="6" s="1"/>
  <c r="P411" i="6" s="1"/>
  <c r="M411" i="6"/>
  <c r="N410" i="6"/>
  <c r="M410" i="6"/>
  <c r="N409" i="6"/>
  <c r="M409" i="6"/>
  <c r="N408" i="6"/>
  <c r="M408" i="6"/>
  <c r="K407" i="6"/>
  <c r="N406" i="6"/>
  <c r="M406" i="6"/>
  <c r="N405" i="6"/>
  <c r="M405" i="6"/>
  <c r="N404" i="6"/>
  <c r="M404" i="6"/>
  <c r="O403" i="6"/>
  <c r="P403" i="6" s="1"/>
  <c r="N403" i="6"/>
  <c r="M403" i="6"/>
  <c r="N402" i="6"/>
  <c r="M402" i="6"/>
  <c r="O401" i="6"/>
  <c r="P401" i="6" s="1"/>
  <c r="N401" i="6"/>
  <c r="M401" i="6"/>
  <c r="M400" i="6"/>
  <c r="K400" i="6"/>
  <c r="N400" i="6" s="1"/>
  <c r="N399" i="6"/>
  <c r="M399" i="6"/>
  <c r="K398" i="6"/>
  <c r="N397" i="6"/>
  <c r="M397" i="6"/>
  <c r="O396" i="6"/>
  <c r="P396" i="6" s="1"/>
  <c r="N396" i="6"/>
  <c r="M396" i="6"/>
  <c r="N395" i="6"/>
  <c r="M395" i="6"/>
  <c r="O394" i="6"/>
  <c r="P394" i="6" s="1"/>
  <c r="N394" i="6"/>
  <c r="M394" i="6"/>
  <c r="N393" i="6"/>
  <c r="M393" i="6"/>
  <c r="O392" i="6"/>
  <c r="P392" i="6" s="1"/>
  <c r="N392" i="6"/>
  <c r="M392" i="6"/>
  <c r="O391" i="6"/>
  <c r="P391" i="6" s="1"/>
  <c r="N391" i="6"/>
  <c r="M391" i="6"/>
  <c r="N390" i="6"/>
  <c r="M390" i="6"/>
  <c r="O389" i="6"/>
  <c r="P389" i="6" s="1"/>
  <c r="N389" i="6"/>
  <c r="M389" i="6"/>
  <c r="O388" i="6"/>
  <c r="P388" i="6" s="1"/>
  <c r="N388" i="6"/>
  <c r="M388" i="6"/>
  <c r="M387" i="6"/>
  <c r="K387" i="6"/>
  <c r="N387" i="6" s="1"/>
  <c r="N386" i="6"/>
  <c r="O386" i="6" s="1"/>
  <c r="P386" i="6" s="1"/>
  <c r="M386" i="6"/>
  <c r="N385" i="6"/>
  <c r="M385" i="6"/>
  <c r="N384" i="6"/>
  <c r="M384" i="6"/>
  <c r="N383" i="6"/>
  <c r="M383" i="6"/>
  <c r="N382" i="6"/>
  <c r="M382" i="6"/>
  <c r="K381" i="6"/>
  <c r="N380" i="6"/>
  <c r="M380" i="6"/>
  <c r="N379" i="6"/>
  <c r="M379" i="6"/>
  <c r="O378" i="6"/>
  <c r="P378" i="6" s="1"/>
  <c r="M378" i="6"/>
  <c r="K378" i="6"/>
  <c r="N378" i="6" s="1"/>
  <c r="P377" i="6"/>
  <c r="O377" i="6"/>
  <c r="N377" i="6"/>
  <c r="M377" i="6"/>
  <c r="N376" i="6"/>
  <c r="M376" i="6"/>
  <c r="N375" i="6"/>
  <c r="O375" i="6" s="1"/>
  <c r="P375" i="6" s="1"/>
  <c r="M375" i="6"/>
  <c r="P374" i="6"/>
  <c r="O374" i="6"/>
  <c r="N374" i="6"/>
  <c r="M374" i="6"/>
  <c r="N373" i="6"/>
  <c r="M373" i="6"/>
  <c r="N372" i="6"/>
  <c r="M372" i="6"/>
  <c r="N371" i="6"/>
  <c r="M371" i="6"/>
  <c r="N370" i="6"/>
  <c r="M370" i="6"/>
  <c r="N369" i="6"/>
  <c r="M369" i="6"/>
  <c r="N368" i="6"/>
  <c r="M368" i="6"/>
  <c r="N367" i="6"/>
  <c r="O367" i="6" s="1"/>
  <c r="P367" i="6" s="1"/>
  <c r="M367" i="6"/>
  <c r="P366" i="6"/>
  <c r="O366" i="6"/>
  <c r="N366" i="6"/>
  <c r="M366" i="6"/>
  <c r="N365" i="6"/>
  <c r="M365" i="6"/>
  <c r="N364" i="6"/>
  <c r="M364" i="6"/>
  <c r="N363" i="6"/>
  <c r="M363" i="6"/>
  <c r="N362" i="6"/>
  <c r="M362" i="6"/>
  <c r="N361" i="6"/>
  <c r="M361" i="6"/>
  <c r="N360" i="6"/>
  <c r="M360" i="6"/>
  <c r="N359" i="6"/>
  <c r="O359" i="6" s="1"/>
  <c r="P359" i="6" s="1"/>
  <c r="M359" i="6"/>
  <c r="N358" i="6"/>
  <c r="M358" i="6"/>
  <c r="N357" i="6"/>
  <c r="M357" i="6"/>
  <c r="N356" i="6"/>
  <c r="M356" i="6"/>
  <c r="N355" i="6"/>
  <c r="M355" i="6"/>
  <c r="K354" i="6"/>
  <c r="M353" i="6"/>
  <c r="K353" i="6"/>
  <c r="N353" i="6" s="1"/>
  <c r="N352" i="6"/>
  <c r="M352" i="6"/>
  <c r="P351" i="6"/>
  <c r="O351" i="6"/>
  <c r="N351" i="6"/>
  <c r="M351" i="6"/>
  <c r="P350" i="6"/>
  <c r="O350" i="6"/>
  <c r="N350" i="6"/>
  <c r="M350" i="6"/>
  <c r="P349" i="6"/>
  <c r="O349" i="6"/>
  <c r="N349" i="6"/>
  <c r="M349" i="6"/>
  <c r="P348" i="6"/>
  <c r="O348" i="6"/>
  <c r="N348" i="6"/>
  <c r="O347" i="6"/>
  <c r="P347" i="6" s="1"/>
  <c r="N347" i="6"/>
  <c r="M347" i="6"/>
  <c r="N346" i="6"/>
  <c r="M346" i="6"/>
  <c r="O345" i="6"/>
  <c r="P345" i="6" s="1"/>
  <c r="N345" i="6"/>
  <c r="M345" i="6"/>
  <c r="P344" i="6"/>
  <c r="N343" i="6"/>
  <c r="M343" i="6"/>
  <c r="P342" i="6"/>
  <c r="N342" i="6"/>
  <c r="M342" i="6"/>
  <c r="O341" i="6"/>
  <c r="P341" i="6" s="1"/>
  <c r="N341" i="6"/>
  <c r="M341" i="6"/>
  <c r="N340" i="6"/>
  <c r="M340" i="6"/>
  <c r="O339" i="6"/>
  <c r="P339" i="6" s="1"/>
  <c r="N339" i="6"/>
  <c r="M339" i="6"/>
  <c r="N338" i="6"/>
  <c r="M338" i="6"/>
  <c r="N337" i="6"/>
  <c r="M337" i="6"/>
  <c r="O336" i="6"/>
  <c r="P336" i="6" s="1"/>
  <c r="N336" i="6"/>
  <c r="M336" i="6"/>
  <c r="P335" i="6"/>
  <c r="N335" i="6"/>
  <c r="M335" i="6"/>
  <c r="N334" i="6"/>
  <c r="M334" i="6"/>
  <c r="P333" i="6"/>
  <c r="O333" i="6"/>
  <c r="N333" i="6"/>
  <c r="M333" i="6"/>
  <c r="N332" i="6"/>
  <c r="M332" i="6"/>
  <c r="P331" i="6"/>
  <c r="N331" i="6"/>
  <c r="M331" i="6"/>
  <c r="O330" i="6"/>
  <c r="P330" i="6" s="1"/>
  <c r="N330" i="6"/>
  <c r="M330" i="6"/>
  <c r="N329" i="6"/>
  <c r="M329" i="6"/>
  <c r="N328" i="6"/>
  <c r="M328" i="6"/>
  <c r="N327" i="6"/>
  <c r="M327" i="6"/>
  <c r="O326" i="6"/>
  <c r="P326" i="6" s="1"/>
  <c r="N326" i="6"/>
  <c r="M326" i="6"/>
  <c r="N325" i="6"/>
  <c r="M325" i="6"/>
  <c r="O324" i="6"/>
  <c r="P324" i="6" s="1"/>
  <c r="N324" i="6"/>
  <c r="M324" i="6"/>
  <c r="N323" i="6"/>
  <c r="M323" i="6"/>
  <c r="O322" i="6"/>
  <c r="P322" i="6" s="1"/>
  <c r="N322" i="6"/>
  <c r="M322" i="6"/>
  <c r="P321" i="6"/>
  <c r="N321" i="6"/>
  <c r="M321" i="6"/>
  <c r="P320" i="6"/>
  <c r="O320" i="6"/>
  <c r="N320" i="6"/>
  <c r="M320" i="6"/>
  <c r="N319" i="6"/>
  <c r="M319" i="6"/>
  <c r="P318" i="6"/>
  <c r="O318" i="6"/>
  <c r="N318" i="6"/>
  <c r="M318" i="6"/>
  <c r="N317" i="6"/>
  <c r="M317" i="6"/>
  <c r="N316" i="6"/>
  <c r="O316" i="6" s="1"/>
  <c r="P316" i="6" s="1"/>
  <c r="K316" i="6"/>
  <c r="M316" i="6" s="1"/>
  <c r="M315" i="6"/>
  <c r="K315" i="6"/>
  <c r="N315" i="6" s="1"/>
  <c r="N314" i="6"/>
  <c r="M314" i="6"/>
  <c r="N313" i="6"/>
  <c r="M313" i="6"/>
  <c r="N312" i="6"/>
  <c r="M312" i="6"/>
  <c r="K311" i="6"/>
  <c r="M310" i="6"/>
  <c r="K310" i="6"/>
  <c r="N310" i="6" s="1"/>
  <c r="K309" i="6"/>
  <c r="N308" i="6"/>
  <c r="M308" i="6"/>
  <c r="N307" i="6"/>
  <c r="M307" i="6"/>
  <c r="O306" i="6"/>
  <c r="P306" i="6" s="1"/>
  <c r="N306" i="6"/>
  <c r="M306" i="6"/>
  <c r="O305" i="6"/>
  <c r="P305" i="6" s="1"/>
  <c r="N305" i="6"/>
  <c r="M305" i="6"/>
  <c r="M304" i="6"/>
  <c r="K304" i="6"/>
  <c r="N304" i="6" s="1"/>
  <c r="N303" i="6"/>
  <c r="M303" i="6"/>
  <c r="N302" i="6"/>
  <c r="M302" i="6"/>
  <c r="K301" i="6"/>
  <c r="M300" i="6"/>
  <c r="K300" i="6"/>
  <c r="N300" i="6" s="1"/>
  <c r="K299" i="6"/>
  <c r="N298" i="6"/>
  <c r="M298" i="6"/>
  <c r="N297" i="6"/>
  <c r="M297" i="6"/>
  <c r="O296" i="6"/>
  <c r="P296" i="6" s="1"/>
  <c r="N296" i="6"/>
  <c r="M296" i="6"/>
  <c r="O295" i="6"/>
  <c r="P295" i="6" s="1"/>
  <c r="N295" i="6"/>
  <c r="M295" i="6"/>
  <c r="O294" i="6"/>
  <c r="P294" i="6" s="1"/>
  <c r="N294" i="6"/>
  <c r="M294" i="6"/>
  <c r="N293" i="6"/>
  <c r="M293" i="6"/>
  <c r="O292" i="6"/>
  <c r="P292" i="6" s="1"/>
  <c r="N292" i="6"/>
  <c r="M292" i="6"/>
  <c r="P291" i="6"/>
  <c r="N291" i="6"/>
  <c r="M291" i="6"/>
  <c r="N290" i="6"/>
  <c r="O290" i="6" s="1"/>
  <c r="P290" i="6" s="1"/>
  <c r="M290" i="6"/>
  <c r="P289" i="6"/>
  <c r="M289" i="6"/>
  <c r="N289" i="6" s="1"/>
  <c r="P288" i="6"/>
  <c r="N288" i="6"/>
  <c r="M288" i="6"/>
  <c r="N287" i="6"/>
  <c r="O287" i="6" s="1"/>
  <c r="P287" i="6" s="1"/>
  <c r="M287" i="6"/>
  <c r="P286" i="6"/>
  <c r="N286" i="6"/>
  <c r="O286" i="6" s="1"/>
  <c r="M286" i="6"/>
  <c r="N285" i="6"/>
  <c r="O285" i="6" s="1"/>
  <c r="P285" i="6" s="1"/>
  <c r="M285" i="6"/>
  <c r="N284" i="6"/>
  <c r="O283" i="6" s="1"/>
  <c r="M284" i="6"/>
  <c r="P283" i="6"/>
  <c r="M283" i="6"/>
  <c r="O282" i="6"/>
  <c r="P282" i="6" s="1"/>
  <c r="M282" i="6"/>
  <c r="N282" i="6" s="1"/>
  <c r="M281" i="6"/>
  <c r="N280" i="6"/>
  <c r="O280" i="6" s="1"/>
  <c r="P280" i="6" s="1"/>
  <c r="M280" i="6"/>
  <c r="P279" i="6"/>
  <c r="N279" i="6"/>
  <c r="O279" i="6" s="1"/>
  <c r="M279" i="6"/>
  <c r="N278" i="6"/>
  <c r="O278" i="6" s="1"/>
  <c r="P278" i="6" s="1"/>
  <c r="M278" i="6"/>
  <c r="N277" i="6"/>
  <c r="M277" i="6"/>
  <c r="N276" i="6"/>
  <c r="M276" i="6"/>
  <c r="N275" i="6"/>
  <c r="O275" i="6" s="1"/>
  <c r="P275" i="6" s="1"/>
  <c r="M275" i="6"/>
  <c r="N274" i="6"/>
  <c r="M274" i="6"/>
  <c r="N273" i="6"/>
  <c r="M273" i="6"/>
  <c r="N272" i="6"/>
  <c r="M272" i="6"/>
  <c r="N271" i="6"/>
  <c r="O271" i="6" s="1"/>
  <c r="P271" i="6" s="1"/>
  <c r="M271" i="6"/>
  <c r="P270" i="6"/>
  <c r="N270" i="6"/>
  <c r="O270" i="6" s="1"/>
  <c r="M270" i="6"/>
  <c r="N269" i="6"/>
  <c r="O269" i="6" s="1"/>
  <c r="P269" i="6" s="1"/>
  <c r="M269" i="6"/>
  <c r="P268" i="6"/>
  <c r="N268" i="6"/>
  <c r="O268" i="6" s="1"/>
  <c r="M268" i="6"/>
  <c r="N267" i="6"/>
  <c r="M267" i="6"/>
  <c r="N266" i="6"/>
  <c r="O266" i="6" s="1"/>
  <c r="P266" i="6" s="1"/>
  <c r="M266" i="6"/>
  <c r="N265" i="6"/>
  <c r="M265" i="6"/>
  <c r="N264" i="6"/>
  <c r="M264" i="6"/>
  <c r="N263" i="6"/>
  <c r="M263" i="6"/>
  <c r="N262" i="6"/>
  <c r="O262" i="6" s="1"/>
  <c r="P262" i="6" s="1"/>
  <c r="M262" i="6"/>
  <c r="N261" i="6"/>
  <c r="M261" i="6"/>
  <c r="N260" i="6"/>
  <c r="M260" i="6"/>
  <c r="N259" i="6"/>
  <c r="M259" i="6"/>
  <c r="N258" i="6"/>
  <c r="M258" i="6"/>
  <c r="N257" i="6"/>
  <c r="O257" i="6" s="1"/>
  <c r="P257" i="6" s="1"/>
  <c r="M257" i="6"/>
  <c r="N256" i="6"/>
  <c r="M256" i="6"/>
  <c r="N255" i="6"/>
  <c r="M255" i="6"/>
  <c r="N254" i="6"/>
  <c r="M254" i="6"/>
  <c r="N253" i="6"/>
  <c r="M253" i="6"/>
  <c r="O252" i="6"/>
  <c r="P252" i="6" s="1"/>
  <c r="N252" i="6"/>
  <c r="M252" i="6"/>
  <c r="N251" i="6"/>
  <c r="M251" i="6"/>
  <c r="O250" i="6"/>
  <c r="P250" i="6" s="1"/>
  <c r="N250" i="6"/>
  <c r="M250" i="6"/>
  <c r="N249" i="6"/>
  <c r="M249" i="6"/>
  <c r="N248" i="6"/>
  <c r="M248" i="6"/>
  <c r="N247" i="6"/>
  <c r="M247" i="6"/>
  <c r="O246" i="6"/>
  <c r="P246" i="6" s="1"/>
  <c r="N246" i="6"/>
  <c r="M246" i="6"/>
  <c r="N245" i="6"/>
  <c r="M245" i="6"/>
  <c r="N244" i="6"/>
  <c r="M244" i="6"/>
  <c r="O243" i="6"/>
  <c r="P243" i="6" s="1"/>
  <c r="N243" i="6"/>
  <c r="M243" i="6"/>
  <c r="N242" i="6"/>
  <c r="M242" i="6"/>
  <c r="N241" i="6"/>
  <c r="M241" i="6"/>
  <c r="N240" i="6"/>
  <c r="M240" i="6"/>
  <c r="O239" i="6"/>
  <c r="P239" i="6" s="1"/>
  <c r="N239" i="6"/>
  <c r="M239" i="6"/>
  <c r="N238" i="6"/>
  <c r="M238" i="6"/>
  <c r="N237" i="6"/>
  <c r="M237" i="6"/>
  <c r="N236" i="6"/>
  <c r="M236" i="6"/>
  <c r="O235" i="6"/>
  <c r="P235" i="6" s="1"/>
  <c r="N235" i="6"/>
  <c r="M235" i="6"/>
  <c r="N234" i="6"/>
  <c r="M234" i="6"/>
  <c r="N233" i="6"/>
  <c r="M233" i="6"/>
  <c r="N232" i="6"/>
  <c r="M232" i="6"/>
  <c r="N231" i="6"/>
  <c r="M231" i="6"/>
  <c r="O230" i="6"/>
  <c r="P230" i="6" s="1"/>
  <c r="N230" i="6"/>
  <c r="M230" i="6"/>
  <c r="N229" i="6"/>
  <c r="M229" i="6"/>
  <c r="N228" i="6"/>
  <c r="M228" i="6"/>
  <c r="N227" i="6"/>
  <c r="M227" i="6"/>
  <c r="N226" i="6"/>
  <c r="M226" i="6"/>
  <c r="O225" i="6"/>
  <c r="P225" i="6" s="1"/>
  <c r="N225" i="6"/>
  <c r="M225" i="6"/>
  <c r="O224" i="6"/>
  <c r="P224" i="6" s="1"/>
  <c r="N224" i="6"/>
  <c r="M224" i="6"/>
  <c r="O223" i="6"/>
  <c r="P223" i="6" s="1"/>
  <c r="N223" i="6"/>
  <c r="M223" i="6"/>
  <c r="O222" i="6"/>
  <c r="P222" i="6" s="1"/>
  <c r="N222" i="6"/>
  <c r="M222" i="6"/>
  <c r="O221" i="6"/>
  <c r="P221" i="6" s="1"/>
  <c r="N221" i="6"/>
  <c r="M221" i="6"/>
  <c r="O220" i="6"/>
  <c r="P220" i="6" s="1"/>
  <c r="N220" i="6"/>
  <c r="M220" i="6"/>
  <c r="O219" i="6"/>
  <c r="P219" i="6" s="1"/>
  <c r="N219" i="6"/>
  <c r="M219" i="6"/>
  <c r="O218" i="6"/>
  <c r="P218" i="6" s="1"/>
  <c r="N218" i="6"/>
  <c r="M218" i="6"/>
  <c r="O217" i="6"/>
  <c r="P217" i="6" s="1"/>
  <c r="N217" i="6"/>
  <c r="M217" i="6"/>
  <c r="N216" i="6"/>
  <c r="M216" i="6"/>
  <c r="M215" i="6"/>
  <c r="K215" i="6"/>
  <c r="N215" i="6" s="1"/>
  <c r="O215" i="6" s="1"/>
  <c r="P215" i="6" s="1"/>
  <c r="K214" i="6"/>
  <c r="M214" i="6" s="1"/>
  <c r="N213" i="6"/>
  <c r="M213" i="6"/>
  <c r="N212" i="6"/>
  <c r="M212" i="6"/>
  <c r="M211" i="6"/>
  <c r="K211" i="6"/>
  <c r="N211" i="6" s="1"/>
  <c r="O211" i="6" s="1"/>
  <c r="P211" i="6" s="1"/>
  <c r="K210" i="6"/>
  <c r="M210" i="6" s="1"/>
  <c r="N209" i="6"/>
  <c r="M209" i="6"/>
  <c r="O208" i="6"/>
  <c r="P208" i="6" s="1"/>
  <c r="N208" i="6"/>
  <c r="M208" i="6"/>
  <c r="O207" i="6"/>
  <c r="P207" i="6" s="1"/>
  <c r="N207" i="6"/>
  <c r="M207" i="6"/>
  <c r="N206" i="6"/>
  <c r="M206" i="6"/>
  <c r="O206" i="6" s="1"/>
  <c r="P206" i="6" s="1"/>
  <c r="N205" i="6"/>
  <c r="M205" i="6"/>
  <c r="O204" i="6"/>
  <c r="P204" i="6" s="1"/>
  <c r="N204" i="6"/>
  <c r="M204" i="6"/>
  <c r="N203" i="6"/>
  <c r="M203" i="6"/>
  <c r="N202" i="6"/>
  <c r="M202" i="6"/>
  <c r="O202" i="6" s="1"/>
  <c r="P202" i="6" s="1"/>
  <c r="N201" i="6"/>
  <c r="M201" i="6"/>
  <c r="N200" i="6"/>
  <c r="M200" i="6"/>
  <c r="O200" i="6" s="1"/>
  <c r="P200" i="6" s="1"/>
  <c r="N199" i="6"/>
  <c r="M199" i="6"/>
  <c r="O198" i="6"/>
  <c r="P198" i="6" s="1"/>
  <c r="N198" i="6"/>
  <c r="M198" i="6"/>
  <c r="N197" i="6"/>
  <c r="M197" i="6"/>
  <c r="O196" i="6"/>
  <c r="P196" i="6" s="1"/>
  <c r="N196" i="6"/>
  <c r="M196" i="6"/>
  <c r="N195" i="6"/>
  <c r="M195" i="6"/>
  <c r="O194" i="6"/>
  <c r="P194" i="6" s="1"/>
  <c r="N194" i="6"/>
  <c r="M194" i="6"/>
  <c r="N193" i="6"/>
  <c r="M193" i="6"/>
  <c r="O192" i="6"/>
  <c r="P192" i="6" s="1"/>
  <c r="N192" i="6"/>
  <c r="M192" i="6"/>
  <c r="M191" i="6"/>
  <c r="K191" i="6"/>
  <c r="N191" i="6" s="1"/>
  <c r="N190" i="6"/>
  <c r="M190" i="6"/>
  <c r="N189" i="6"/>
  <c r="M189" i="6"/>
  <c r="N188" i="6"/>
  <c r="M188" i="6"/>
  <c r="N187" i="6"/>
  <c r="M187" i="6"/>
  <c r="N186" i="6"/>
  <c r="M186" i="6"/>
  <c r="N185" i="6"/>
  <c r="O185" i="6" s="1"/>
  <c r="P185" i="6" s="1"/>
  <c r="M185" i="6"/>
  <c r="N184" i="6"/>
  <c r="M184" i="6"/>
  <c r="O184" i="6" s="1"/>
  <c r="P184" i="6" s="1"/>
  <c r="N183" i="6"/>
  <c r="M183" i="6"/>
  <c r="N182" i="6"/>
  <c r="O182" i="6" s="1"/>
  <c r="P182" i="6" s="1"/>
  <c r="M182" i="6"/>
  <c r="N181" i="6"/>
  <c r="M181" i="6"/>
  <c r="N180" i="6"/>
  <c r="M180" i="6"/>
  <c r="P179" i="6"/>
  <c r="O179" i="6"/>
  <c r="N179" i="6"/>
  <c r="M179" i="6"/>
  <c r="P178" i="6"/>
  <c r="O178" i="6"/>
  <c r="N178" i="6"/>
  <c r="M178" i="6"/>
  <c r="P177" i="6"/>
  <c r="O177" i="6"/>
  <c r="N177" i="6"/>
  <c r="M177" i="6"/>
  <c r="P176" i="6"/>
  <c r="O176" i="6"/>
  <c r="N176" i="6"/>
  <c r="M176" i="6"/>
  <c r="N175" i="6"/>
  <c r="M175" i="6"/>
  <c r="N174" i="6"/>
  <c r="O174" i="6" s="1"/>
  <c r="P174" i="6" s="1"/>
  <c r="M174" i="6"/>
  <c r="N173" i="6"/>
  <c r="M173" i="6"/>
  <c r="N172" i="6"/>
  <c r="M172" i="6"/>
  <c r="N171" i="6"/>
  <c r="M171" i="6"/>
  <c r="N170" i="6"/>
  <c r="O170" i="6" s="1"/>
  <c r="P170" i="6" s="1"/>
  <c r="M170" i="6"/>
  <c r="N169" i="6"/>
  <c r="M169" i="6"/>
  <c r="N168" i="6"/>
  <c r="M168" i="6"/>
  <c r="N167" i="6"/>
  <c r="M167" i="6"/>
  <c r="N166" i="6"/>
  <c r="M166" i="6"/>
  <c r="N165" i="6"/>
  <c r="O165" i="6" s="1"/>
  <c r="P165" i="6" s="1"/>
  <c r="M165" i="6"/>
  <c r="N164" i="6"/>
  <c r="M164" i="6"/>
  <c r="N163" i="6"/>
  <c r="M163" i="6"/>
  <c r="N162" i="6"/>
  <c r="M162" i="6"/>
  <c r="N161" i="6"/>
  <c r="O161" i="6" s="1"/>
  <c r="P161" i="6" s="1"/>
  <c r="M161" i="6"/>
  <c r="N160" i="6"/>
  <c r="K160" i="6"/>
  <c r="M160" i="6" s="1"/>
  <c r="N159" i="6"/>
  <c r="M159" i="6"/>
  <c r="O158" i="6"/>
  <c r="P158" i="6" s="1"/>
  <c r="N158" i="6"/>
  <c r="M158" i="6"/>
  <c r="N157" i="6"/>
  <c r="M157" i="6"/>
  <c r="O156" i="6"/>
  <c r="P156" i="6" s="1"/>
  <c r="N156" i="6"/>
  <c r="M156" i="6"/>
  <c r="N155" i="6"/>
  <c r="M155" i="6"/>
  <c r="N154" i="6"/>
  <c r="M154" i="6"/>
  <c r="N153" i="6"/>
  <c r="M153" i="6"/>
  <c r="O152" i="6"/>
  <c r="P152" i="6" s="1"/>
  <c r="N152" i="6"/>
  <c r="M152" i="6"/>
  <c r="P151" i="6"/>
  <c r="N151" i="6"/>
  <c r="M151" i="6"/>
  <c r="N150" i="6"/>
  <c r="M150" i="6"/>
  <c r="N149" i="6"/>
  <c r="M149" i="6"/>
  <c r="O149" i="6" s="1"/>
  <c r="P149" i="6" s="1"/>
  <c r="N148" i="6"/>
  <c r="M148" i="6"/>
  <c r="N147" i="6"/>
  <c r="M147" i="6"/>
  <c r="N146" i="6"/>
  <c r="M146" i="6"/>
  <c r="N145" i="6"/>
  <c r="M145" i="6"/>
  <c r="N144" i="6"/>
  <c r="M144" i="6"/>
  <c r="O144" i="6" s="1"/>
  <c r="P144" i="6" s="1"/>
  <c r="N143" i="6"/>
  <c r="M143" i="6"/>
  <c r="N142" i="6"/>
  <c r="M142" i="6"/>
  <c r="N141" i="6"/>
  <c r="M141" i="6"/>
  <c r="N140" i="6"/>
  <c r="M140" i="6"/>
  <c r="N139" i="6"/>
  <c r="M139" i="6"/>
  <c r="P138" i="6"/>
  <c r="O138" i="6"/>
  <c r="N138" i="6"/>
  <c r="M138" i="6"/>
  <c r="P137" i="6"/>
  <c r="O137" i="6"/>
  <c r="N137" i="6"/>
  <c r="M137" i="6"/>
  <c r="N136" i="6"/>
  <c r="M136" i="6"/>
  <c r="N135" i="6"/>
  <c r="O135" i="6" s="1"/>
  <c r="P135" i="6" s="1"/>
  <c r="M135" i="6"/>
  <c r="P134" i="6"/>
  <c r="N134" i="6"/>
  <c r="O134" i="6" s="1"/>
  <c r="M134" i="6"/>
  <c r="N133" i="6"/>
  <c r="M133" i="6"/>
  <c r="N132" i="6"/>
  <c r="O132" i="6" s="1"/>
  <c r="P132" i="6" s="1"/>
  <c r="M132" i="6"/>
  <c r="P131" i="6"/>
  <c r="N131" i="6"/>
  <c r="O131" i="6" s="1"/>
  <c r="M131" i="6"/>
  <c r="N130" i="6"/>
  <c r="M130" i="6"/>
  <c r="N129" i="6"/>
  <c r="O129" i="6" s="1"/>
  <c r="P129" i="6" s="1"/>
  <c r="M129" i="6"/>
  <c r="P128" i="6"/>
  <c r="N128" i="6"/>
  <c r="O128" i="6" s="1"/>
  <c r="M128" i="6"/>
  <c r="N127" i="6"/>
  <c r="M127" i="6"/>
  <c r="N126" i="6"/>
  <c r="O126" i="6" s="1"/>
  <c r="P126" i="6" s="1"/>
  <c r="M126" i="6"/>
  <c r="P125" i="6"/>
  <c r="N125" i="6"/>
  <c r="O125" i="6" s="1"/>
  <c r="M125" i="6"/>
  <c r="N124" i="6"/>
  <c r="M124" i="6"/>
  <c r="N123" i="6"/>
  <c r="O123" i="6" s="1"/>
  <c r="P123" i="6" s="1"/>
  <c r="M123" i="6"/>
  <c r="N122" i="6"/>
  <c r="M122" i="6"/>
  <c r="N121" i="6"/>
  <c r="M121" i="6"/>
  <c r="P120" i="6"/>
  <c r="O120" i="6"/>
  <c r="N120" i="6"/>
  <c r="M120" i="6"/>
  <c r="P119" i="6"/>
  <c r="O119" i="6"/>
  <c r="N119" i="6"/>
  <c r="M119" i="6"/>
  <c r="P118" i="6"/>
  <c r="O118" i="6"/>
  <c r="N118" i="6"/>
  <c r="M118" i="6"/>
  <c r="N117" i="6"/>
  <c r="M117" i="6"/>
  <c r="N116" i="6"/>
  <c r="O116" i="6" s="1"/>
  <c r="P116" i="6" s="1"/>
  <c r="M116" i="6"/>
  <c r="P115" i="6"/>
  <c r="O115" i="6"/>
  <c r="N115" i="6"/>
  <c r="M115" i="6"/>
  <c r="N114" i="6"/>
  <c r="M114" i="6"/>
  <c r="N113" i="6"/>
  <c r="M113" i="6"/>
  <c r="P112" i="6"/>
  <c r="O112" i="6"/>
  <c r="N112" i="6"/>
  <c r="M112" i="6"/>
  <c r="P111" i="6"/>
  <c r="O111" i="6"/>
  <c r="N111" i="6"/>
  <c r="M111" i="6"/>
  <c r="N110" i="6"/>
  <c r="M110" i="6"/>
  <c r="N109" i="6"/>
  <c r="O109" i="6" s="1"/>
  <c r="P109" i="6" s="1"/>
  <c r="M109" i="6"/>
  <c r="N108" i="6"/>
  <c r="M108" i="6"/>
  <c r="N107" i="6"/>
  <c r="M107" i="6"/>
  <c r="P106" i="6"/>
  <c r="O106" i="6"/>
  <c r="N106" i="6"/>
  <c r="M106" i="6"/>
  <c r="N105" i="6"/>
  <c r="M105" i="6"/>
  <c r="N104" i="6"/>
  <c r="M104" i="6"/>
  <c r="N103" i="6"/>
  <c r="O103" i="6" s="1"/>
  <c r="P103" i="6" s="1"/>
  <c r="M103" i="6"/>
  <c r="P102" i="6"/>
  <c r="O102" i="6"/>
  <c r="N102" i="6"/>
  <c r="M102" i="6"/>
  <c r="P101" i="6"/>
  <c r="O101" i="6"/>
  <c r="N101" i="6"/>
  <c r="M101" i="6"/>
  <c r="N100" i="6"/>
  <c r="M100" i="6"/>
  <c r="N99" i="6"/>
  <c r="M99" i="6"/>
  <c r="N98" i="6"/>
  <c r="M98" i="6"/>
  <c r="N97" i="6"/>
  <c r="O97" i="6" s="1"/>
  <c r="P97" i="6" s="1"/>
  <c r="M97" i="6"/>
  <c r="P96" i="6"/>
  <c r="O96" i="6"/>
  <c r="N96" i="6"/>
  <c r="M96" i="6"/>
  <c r="P95" i="6"/>
  <c r="O95" i="6"/>
  <c r="N95" i="6"/>
  <c r="M95" i="6"/>
  <c r="P94" i="6"/>
  <c r="O94" i="6"/>
  <c r="N94" i="6"/>
  <c r="M94" i="6"/>
  <c r="P93" i="6"/>
  <c r="O93" i="6"/>
  <c r="N93" i="6"/>
  <c r="M93" i="6"/>
  <c r="P92" i="6"/>
  <c r="O92" i="6"/>
  <c r="N92" i="6"/>
  <c r="M92" i="6"/>
  <c r="N91" i="6"/>
  <c r="M91" i="6"/>
  <c r="N90" i="6"/>
  <c r="M90" i="6"/>
  <c r="N89" i="6"/>
  <c r="M89" i="6"/>
  <c r="N88" i="6"/>
  <c r="M88" i="6"/>
  <c r="N87" i="6"/>
  <c r="O87" i="6" s="1"/>
  <c r="P87" i="6" s="1"/>
  <c r="M87" i="6"/>
  <c r="N86" i="6"/>
  <c r="M86" i="6"/>
  <c r="N85" i="6"/>
  <c r="M85" i="6"/>
  <c r="N84" i="6"/>
  <c r="M84" i="6"/>
  <c r="N83" i="6"/>
  <c r="M83" i="6"/>
  <c r="N82" i="6"/>
  <c r="M82" i="6"/>
  <c r="N81" i="6"/>
  <c r="O81" i="6" s="1"/>
  <c r="P81" i="6" s="1"/>
  <c r="M81" i="6"/>
  <c r="N80" i="6"/>
  <c r="M80" i="6"/>
  <c r="N79" i="6"/>
  <c r="M79" i="6"/>
  <c r="P78" i="6"/>
  <c r="O78" i="6"/>
  <c r="N78" i="6"/>
  <c r="M78" i="6"/>
  <c r="P77" i="6"/>
  <c r="O77" i="6"/>
  <c r="N77" i="6"/>
  <c r="M77" i="6"/>
  <c r="N76" i="6"/>
  <c r="M76" i="6"/>
  <c r="N75" i="6"/>
  <c r="M75" i="6"/>
  <c r="N74" i="6"/>
  <c r="M74" i="6"/>
  <c r="N73" i="6"/>
  <c r="O73" i="6" s="1"/>
  <c r="P73" i="6" s="1"/>
  <c r="M73" i="6"/>
  <c r="N72" i="6"/>
  <c r="M72" i="6"/>
  <c r="N71" i="6"/>
  <c r="M71" i="6"/>
  <c r="N70" i="6"/>
  <c r="M70" i="6"/>
  <c r="N69" i="6"/>
  <c r="O68" i="6" s="1"/>
  <c r="M69" i="6"/>
  <c r="P68" i="6"/>
  <c r="M68" i="6"/>
  <c r="O67" i="6"/>
  <c r="P67" i="6" s="1"/>
  <c r="M67" i="6"/>
  <c r="N67" i="6" s="1"/>
  <c r="O66" i="6"/>
  <c r="P66" i="6" s="1"/>
  <c r="M66" i="6"/>
  <c r="N66" i="6" s="1"/>
  <c r="M65" i="6"/>
  <c r="N65" i="6" s="1"/>
  <c r="M64" i="6"/>
  <c r="N64" i="6" s="1"/>
  <c r="M63" i="6"/>
  <c r="N63" i="6" s="1"/>
  <c r="O63" i="6" s="1"/>
  <c r="P63" i="6" s="1"/>
  <c r="N62" i="6"/>
  <c r="M62" i="6"/>
  <c r="M61" i="6"/>
  <c r="N61" i="6" s="1"/>
  <c r="O60" i="6"/>
  <c r="P60" i="6" s="1"/>
  <c r="M60" i="6"/>
  <c r="N60" i="6" s="1"/>
  <c r="N59" i="6"/>
  <c r="M59" i="6"/>
  <c r="M58" i="6"/>
  <c r="N58" i="6" s="1"/>
  <c r="N57" i="6"/>
  <c r="M57" i="6"/>
  <c r="M56" i="6"/>
  <c r="N56" i="6" s="1"/>
  <c r="O55" i="6"/>
  <c r="P55" i="6" s="1"/>
  <c r="M55" i="6"/>
  <c r="N55" i="6" s="1"/>
  <c r="N54" i="6"/>
  <c r="M54" i="6"/>
  <c r="M53" i="6"/>
  <c r="N53" i="6" s="1"/>
  <c r="M52" i="6"/>
  <c r="N52" i="6" s="1"/>
  <c r="O52" i="6" s="1"/>
  <c r="P52" i="6" s="1"/>
  <c r="M51" i="6"/>
  <c r="N51" i="6" s="1"/>
  <c r="M50" i="6"/>
  <c r="N50" i="6" s="1"/>
  <c r="M49" i="6"/>
  <c r="N49" i="6" s="1"/>
  <c r="O49" i="6" s="1"/>
  <c r="P49" i="6" s="1"/>
  <c r="O48" i="6"/>
  <c r="P48" i="6" s="1"/>
  <c r="N48" i="6"/>
  <c r="M48" i="6"/>
  <c r="N47" i="6"/>
  <c r="M47" i="6"/>
  <c r="O46" i="6"/>
  <c r="P46" i="6" s="1"/>
  <c r="N46" i="6"/>
  <c r="M46" i="6"/>
  <c r="N45" i="6"/>
  <c r="M45" i="6"/>
  <c r="O45" i="6" s="1"/>
  <c r="P45" i="6" s="1"/>
  <c r="N44" i="6"/>
  <c r="M44" i="6"/>
  <c r="N43" i="6"/>
  <c r="M43" i="6"/>
  <c r="N42" i="6"/>
  <c r="M42" i="6"/>
  <c r="N41" i="6"/>
  <c r="M41" i="6"/>
  <c r="N40" i="6"/>
  <c r="M40" i="6"/>
  <c r="O39" i="6"/>
  <c r="P39" i="6" s="1"/>
  <c r="N39" i="6"/>
  <c r="M39" i="6"/>
  <c r="N38" i="6"/>
  <c r="M38" i="6"/>
  <c r="N37" i="6"/>
  <c r="M37" i="6"/>
  <c r="N36" i="6"/>
  <c r="M36" i="6"/>
  <c r="N35" i="6"/>
  <c r="M35" i="6"/>
  <c r="N34" i="6"/>
  <c r="M34" i="6"/>
  <c r="O33" i="6"/>
  <c r="P33" i="6" s="1"/>
  <c r="N33" i="6"/>
  <c r="M33" i="6"/>
  <c r="N32" i="6"/>
  <c r="M32" i="6"/>
  <c r="N31" i="6"/>
  <c r="M31" i="6"/>
  <c r="O30" i="6"/>
  <c r="P30" i="6" s="1"/>
  <c r="N30" i="6"/>
  <c r="M30" i="6"/>
  <c r="N29" i="6"/>
  <c r="M29" i="6"/>
  <c r="N28" i="6"/>
  <c r="M28" i="6"/>
  <c r="O27" i="6"/>
  <c r="P27" i="6" s="1"/>
  <c r="N27" i="6"/>
  <c r="M27" i="6"/>
  <c r="N26" i="6"/>
  <c r="M26" i="6"/>
  <c r="N25" i="6"/>
  <c r="M25" i="6"/>
  <c r="N24" i="6"/>
  <c r="M24" i="6"/>
  <c r="N23" i="6"/>
  <c r="M23" i="6"/>
  <c r="O22" i="6"/>
  <c r="P22" i="6" s="1"/>
  <c r="N22" i="6"/>
  <c r="M22" i="6"/>
  <c r="N21" i="6"/>
  <c r="M21" i="6"/>
  <c r="O20" i="6"/>
  <c r="P20" i="6" s="1"/>
  <c r="N20" i="6"/>
  <c r="M20" i="6"/>
  <c r="N19" i="6"/>
  <c r="M19" i="6"/>
  <c r="N18" i="6"/>
  <c r="M18" i="6"/>
  <c r="O17" i="6"/>
  <c r="P17" i="6" s="1"/>
  <c r="N17" i="6"/>
  <c r="M17" i="6"/>
  <c r="N16" i="6"/>
  <c r="M16" i="6"/>
  <c r="N15" i="6"/>
  <c r="M15" i="6"/>
  <c r="N14" i="6"/>
  <c r="M14" i="6"/>
  <c r="N13" i="6"/>
  <c r="M13" i="6"/>
  <c r="O12" i="6"/>
  <c r="P12" i="6" s="1"/>
  <c r="P11" i="6"/>
  <c r="P10" i="6"/>
  <c r="N9" i="6"/>
  <c r="M9" i="6"/>
  <c r="O8" i="6"/>
  <c r="P8" i="6" s="1"/>
  <c r="N7" i="6"/>
  <c r="M7" i="6"/>
  <c r="N6" i="6"/>
  <c r="M6" i="6"/>
  <c r="O5" i="6"/>
  <c r="L173" i="5"/>
  <c r="M173" i="5" s="1"/>
  <c r="K173" i="5"/>
  <c r="K172" i="5"/>
  <c r="L172" i="5" s="1"/>
  <c r="M172" i="5" s="1"/>
  <c r="K171" i="5"/>
  <c r="K170" i="5"/>
  <c r="L169" i="5" s="1"/>
  <c r="M169" i="5" s="1"/>
  <c r="K169" i="5"/>
  <c r="K168" i="5"/>
  <c r="L167" i="5"/>
  <c r="M167" i="5" s="1"/>
  <c r="K167" i="5"/>
  <c r="M166" i="5"/>
  <c r="K166" i="5"/>
  <c r="L166" i="5" s="1"/>
  <c r="K165" i="5"/>
  <c r="K164" i="5"/>
  <c r="L164" i="5" s="1"/>
  <c r="M164" i="5" s="1"/>
  <c r="K163" i="5"/>
  <c r="M162" i="5"/>
  <c r="K162" i="5"/>
  <c r="L162" i="5" s="1"/>
  <c r="L160" i="5"/>
  <c r="M160" i="5" s="1"/>
  <c r="K160" i="5"/>
  <c r="K159" i="5"/>
  <c r="L158" i="5" s="1"/>
  <c r="M158" i="5" s="1"/>
  <c r="K158" i="5"/>
  <c r="K157" i="5"/>
  <c r="L157" i="5" s="1"/>
  <c r="M157" i="5" s="1"/>
  <c r="L156" i="5"/>
  <c r="M156" i="5" s="1"/>
  <c r="K156" i="5"/>
  <c r="K155" i="5"/>
  <c r="K154" i="5"/>
  <c r="K153" i="5"/>
  <c r="L152" i="5"/>
  <c r="M152" i="5" s="1"/>
  <c r="K152" i="5"/>
  <c r="K151" i="5"/>
  <c r="L150" i="5" s="1"/>
  <c r="M150" i="5" s="1"/>
  <c r="K150" i="5"/>
  <c r="K149" i="5"/>
  <c r="L149" i="5" s="1"/>
  <c r="M149" i="5" s="1"/>
  <c r="K148" i="5"/>
  <c r="K147" i="5"/>
  <c r="L146" i="5" s="1"/>
  <c r="M146" i="5" s="1"/>
  <c r="K146" i="5"/>
  <c r="K145" i="5"/>
  <c r="L144" i="5"/>
  <c r="M144" i="5" s="1"/>
  <c r="K144" i="5"/>
  <c r="K143" i="5"/>
  <c r="K142" i="5"/>
  <c r="K141" i="5"/>
  <c r="K140" i="5"/>
  <c r="K139" i="5"/>
  <c r="M136" i="5"/>
  <c r="K135" i="5"/>
  <c r="L135" i="5" s="1"/>
  <c r="M135" i="5" s="1"/>
  <c r="L134" i="5"/>
  <c r="M134" i="5" s="1"/>
  <c r="K134" i="5"/>
  <c r="K133" i="5"/>
  <c r="L133" i="5" s="1"/>
  <c r="M133" i="5" s="1"/>
  <c r="L132" i="5"/>
  <c r="M132" i="5" s="1"/>
  <c r="K132" i="5"/>
  <c r="K131" i="5"/>
  <c r="L131" i="5" s="1"/>
  <c r="M131" i="5" s="1"/>
  <c r="K130" i="5"/>
  <c r="M129" i="5"/>
  <c r="K129" i="5"/>
  <c r="L129" i="5" s="1"/>
  <c r="L128" i="5"/>
  <c r="M128" i="5" s="1"/>
  <c r="K128" i="5"/>
  <c r="K127" i="5"/>
  <c r="L126" i="5" s="1"/>
  <c r="M126" i="5" s="1"/>
  <c r="K126" i="5"/>
  <c r="M125" i="5"/>
  <c r="K124" i="5"/>
  <c r="K123" i="5"/>
  <c r="L123" i="5" s="1"/>
  <c r="M123" i="5" s="1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L103" i="5" s="1"/>
  <c r="M103" i="5" s="1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L79" i="5" s="1"/>
  <c r="M79" i="5" s="1"/>
  <c r="K78" i="5"/>
  <c r="M77" i="5"/>
  <c r="K77" i="5"/>
  <c r="L77" i="5" s="1"/>
  <c r="K76" i="5"/>
  <c r="K75" i="5"/>
  <c r="L74" i="5"/>
  <c r="M74" i="5" s="1"/>
  <c r="K74" i="5"/>
  <c r="K73" i="5"/>
  <c r="L72" i="5" s="1"/>
  <c r="M72" i="5" s="1"/>
  <c r="K72" i="5"/>
  <c r="K71" i="5"/>
  <c r="L70" i="5"/>
  <c r="M70" i="5" s="1"/>
  <c r="K70" i="5"/>
  <c r="K69" i="5"/>
  <c r="K68" i="5"/>
  <c r="K67" i="5"/>
  <c r="L66" i="5" s="1"/>
  <c r="M66" i="5" s="1"/>
  <c r="K66" i="5"/>
  <c r="K65" i="5"/>
  <c r="L64" i="5"/>
  <c r="M64" i="5" s="1"/>
  <c r="K64" i="5"/>
  <c r="K63" i="5"/>
  <c r="K62" i="5"/>
  <c r="K61" i="5"/>
  <c r="K60" i="5"/>
  <c r="K59" i="5"/>
  <c r="L58" i="5" s="1"/>
  <c r="M58" i="5" s="1"/>
  <c r="K58" i="5"/>
  <c r="K57" i="5"/>
  <c r="K56" i="5"/>
  <c r="K55" i="5"/>
  <c r="K54" i="5"/>
  <c r="K53" i="5"/>
  <c r="L53" i="5" s="1"/>
  <c r="M53" i="5" s="1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L22" i="5" s="1"/>
  <c r="M22" i="5" s="1"/>
  <c r="K22" i="5"/>
  <c r="K21" i="5"/>
  <c r="L20" i="5"/>
  <c r="M20" i="5" s="1"/>
  <c r="K20" i="5"/>
  <c r="K19" i="5"/>
  <c r="L18" i="5" s="1"/>
  <c r="M18" i="5" s="1"/>
  <c r="K18" i="5"/>
  <c r="K17" i="5"/>
  <c r="L16" i="5"/>
  <c r="M16" i="5" s="1"/>
  <c r="K16" i="5"/>
  <c r="M15" i="5"/>
  <c r="K15" i="5"/>
  <c r="M14" i="5"/>
  <c r="K14" i="5"/>
  <c r="K13" i="5"/>
  <c r="L12" i="5" s="1"/>
  <c r="M12" i="5" s="1"/>
  <c r="K12" i="5"/>
  <c r="K11" i="5"/>
  <c r="L10" i="5"/>
  <c r="M10" i="5" s="1"/>
  <c r="K10" i="5"/>
  <c r="M9" i="5"/>
  <c r="K9" i="5"/>
  <c r="L9" i="5" s="1"/>
  <c r="L8" i="5"/>
  <c r="M8" i="5" s="1"/>
  <c r="K8" i="5"/>
  <c r="M7" i="5"/>
  <c r="K7" i="5"/>
  <c r="L7" i="5" s="1"/>
  <c r="L6" i="5"/>
  <c r="M6" i="5" s="1"/>
  <c r="K6" i="5"/>
  <c r="M5" i="5"/>
  <c r="K5" i="5"/>
  <c r="L5" i="5" s="1"/>
  <c r="O148" i="4"/>
  <c r="P148" i="4" s="1"/>
  <c r="N148" i="4"/>
  <c r="M148" i="4"/>
  <c r="O147" i="4"/>
  <c r="P147" i="4" s="1"/>
  <c r="N147" i="4"/>
  <c r="M147" i="4"/>
  <c r="N146" i="4"/>
  <c r="M146" i="4"/>
  <c r="O145" i="4"/>
  <c r="P145" i="4" s="1"/>
  <c r="N145" i="4"/>
  <c r="M145" i="4"/>
  <c r="N144" i="4"/>
  <c r="M144" i="4"/>
  <c r="O143" i="4"/>
  <c r="P143" i="4" s="1"/>
  <c r="N143" i="4"/>
  <c r="M143" i="4"/>
  <c r="O142" i="4"/>
  <c r="P142" i="4" s="1"/>
  <c r="N142" i="4"/>
  <c r="M142" i="4"/>
  <c r="O141" i="4"/>
  <c r="P141" i="4" s="1"/>
  <c r="N141" i="4"/>
  <c r="M141" i="4"/>
  <c r="O140" i="4"/>
  <c r="P140" i="4" s="1"/>
  <c r="N140" i="4"/>
  <c r="M140" i="4"/>
  <c r="N139" i="4"/>
  <c r="M139" i="4"/>
  <c r="O138" i="4"/>
  <c r="P138" i="4" s="1"/>
  <c r="N138" i="4"/>
  <c r="M138" i="4"/>
  <c r="O137" i="4"/>
  <c r="P137" i="4" s="1"/>
  <c r="N137" i="4"/>
  <c r="M137" i="4"/>
  <c r="O136" i="4"/>
  <c r="P136" i="4" s="1"/>
  <c r="N136" i="4"/>
  <c r="M136" i="4"/>
  <c r="N135" i="4"/>
  <c r="M135" i="4"/>
  <c r="O134" i="4"/>
  <c r="P134" i="4" s="1"/>
  <c r="N134" i="4"/>
  <c r="M134" i="4"/>
  <c r="N133" i="4"/>
  <c r="M133" i="4"/>
  <c r="O133" i="4" s="1"/>
  <c r="P133" i="4" s="1"/>
  <c r="N132" i="4"/>
  <c r="M132" i="4"/>
  <c r="O132" i="4" s="1"/>
  <c r="P132" i="4" s="1"/>
  <c r="N131" i="4"/>
  <c r="M131" i="4"/>
  <c r="O131" i="4" s="1"/>
  <c r="P131" i="4" s="1"/>
  <c r="N130" i="4"/>
  <c r="M130" i="4"/>
  <c r="O130" i="4" s="1"/>
  <c r="P130" i="4" s="1"/>
  <c r="N129" i="4"/>
  <c r="M129" i="4"/>
  <c r="O129" i="4" s="1"/>
  <c r="P129" i="4" s="1"/>
  <c r="N128" i="4"/>
  <c r="M128" i="4"/>
  <c r="O128" i="4" s="1"/>
  <c r="P128" i="4" s="1"/>
  <c r="N127" i="4"/>
  <c r="M127" i="4"/>
  <c r="O127" i="4" s="1"/>
  <c r="P127" i="4" s="1"/>
  <c r="N126" i="4"/>
  <c r="M126" i="4"/>
  <c r="O126" i="4" s="1"/>
  <c r="P126" i="4" s="1"/>
  <c r="N125" i="4"/>
  <c r="M125" i="4"/>
  <c r="O125" i="4" s="1"/>
  <c r="P125" i="4" s="1"/>
  <c r="N124" i="4"/>
  <c r="M124" i="4"/>
  <c r="O124" i="4" s="1"/>
  <c r="P124" i="4" s="1"/>
  <c r="O123" i="4"/>
  <c r="P123" i="4" s="1"/>
  <c r="N123" i="4"/>
  <c r="M123" i="4"/>
  <c r="O122" i="4"/>
  <c r="P122" i="4" s="1"/>
  <c r="N122" i="4"/>
  <c r="M122" i="4"/>
  <c r="O121" i="4"/>
  <c r="P121" i="4" s="1"/>
  <c r="N121" i="4"/>
  <c r="M121" i="4"/>
  <c r="O120" i="4"/>
  <c r="P120" i="4" s="1"/>
  <c r="N120" i="4"/>
  <c r="M120" i="4"/>
  <c r="O119" i="4"/>
  <c r="P119" i="4" s="1"/>
  <c r="N119" i="4"/>
  <c r="M119" i="4"/>
  <c r="O118" i="4"/>
  <c r="P118" i="4" s="1"/>
  <c r="N118" i="4"/>
  <c r="M118" i="4"/>
  <c r="O117" i="4"/>
  <c r="P117" i="4" s="1"/>
  <c r="N117" i="4"/>
  <c r="M117" i="4"/>
  <c r="O116" i="4"/>
  <c r="P116" i="4" s="1"/>
  <c r="N116" i="4"/>
  <c r="M116" i="4"/>
  <c r="O115" i="4"/>
  <c r="P115" i="4" s="1"/>
  <c r="N115" i="4"/>
  <c r="M115" i="4"/>
  <c r="O114" i="4"/>
  <c r="P114" i="4" s="1"/>
  <c r="N114" i="4"/>
  <c r="M114" i="4"/>
  <c r="O113" i="4"/>
  <c r="P113" i="4" s="1"/>
  <c r="N113" i="4"/>
  <c r="M113" i="4"/>
  <c r="O112" i="4"/>
  <c r="P112" i="4" s="1"/>
  <c r="N112" i="4"/>
  <c r="M112" i="4"/>
  <c r="O111" i="4"/>
  <c r="P111" i="4" s="1"/>
  <c r="N111" i="4"/>
  <c r="M111" i="4"/>
  <c r="O110" i="4"/>
  <c r="P110" i="4" s="1"/>
  <c r="N110" i="4"/>
  <c r="M110" i="4"/>
  <c r="N109" i="4"/>
  <c r="M109" i="4"/>
  <c r="N108" i="4"/>
  <c r="M108" i="4"/>
  <c r="O107" i="4"/>
  <c r="P107" i="4" s="1"/>
  <c r="N107" i="4"/>
  <c r="M107" i="4"/>
  <c r="O106" i="4"/>
  <c r="P106" i="4" s="1"/>
  <c r="N106" i="4"/>
  <c r="M106" i="4"/>
  <c r="O105" i="4"/>
  <c r="P105" i="4" s="1"/>
  <c r="N105" i="4"/>
  <c r="M105" i="4"/>
  <c r="O104" i="4"/>
  <c r="P104" i="4" s="1"/>
  <c r="N104" i="4"/>
  <c r="M104" i="4"/>
  <c r="N103" i="4"/>
  <c r="M103" i="4"/>
  <c r="O102" i="4"/>
  <c r="P102" i="4" s="1"/>
  <c r="N102" i="4"/>
  <c r="M102" i="4"/>
  <c r="N101" i="4"/>
  <c r="M101" i="4"/>
  <c r="O100" i="4"/>
  <c r="P100" i="4" s="1"/>
  <c r="N100" i="4"/>
  <c r="M100" i="4"/>
  <c r="O99" i="4"/>
  <c r="P99" i="4" s="1"/>
  <c r="N99" i="4"/>
  <c r="M99" i="4"/>
  <c r="O98" i="4"/>
  <c r="P98" i="4" s="1"/>
  <c r="N98" i="4"/>
  <c r="M98" i="4"/>
  <c r="O97" i="4"/>
  <c r="P97" i="4" s="1"/>
  <c r="N97" i="4"/>
  <c r="M97" i="4"/>
  <c r="N96" i="4"/>
  <c r="M96" i="4"/>
  <c r="N95" i="4"/>
  <c r="M95" i="4"/>
  <c r="O94" i="4"/>
  <c r="P94" i="4" s="1"/>
  <c r="N94" i="4"/>
  <c r="M94" i="4"/>
  <c r="M93" i="4"/>
  <c r="M92" i="4"/>
  <c r="P91" i="4"/>
  <c r="P90" i="4"/>
  <c r="O90" i="4"/>
  <c r="N90" i="4"/>
  <c r="M90" i="4"/>
  <c r="P89" i="4"/>
  <c r="O89" i="4"/>
  <c r="N89" i="4"/>
  <c r="M89" i="4"/>
  <c r="P88" i="4"/>
  <c r="O88" i="4"/>
  <c r="N88" i="4"/>
  <c r="M88" i="4"/>
  <c r="P87" i="4"/>
  <c r="O87" i="4"/>
  <c r="N87" i="4"/>
  <c r="M87" i="4"/>
  <c r="P86" i="4"/>
  <c r="O86" i="4"/>
  <c r="N86" i="4"/>
  <c r="M86" i="4"/>
  <c r="P85" i="4"/>
  <c r="O85" i="4"/>
  <c r="N85" i="4"/>
  <c r="M85" i="4"/>
  <c r="P84" i="4"/>
  <c r="O84" i="4"/>
  <c r="N84" i="4"/>
  <c r="M84" i="4"/>
  <c r="P83" i="4"/>
  <c r="O83" i="4"/>
  <c r="N83" i="4"/>
  <c r="M83" i="4"/>
  <c r="P82" i="4"/>
  <c r="O82" i="4"/>
  <c r="N82" i="4"/>
  <c r="M82" i="4"/>
  <c r="P81" i="4"/>
  <c r="O81" i="4"/>
  <c r="N81" i="4"/>
  <c r="M81" i="4"/>
  <c r="P80" i="4"/>
  <c r="O80" i="4"/>
  <c r="N80" i="4"/>
  <c r="M80" i="4"/>
  <c r="P79" i="4"/>
  <c r="O79" i="4"/>
  <c r="N79" i="4"/>
  <c r="M79" i="4"/>
  <c r="P78" i="4"/>
  <c r="O78" i="4"/>
  <c r="N78" i="4"/>
  <c r="M78" i="4"/>
  <c r="P77" i="4"/>
  <c r="O77" i="4"/>
  <c r="N77" i="4"/>
  <c r="M77" i="4"/>
  <c r="P76" i="4"/>
  <c r="O76" i="4"/>
  <c r="N76" i="4"/>
  <c r="M76" i="4"/>
  <c r="P75" i="4"/>
  <c r="O75" i="4"/>
  <c r="N75" i="4"/>
  <c r="M75" i="4"/>
  <c r="P74" i="4"/>
  <c r="O74" i="4"/>
  <c r="N74" i="4"/>
  <c r="M74" i="4"/>
  <c r="P73" i="4"/>
  <c r="O73" i="4"/>
  <c r="N73" i="4"/>
  <c r="M73" i="4"/>
  <c r="P72" i="4"/>
  <c r="O72" i="4"/>
  <c r="N72" i="4"/>
  <c r="M72" i="4"/>
  <c r="P71" i="4"/>
  <c r="O71" i="4"/>
  <c r="N71" i="4"/>
  <c r="M71" i="4"/>
  <c r="P70" i="4"/>
  <c r="O70" i="4"/>
  <c r="N70" i="4"/>
  <c r="M70" i="4"/>
  <c r="P69" i="4"/>
  <c r="O69" i="4"/>
  <c r="N69" i="4"/>
  <c r="M69" i="4"/>
  <c r="P68" i="4"/>
  <c r="O68" i="4"/>
  <c r="N68" i="4"/>
  <c r="M68" i="4"/>
  <c r="P67" i="4"/>
  <c r="O67" i="4"/>
  <c r="N67" i="4"/>
  <c r="M67" i="4"/>
  <c r="P66" i="4"/>
  <c r="O66" i="4"/>
  <c r="N66" i="4"/>
  <c r="M66" i="4"/>
  <c r="P65" i="4"/>
  <c r="O65" i="4"/>
  <c r="N65" i="4"/>
  <c r="M65" i="4"/>
  <c r="P64" i="4"/>
  <c r="O64" i="4"/>
  <c r="N64" i="4"/>
  <c r="M64" i="4"/>
  <c r="P63" i="4"/>
  <c r="O63" i="4"/>
  <c r="N63" i="4"/>
  <c r="M63" i="4"/>
  <c r="P62" i="4"/>
  <c r="O62" i="4"/>
  <c r="N62" i="4"/>
  <c r="M62" i="4"/>
  <c r="P61" i="4"/>
  <c r="O61" i="4"/>
  <c r="N61" i="4"/>
  <c r="M61" i="4"/>
  <c r="P60" i="4"/>
  <c r="O60" i="4"/>
  <c r="N60" i="4"/>
  <c r="M60" i="4"/>
  <c r="P59" i="4"/>
  <c r="O59" i="4"/>
  <c r="N59" i="4"/>
  <c r="M59" i="4"/>
  <c r="P58" i="4"/>
  <c r="O58" i="4"/>
  <c r="N58" i="4"/>
  <c r="M58" i="4"/>
  <c r="P57" i="4"/>
  <c r="O57" i="4"/>
  <c r="N57" i="4"/>
  <c r="M57" i="4"/>
  <c r="P56" i="4"/>
  <c r="O56" i="4"/>
  <c r="N56" i="4"/>
  <c r="M56" i="4"/>
  <c r="P55" i="4"/>
  <c r="O55" i="4"/>
  <c r="N55" i="4"/>
  <c r="M55" i="4"/>
  <c r="P54" i="4"/>
  <c r="O54" i="4"/>
  <c r="N54" i="4"/>
  <c r="M54" i="4"/>
  <c r="P53" i="4"/>
  <c r="O53" i="4"/>
  <c r="N53" i="4"/>
  <c r="M53" i="4"/>
  <c r="P52" i="4"/>
  <c r="O52" i="4"/>
  <c r="N52" i="4"/>
  <c r="M52" i="4"/>
  <c r="P51" i="4"/>
  <c r="O51" i="4"/>
  <c r="N51" i="4"/>
  <c r="M51" i="4"/>
  <c r="P50" i="4"/>
  <c r="O50" i="4"/>
  <c r="N50" i="4"/>
  <c r="M50" i="4"/>
  <c r="P49" i="4"/>
  <c r="O49" i="4"/>
  <c r="N49" i="4"/>
  <c r="M49" i="4"/>
  <c r="P48" i="4"/>
  <c r="O48" i="4"/>
  <c r="N48" i="4"/>
  <c r="M48" i="4"/>
  <c r="P47" i="4"/>
  <c r="O47" i="4"/>
  <c r="N47" i="4"/>
  <c r="M47" i="4"/>
  <c r="P46" i="4"/>
  <c r="O46" i="4"/>
  <c r="N46" i="4"/>
  <c r="M46" i="4"/>
  <c r="P45" i="4"/>
  <c r="O45" i="4"/>
  <c r="N45" i="4"/>
  <c r="M45" i="4"/>
  <c r="P44" i="4"/>
  <c r="O44" i="4"/>
  <c r="N44" i="4"/>
  <c r="M44" i="4"/>
  <c r="P43" i="4"/>
  <c r="O43" i="4"/>
  <c r="N43" i="4"/>
  <c r="M43" i="4"/>
  <c r="P42" i="4"/>
  <c r="O42" i="4"/>
  <c r="N42" i="4"/>
  <c r="M42" i="4"/>
  <c r="P41" i="4"/>
  <c r="O41" i="4"/>
  <c r="N41" i="4"/>
  <c r="M41" i="4"/>
  <c r="P40" i="4"/>
  <c r="O40" i="4"/>
  <c r="N40" i="4"/>
  <c r="M40" i="4"/>
  <c r="P39" i="4"/>
  <c r="O39" i="4"/>
  <c r="N39" i="4"/>
  <c r="M39" i="4"/>
  <c r="P38" i="4"/>
  <c r="O38" i="4"/>
  <c r="N38" i="4"/>
  <c r="M38" i="4"/>
  <c r="P37" i="4"/>
  <c r="O37" i="4"/>
  <c r="N37" i="4"/>
  <c r="M37" i="4"/>
  <c r="P36" i="4"/>
  <c r="O36" i="4"/>
  <c r="N36" i="4"/>
  <c r="M36" i="4"/>
  <c r="P35" i="4"/>
  <c r="O35" i="4"/>
  <c r="N35" i="4"/>
  <c r="M35" i="4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N22" i="4"/>
  <c r="M22" i="4"/>
  <c r="O21" i="4"/>
  <c r="P21" i="4" s="1"/>
  <c r="N21" i="4"/>
  <c r="M21" i="4"/>
  <c r="O20" i="4"/>
  <c r="P20" i="4" s="1"/>
  <c r="N20" i="4"/>
  <c r="M20" i="4"/>
  <c r="N19" i="4"/>
  <c r="M19" i="4"/>
  <c r="O18" i="4"/>
  <c r="P18" i="4" s="1"/>
  <c r="N18" i="4"/>
  <c r="M18" i="4"/>
  <c r="N17" i="4"/>
  <c r="M17" i="4"/>
  <c r="O16" i="4"/>
  <c r="P16" i="4" s="1"/>
  <c r="N16" i="4"/>
  <c r="M16" i="4"/>
  <c r="O15" i="4"/>
  <c r="P15" i="4" s="1"/>
  <c r="N15" i="4"/>
  <c r="M15" i="4"/>
  <c r="O14" i="4"/>
  <c r="P14" i="4" s="1"/>
  <c r="N14" i="4"/>
  <c r="M14" i="4"/>
  <c r="N13" i="4"/>
  <c r="M13" i="4"/>
  <c r="O12" i="4"/>
  <c r="P12" i="4" s="1"/>
  <c r="N12" i="4"/>
  <c r="M12" i="4"/>
  <c r="O11" i="4"/>
  <c r="P11" i="4" s="1"/>
  <c r="N11" i="4"/>
  <c r="M11" i="4"/>
  <c r="O10" i="4"/>
  <c r="P10" i="4" s="1"/>
  <c r="M10" i="4"/>
  <c r="N10" i="4" s="1"/>
  <c r="O9" i="4"/>
  <c r="P9" i="4" s="1"/>
  <c r="N9" i="4"/>
  <c r="M9" i="4"/>
  <c r="O8" i="4"/>
  <c r="P8" i="4" s="1"/>
  <c r="M8" i="4"/>
  <c r="N8" i="4" s="1"/>
  <c r="O7" i="4"/>
  <c r="P7" i="4" s="1"/>
  <c r="M7" i="4"/>
  <c r="N7" i="4" s="1"/>
  <c r="M6" i="4"/>
  <c r="N6" i="4" s="1"/>
  <c r="O5" i="4"/>
  <c r="P5" i="4" s="1"/>
  <c r="M5" i="4"/>
  <c r="N5" i="4" s="1"/>
  <c r="L546" i="3"/>
  <c r="O545" i="3"/>
  <c r="M545" i="3"/>
  <c r="N545" i="3" s="1"/>
  <c r="L545" i="3"/>
  <c r="O544" i="3"/>
  <c r="L544" i="3"/>
  <c r="M543" i="3"/>
  <c r="N543" i="3" s="1"/>
  <c r="O543" i="3" s="1"/>
  <c r="L543" i="3"/>
  <c r="O538" i="3"/>
  <c r="O537" i="3"/>
  <c r="O532" i="3"/>
  <c r="O527" i="3"/>
  <c r="O514" i="3"/>
  <c r="N514" i="3"/>
  <c r="N513" i="3"/>
  <c r="L513" i="3"/>
  <c r="M513" i="3" s="1"/>
  <c r="M512" i="3"/>
  <c r="N512" i="3" s="1"/>
  <c r="L512" i="3"/>
  <c r="N511" i="3"/>
  <c r="L511" i="3"/>
  <c r="M511" i="3" s="1"/>
  <c r="M510" i="3"/>
  <c r="N510" i="3" s="1"/>
  <c r="L510" i="3"/>
  <c r="O509" i="3"/>
  <c r="M509" i="3"/>
  <c r="N509" i="3" s="1"/>
  <c r="L509" i="3"/>
  <c r="L508" i="3"/>
  <c r="M508" i="3" s="1"/>
  <c r="N508" i="3" s="1"/>
  <c r="M507" i="3"/>
  <c r="N507" i="3" s="1"/>
  <c r="L507" i="3"/>
  <c r="M506" i="3"/>
  <c r="N506" i="3" s="1"/>
  <c r="O506" i="3" s="1"/>
  <c r="L506" i="3"/>
  <c r="N505" i="3"/>
  <c r="L505" i="3"/>
  <c r="M505" i="3" s="1"/>
  <c r="M504" i="3"/>
  <c r="N504" i="3" s="1"/>
  <c r="L504" i="3"/>
  <c r="N503" i="3"/>
  <c r="L503" i="3"/>
  <c r="M503" i="3" s="1"/>
  <c r="N502" i="3"/>
  <c r="O502" i="3" s="1"/>
  <c r="L502" i="3"/>
  <c r="M502" i="3" s="1"/>
  <c r="N501" i="3"/>
  <c r="O501" i="3" s="1"/>
  <c r="L501" i="3"/>
  <c r="M501" i="3" s="1"/>
  <c r="N500" i="3"/>
  <c r="O500" i="3" s="1"/>
  <c r="L500" i="3"/>
  <c r="M500" i="3" s="1"/>
  <c r="M499" i="3"/>
  <c r="N499" i="3" s="1"/>
  <c r="L499" i="3"/>
  <c r="N498" i="3"/>
  <c r="L498" i="3"/>
  <c r="M498" i="3" s="1"/>
  <c r="M497" i="3"/>
  <c r="N497" i="3" s="1"/>
  <c r="L497" i="3"/>
  <c r="O496" i="3"/>
  <c r="M496" i="3"/>
  <c r="N496" i="3" s="1"/>
  <c r="L496" i="3"/>
  <c r="L495" i="3"/>
  <c r="M495" i="3" s="1"/>
  <c r="N495" i="3" s="1"/>
  <c r="L494" i="3"/>
  <c r="M494" i="3" s="1"/>
  <c r="N494" i="3" s="1"/>
  <c r="O494" i="3" s="1"/>
  <c r="M493" i="3"/>
  <c r="N493" i="3" s="1"/>
  <c r="L493" i="3"/>
  <c r="L492" i="3"/>
  <c r="M492" i="3" s="1"/>
  <c r="N492" i="3" s="1"/>
  <c r="M491" i="3"/>
  <c r="N491" i="3" s="1"/>
  <c r="L491" i="3"/>
  <c r="L490" i="3"/>
  <c r="M490" i="3" s="1"/>
  <c r="N490" i="3" s="1"/>
  <c r="M489" i="3"/>
  <c r="N489" i="3" s="1"/>
  <c r="L489" i="3"/>
  <c r="L488" i="3"/>
  <c r="M488" i="3" s="1"/>
  <c r="N488" i="3" s="1"/>
  <c r="M487" i="3"/>
  <c r="N487" i="3" s="1"/>
  <c r="L487" i="3"/>
  <c r="L486" i="3"/>
  <c r="M486" i="3" s="1"/>
  <c r="N486" i="3" s="1"/>
  <c r="M485" i="3"/>
  <c r="N485" i="3" s="1"/>
  <c r="L485" i="3"/>
  <c r="L484" i="3"/>
  <c r="M484" i="3" s="1"/>
  <c r="N484" i="3" s="1"/>
  <c r="M483" i="3"/>
  <c r="N483" i="3" s="1"/>
  <c r="L483" i="3"/>
  <c r="L482" i="3"/>
  <c r="M482" i="3" s="1"/>
  <c r="N482" i="3" s="1"/>
  <c r="M481" i="3"/>
  <c r="N481" i="3" s="1"/>
  <c r="L481" i="3"/>
  <c r="L480" i="3"/>
  <c r="M480" i="3" s="1"/>
  <c r="N480" i="3" s="1"/>
  <c r="M479" i="3"/>
  <c r="N479" i="3" s="1"/>
  <c r="L479" i="3"/>
  <c r="L478" i="3"/>
  <c r="M478" i="3" s="1"/>
  <c r="N478" i="3" s="1"/>
  <c r="L477" i="3"/>
  <c r="M477" i="3" s="1"/>
  <c r="N477" i="3" s="1"/>
  <c r="O477" i="3" s="1"/>
  <c r="M476" i="3"/>
  <c r="N476" i="3" s="1"/>
  <c r="L476" i="3"/>
  <c r="L475" i="3"/>
  <c r="M475" i="3" s="1"/>
  <c r="N475" i="3" s="1"/>
  <c r="M474" i="3"/>
  <c r="N474" i="3" s="1"/>
  <c r="L474" i="3"/>
  <c r="L473" i="3"/>
  <c r="M473" i="3" s="1"/>
  <c r="N473" i="3" s="1"/>
  <c r="M472" i="3"/>
  <c r="N472" i="3" s="1"/>
  <c r="L472" i="3"/>
  <c r="L471" i="3"/>
  <c r="M471" i="3" s="1"/>
  <c r="N471" i="3" s="1"/>
  <c r="M470" i="3"/>
  <c r="N470" i="3" s="1"/>
  <c r="L470" i="3"/>
  <c r="L469" i="3"/>
  <c r="M469" i="3" s="1"/>
  <c r="N469" i="3" s="1"/>
  <c r="M468" i="3"/>
  <c r="N468" i="3" s="1"/>
  <c r="L468" i="3"/>
  <c r="L467" i="3"/>
  <c r="M467" i="3" s="1"/>
  <c r="N467" i="3" s="1"/>
  <c r="M466" i="3"/>
  <c r="N466" i="3" s="1"/>
  <c r="L466" i="3"/>
  <c r="L465" i="3"/>
  <c r="M465" i="3" s="1"/>
  <c r="N465" i="3" s="1"/>
  <c r="L464" i="3"/>
  <c r="M464" i="3" s="1"/>
  <c r="N464" i="3" s="1"/>
  <c r="O464" i="3" s="1"/>
  <c r="L463" i="3"/>
  <c r="O461" i="3"/>
  <c r="N461" i="3"/>
  <c r="L460" i="3"/>
  <c r="N459" i="3"/>
  <c r="O459" i="3" s="1"/>
  <c r="L458" i="3"/>
  <c r="O456" i="3"/>
  <c r="N456" i="3"/>
  <c r="O455" i="3"/>
  <c r="L455" i="3"/>
  <c r="L454" i="3"/>
  <c r="L453" i="3"/>
  <c r="M453" i="3" s="1"/>
  <c r="N453" i="3" s="1"/>
  <c r="O453" i="3" s="1"/>
  <c r="J453" i="3"/>
  <c r="O452" i="3"/>
  <c r="L451" i="3"/>
  <c r="M450" i="3"/>
  <c r="N450" i="3" s="1"/>
  <c r="O450" i="3" s="1"/>
  <c r="L450" i="3"/>
  <c r="J450" i="3"/>
  <c r="L449" i="3"/>
  <c r="L448" i="3"/>
  <c r="L447" i="3"/>
  <c r="M447" i="3" s="1"/>
  <c r="N447" i="3" s="1"/>
  <c r="O447" i="3" s="1"/>
  <c r="J447" i="3"/>
  <c r="L446" i="3"/>
  <c r="L445" i="3"/>
  <c r="M444" i="3"/>
  <c r="L444" i="3"/>
  <c r="J444" i="3"/>
  <c r="L443" i="3"/>
  <c r="L442" i="3"/>
  <c r="L441" i="3"/>
  <c r="M441" i="3" s="1"/>
  <c r="N441" i="3" s="1"/>
  <c r="O441" i="3" s="1"/>
  <c r="J441" i="3"/>
  <c r="M440" i="3"/>
  <c r="N440" i="3" s="1"/>
  <c r="O440" i="3" s="1"/>
  <c r="L440" i="3"/>
  <c r="M439" i="3"/>
  <c r="N439" i="3" s="1"/>
  <c r="O439" i="3" s="1"/>
  <c r="L439" i="3"/>
  <c r="L438" i="3"/>
  <c r="L437" i="3"/>
  <c r="M437" i="3" s="1"/>
  <c r="N437" i="3" s="1"/>
  <c r="O437" i="3" s="1"/>
  <c r="L436" i="3"/>
  <c r="L435" i="3"/>
  <c r="L434" i="3"/>
  <c r="M433" i="3"/>
  <c r="N433" i="3" s="1"/>
  <c r="O433" i="3" s="1"/>
  <c r="L433" i="3"/>
  <c r="L432" i="3"/>
  <c r="L431" i="3"/>
  <c r="L430" i="3"/>
  <c r="L429" i="3"/>
  <c r="M429" i="3" s="1"/>
  <c r="N429" i="3" s="1"/>
  <c r="O429" i="3" s="1"/>
  <c r="L428" i="3"/>
  <c r="M427" i="3"/>
  <c r="L427" i="3"/>
  <c r="J427" i="3"/>
  <c r="L426" i="3"/>
  <c r="L425" i="3"/>
  <c r="L424" i="3"/>
  <c r="L423" i="3"/>
  <c r="L422" i="3"/>
  <c r="M422" i="3" s="1"/>
  <c r="J422" i="3"/>
  <c r="L421" i="3"/>
  <c r="L420" i="3"/>
  <c r="L419" i="3"/>
  <c r="L418" i="3"/>
  <c r="L417" i="3"/>
  <c r="L416" i="3"/>
  <c r="L415" i="3"/>
  <c r="L414" i="3"/>
  <c r="M414" i="3" s="1"/>
  <c r="N414" i="3" s="1"/>
  <c r="O414" i="3" s="1"/>
  <c r="J414" i="3"/>
  <c r="L413" i="3"/>
  <c r="L412" i="3"/>
  <c r="M411" i="3"/>
  <c r="N411" i="3" s="1"/>
  <c r="O411" i="3" s="1"/>
  <c r="L411" i="3"/>
  <c r="J411" i="3"/>
  <c r="L410" i="3"/>
  <c r="M409" i="3"/>
  <c r="N409" i="3" s="1"/>
  <c r="O409" i="3" s="1"/>
  <c r="L409" i="3"/>
  <c r="J409" i="3"/>
  <c r="L408" i="3"/>
  <c r="L407" i="3"/>
  <c r="L406" i="3"/>
  <c r="M405" i="3"/>
  <c r="L405" i="3"/>
  <c r="J405" i="3"/>
  <c r="N404" i="3"/>
  <c r="O404" i="3" s="1"/>
  <c r="L404" i="3"/>
  <c r="M403" i="3"/>
  <c r="L403" i="3"/>
  <c r="L402" i="3"/>
  <c r="L401" i="3"/>
  <c r="M401" i="3" s="1"/>
  <c r="N401" i="3" s="1"/>
  <c r="O401" i="3" s="1"/>
  <c r="J401" i="3"/>
  <c r="L400" i="3"/>
  <c r="L399" i="3"/>
  <c r="M399" i="3" s="1"/>
  <c r="J399" i="3"/>
  <c r="L398" i="3"/>
  <c r="L397" i="3"/>
  <c r="L396" i="3"/>
  <c r="L395" i="3"/>
  <c r="M395" i="3" s="1"/>
  <c r="J395" i="3"/>
  <c r="L394" i="3"/>
  <c r="L393" i="3"/>
  <c r="L392" i="3"/>
  <c r="L391" i="3"/>
  <c r="M390" i="3"/>
  <c r="L390" i="3"/>
  <c r="J390" i="3"/>
  <c r="L389" i="3"/>
  <c r="L388" i="3"/>
  <c r="L387" i="3"/>
  <c r="L386" i="3"/>
  <c r="L385" i="3"/>
  <c r="L384" i="3"/>
  <c r="L383" i="3"/>
  <c r="M382" i="3"/>
  <c r="L382" i="3"/>
  <c r="J382" i="3"/>
  <c r="L381" i="3"/>
  <c r="M380" i="3"/>
  <c r="L380" i="3"/>
  <c r="J380" i="3"/>
  <c r="L379" i="3"/>
  <c r="L378" i="3"/>
  <c r="L377" i="3"/>
  <c r="L376" i="3"/>
  <c r="L375" i="3"/>
  <c r="L374" i="3"/>
  <c r="L373" i="3"/>
  <c r="M372" i="3"/>
  <c r="N372" i="3" s="1"/>
  <c r="O372" i="3" s="1"/>
  <c r="L372" i="3"/>
  <c r="J372" i="3"/>
  <c r="O371" i="3"/>
  <c r="O369" i="3"/>
  <c r="O364" i="3"/>
  <c r="O361" i="3"/>
  <c r="O359" i="3"/>
  <c r="O355" i="3"/>
  <c r="N338" i="3"/>
  <c r="O338" i="3" s="1"/>
  <c r="L337" i="3"/>
  <c r="M337" i="3" s="1"/>
  <c r="L336" i="3"/>
  <c r="M336" i="3" s="1"/>
  <c r="L335" i="3"/>
  <c r="L334" i="3"/>
  <c r="L333" i="3"/>
  <c r="M332" i="3"/>
  <c r="N332" i="3" s="1"/>
  <c r="O332" i="3" s="1"/>
  <c r="L332" i="3"/>
  <c r="J332" i="3"/>
  <c r="L331" i="3"/>
  <c r="M330" i="3"/>
  <c r="N330" i="3" s="1"/>
  <c r="O330" i="3" s="1"/>
  <c r="L330" i="3"/>
  <c r="J330" i="3"/>
  <c r="O329" i="3"/>
  <c r="L328" i="3"/>
  <c r="L327" i="3"/>
  <c r="M327" i="3" s="1"/>
  <c r="J327" i="3"/>
  <c r="L326" i="3"/>
  <c r="L325" i="3"/>
  <c r="M324" i="3"/>
  <c r="N324" i="3" s="1"/>
  <c r="O324" i="3" s="1"/>
  <c r="L324" i="3"/>
  <c r="J324" i="3"/>
  <c r="L323" i="3"/>
  <c r="L322" i="3"/>
  <c r="L321" i="3"/>
  <c r="M321" i="3" s="1"/>
  <c r="N321" i="3" s="1"/>
  <c r="O321" i="3" s="1"/>
  <c r="J321" i="3"/>
  <c r="O320" i="3"/>
  <c r="L320" i="3"/>
  <c r="L319" i="3"/>
  <c r="L318" i="3"/>
  <c r="L317" i="3"/>
  <c r="L316" i="3"/>
  <c r="M316" i="3" s="1"/>
  <c r="N316" i="3" s="1"/>
  <c r="O316" i="3" s="1"/>
  <c r="J316" i="3"/>
  <c r="L315" i="3"/>
  <c r="L314" i="3"/>
  <c r="L313" i="3"/>
  <c r="L312" i="3"/>
  <c r="L311" i="3"/>
  <c r="L310" i="3"/>
  <c r="M310" i="3" s="1"/>
  <c r="N310" i="3" s="1"/>
  <c r="O310" i="3" s="1"/>
  <c r="J310" i="3"/>
  <c r="O309" i="3"/>
  <c r="L309" i="3"/>
  <c r="L308" i="3"/>
  <c r="L307" i="3"/>
  <c r="L306" i="3"/>
  <c r="L305" i="3"/>
  <c r="M304" i="3"/>
  <c r="N304" i="3" s="1"/>
  <c r="O304" i="3" s="1"/>
  <c r="L304" i="3"/>
  <c r="J304" i="3"/>
  <c r="L303" i="3"/>
  <c r="L302" i="3"/>
  <c r="L301" i="3"/>
  <c r="L300" i="3"/>
  <c r="L299" i="3"/>
  <c r="L298" i="3"/>
  <c r="L297" i="3"/>
  <c r="L296" i="3"/>
  <c r="L295" i="3"/>
  <c r="L294" i="3"/>
  <c r="L293" i="3"/>
  <c r="M292" i="3"/>
  <c r="N292" i="3" s="1"/>
  <c r="O292" i="3" s="1"/>
  <c r="L292" i="3"/>
  <c r="J292" i="3"/>
  <c r="L291" i="3"/>
  <c r="L290" i="3"/>
  <c r="L289" i="3"/>
  <c r="M289" i="3" s="1"/>
  <c r="N289" i="3" s="1"/>
  <c r="O289" i="3" s="1"/>
  <c r="J289" i="3"/>
  <c r="L288" i="3"/>
  <c r="L287" i="3"/>
  <c r="L286" i="3"/>
  <c r="L285" i="3"/>
  <c r="L284" i="3"/>
  <c r="L283" i="3"/>
  <c r="L282" i="3"/>
  <c r="L281" i="3"/>
  <c r="L280" i="3"/>
  <c r="L279" i="3"/>
  <c r="M279" i="3" s="1"/>
  <c r="N279" i="3" s="1"/>
  <c r="O279" i="3" s="1"/>
  <c r="J279" i="3"/>
  <c r="L278" i="3"/>
  <c r="L277" i="3"/>
  <c r="L276" i="3"/>
  <c r="L275" i="3"/>
  <c r="L274" i="3"/>
  <c r="L273" i="3"/>
  <c r="L272" i="3"/>
  <c r="L271" i="3"/>
  <c r="L270" i="3"/>
  <c r="L269" i="3"/>
  <c r="M269" i="3" s="1"/>
  <c r="N269" i="3" s="1"/>
  <c r="O269" i="3" s="1"/>
  <c r="J269" i="3"/>
  <c r="L268" i="3"/>
  <c r="L267" i="3"/>
  <c r="L266" i="3"/>
  <c r="L265" i="3"/>
  <c r="L264" i="3"/>
  <c r="L263" i="3"/>
  <c r="L262" i="3"/>
  <c r="L261" i="3"/>
  <c r="L260" i="3"/>
  <c r="L259" i="3"/>
  <c r="M258" i="3"/>
  <c r="N258" i="3" s="1"/>
  <c r="O258" i="3" s="1"/>
  <c r="L258" i="3"/>
  <c r="J258" i="3"/>
  <c r="L257" i="3"/>
  <c r="M256" i="3"/>
  <c r="L256" i="3"/>
  <c r="J256" i="3"/>
  <c r="L255" i="3"/>
  <c r="M255" i="3" s="1"/>
  <c r="L254" i="3"/>
  <c r="L253" i="3"/>
  <c r="L252" i="3"/>
  <c r="L251" i="3"/>
  <c r="L250" i="3"/>
  <c r="L249" i="3"/>
  <c r="L248" i="3"/>
  <c r="L247" i="3"/>
  <c r="L246" i="3"/>
  <c r="M246" i="3" s="1"/>
  <c r="J246" i="3"/>
  <c r="L245" i="3"/>
  <c r="L244" i="3"/>
  <c r="L243" i="3"/>
  <c r="L242" i="3"/>
  <c r="L241" i="3"/>
  <c r="L240" i="3"/>
  <c r="M240" i="3" s="1"/>
  <c r="J240" i="3"/>
  <c r="M239" i="3"/>
  <c r="L239" i="3"/>
  <c r="J239" i="3"/>
  <c r="L238" i="3"/>
  <c r="M238" i="3" s="1"/>
  <c r="J238" i="3"/>
  <c r="M237" i="3"/>
  <c r="L237" i="3"/>
  <c r="J237" i="3"/>
  <c r="L236" i="3"/>
  <c r="M236" i="3" s="1"/>
  <c r="J236" i="3"/>
  <c r="L235" i="3"/>
  <c r="L234" i="3"/>
  <c r="M233" i="3"/>
  <c r="L233" i="3"/>
  <c r="L232" i="3"/>
  <c r="L231" i="3"/>
  <c r="M230" i="3"/>
  <c r="L230" i="3"/>
  <c r="L229" i="3"/>
  <c r="L228" i="3"/>
  <c r="M227" i="3"/>
  <c r="L227" i="3"/>
  <c r="J227" i="3"/>
  <c r="L226" i="3"/>
  <c r="L225" i="3"/>
  <c r="L224" i="3"/>
  <c r="M224" i="3" s="1"/>
  <c r="J224" i="3"/>
  <c r="L223" i="3"/>
  <c r="L222" i="3"/>
  <c r="L221" i="3"/>
  <c r="L220" i="3"/>
  <c r="P219" i="3"/>
  <c r="L219" i="3"/>
  <c r="P218" i="3"/>
  <c r="L218" i="3"/>
  <c r="M218" i="3" s="1"/>
  <c r="J218" i="3"/>
  <c r="J195" i="3"/>
  <c r="N195" i="3" s="1"/>
  <c r="O195" i="3" s="1"/>
  <c r="N191" i="3"/>
  <c r="O191" i="3" s="1"/>
  <c r="J191" i="3"/>
  <c r="O190" i="3"/>
  <c r="N189" i="3"/>
  <c r="O189" i="3" s="1"/>
  <c r="L189" i="3"/>
  <c r="L188" i="3"/>
  <c r="M187" i="3" s="1"/>
  <c r="N187" i="3"/>
  <c r="O187" i="3" s="1"/>
  <c r="L186" i="3"/>
  <c r="L185" i="3"/>
  <c r="M185" i="3" s="1"/>
  <c r="N185" i="3" s="1"/>
  <c r="O185" i="3" s="1"/>
  <c r="L184" i="3"/>
  <c r="L183" i="3"/>
  <c r="L182" i="3"/>
  <c r="M182" i="3" s="1"/>
  <c r="N182" i="3" s="1"/>
  <c r="O182" i="3" s="1"/>
  <c r="O181" i="3"/>
  <c r="O180" i="3"/>
  <c r="O179" i="3"/>
  <c r="L179" i="3"/>
  <c r="O178" i="3"/>
  <c r="L178" i="3"/>
  <c r="O177" i="3"/>
  <c r="L177" i="3"/>
  <c r="L176" i="3"/>
  <c r="M176" i="3" s="1"/>
  <c r="N176" i="3" s="1"/>
  <c r="O176" i="3" s="1"/>
  <c r="L175" i="3"/>
  <c r="L174" i="3"/>
  <c r="L173" i="3"/>
  <c r="L172" i="3"/>
  <c r="L171" i="3"/>
  <c r="M171" i="3" s="1"/>
  <c r="N171" i="3" s="1"/>
  <c r="O171" i="3" s="1"/>
  <c r="O170" i="3"/>
  <c r="L170" i="3"/>
  <c r="O169" i="3"/>
  <c r="L169" i="3"/>
  <c r="O168" i="3"/>
  <c r="L168" i="3"/>
  <c r="O167" i="3"/>
  <c r="L167" i="3"/>
  <c r="L166" i="3"/>
  <c r="M165" i="3"/>
  <c r="N165" i="3" s="1"/>
  <c r="O165" i="3" s="1"/>
  <c r="L165" i="3"/>
  <c r="O164" i="3"/>
  <c r="L164" i="3"/>
  <c r="O163" i="3"/>
  <c r="L163" i="3"/>
  <c r="O162" i="3"/>
  <c r="L162" i="3"/>
  <c r="O161" i="3"/>
  <c r="L161" i="3"/>
  <c r="M160" i="3"/>
  <c r="N160" i="3" s="1"/>
  <c r="O160" i="3" s="1"/>
  <c r="L160" i="3"/>
  <c r="O159" i="3"/>
  <c r="O158" i="3"/>
  <c r="L158" i="3"/>
  <c r="L157" i="3"/>
  <c r="M157" i="3" s="1"/>
  <c r="N157" i="3" s="1"/>
  <c r="O157" i="3" s="1"/>
  <c r="N155" i="3"/>
  <c r="O155" i="3" s="1"/>
  <c r="L155" i="3"/>
  <c r="O154" i="3"/>
  <c r="O153" i="3"/>
  <c r="O152" i="3"/>
  <c r="L151" i="3"/>
  <c r="J151" i="3"/>
  <c r="L150" i="3"/>
  <c r="J150" i="3"/>
  <c r="L149" i="3"/>
  <c r="M149" i="3" s="1"/>
  <c r="N149" i="3" s="1"/>
  <c r="O149" i="3" s="1"/>
  <c r="J149" i="3"/>
  <c r="M148" i="3"/>
  <c r="L148" i="3"/>
  <c r="J148" i="3"/>
  <c r="L147" i="3"/>
  <c r="M147" i="3" s="1"/>
  <c r="J147" i="3"/>
  <c r="M146" i="3"/>
  <c r="L146" i="3"/>
  <c r="J146" i="3"/>
  <c r="L145" i="3"/>
  <c r="M145" i="3" s="1"/>
  <c r="J145" i="3"/>
  <c r="M144" i="3"/>
  <c r="L144" i="3"/>
  <c r="J144" i="3"/>
  <c r="L143" i="3"/>
  <c r="M143" i="3" s="1"/>
  <c r="J143" i="3"/>
  <c r="M142" i="3"/>
  <c r="L142" i="3"/>
  <c r="J142" i="3"/>
  <c r="L141" i="3"/>
  <c r="M141" i="3" s="1"/>
  <c r="J141" i="3"/>
  <c r="M140" i="3"/>
  <c r="L140" i="3"/>
  <c r="J140" i="3"/>
  <c r="L139" i="3"/>
  <c r="M139" i="3" s="1"/>
  <c r="J139" i="3"/>
  <c r="M138" i="3"/>
  <c r="L138" i="3"/>
  <c r="J138" i="3"/>
  <c r="L137" i="3"/>
  <c r="M137" i="3" s="1"/>
  <c r="N134" i="3" s="1"/>
  <c r="O134" i="3" s="1"/>
  <c r="J137" i="3"/>
  <c r="M136" i="3"/>
  <c r="L136" i="3"/>
  <c r="J136" i="3"/>
  <c r="M134" i="3"/>
  <c r="J134" i="3"/>
  <c r="P121" i="3"/>
  <c r="O121" i="3"/>
  <c r="N121" i="3"/>
  <c r="L120" i="3"/>
  <c r="N119" i="3"/>
  <c r="O119" i="3" s="1"/>
  <c r="L119" i="3"/>
  <c r="J119" i="3"/>
  <c r="L118" i="3"/>
  <c r="M118" i="3" s="1"/>
  <c r="N118" i="3" s="1"/>
  <c r="O118" i="3" s="1"/>
  <c r="O117" i="3"/>
  <c r="M117" i="3"/>
  <c r="L117" i="3"/>
  <c r="M116" i="3"/>
  <c r="N116" i="3" s="1"/>
  <c r="O116" i="3" s="1"/>
  <c r="L116" i="3"/>
  <c r="M115" i="3"/>
  <c r="N115" i="3" s="1"/>
  <c r="O115" i="3" s="1"/>
  <c r="L115" i="3"/>
  <c r="M114" i="3"/>
  <c r="N114" i="3" s="1"/>
  <c r="O114" i="3" s="1"/>
  <c r="L114" i="3"/>
  <c r="L113" i="3"/>
  <c r="O112" i="3"/>
  <c r="L112" i="3"/>
  <c r="J112" i="3"/>
  <c r="M111" i="3"/>
  <c r="N111" i="3" s="1"/>
  <c r="O111" i="3" s="1"/>
  <c r="L111" i="3"/>
  <c r="L110" i="3"/>
  <c r="L109" i="3"/>
  <c r="L108" i="3"/>
  <c r="N107" i="3"/>
  <c r="O107" i="3" s="1"/>
  <c r="L107" i="3"/>
  <c r="J107" i="3"/>
  <c r="L106" i="3"/>
  <c r="O105" i="3"/>
  <c r="L105" i="3"/>
  <c r="J105" i="3"/>
  <c r="O104" i="3"/>
  <c r="M103" i="3"/>
  <c r="L103" i="3"/>
  <c r="L102" i="3"/>
  <c r="N101" i="3"/>
  <c r="O101" i="3" s="1"/>
  <c r="L101" i="3"/>
  <c r="O100" i="3"/>
  <c r="L100" i="3"/>
  <c r="L99" i="3"/>
  <c r="L98" i="3"/>
  <c r="M98" i="3" s="1"/>
  <c r="N98" i="3" s="1"/>
  <c r="O98" i="3" s="1"/>
  <c r="J98" i="3"/>
  <c r="M97" i="3"/>
  <c r="N97" i="3" s="1"/>
  <c r="O97" i="3" s="1"/>
  <c r="L97" i="3"/>
  <c r="O96" i="3"/>
  <c r="L96" i="3"/>
  <c r="M96" i="3" s="1"/>
  <c r="O95" i="3"/>
  <c r="L95" i="3"/>
  <c r="L94" i="3"/>
  <c r="M94" i="3" s="1"/>
  <c r="L93" i="3"/>
  <c r="M93" i="3" s="1"/>
  <c r="L92" i="3"/>
  <c r="M92" i="3" s="1"/>
  <c r="L91" i="3"/>
  <c r="M90" i="3"/>
  <c r="L90" i="3"/>
  <c r="J90" i="3"/>
  <c r="L89" i="3"/>
  <c r="M89" i="3" s="1"/>
  <c r="L88" i="3"/>
  <c r="L87" i="3"/>
  <c r="L86" i="3"/>
  <c r="M85" i="3"/>
  <c r="L85" i="3"/>
  <c r="J85" i="3"/>
  <c r="L84" i="3"/>
  <c r="L83" i="3"/>
  <c r="J83" i="3"/>
  <c r="M83" i="3" s="1"/>
  <c r="L82" i="3"/>
  <c r="L81" i="3"/>
  <c r="L80" i="3"/>
  <c r="O79" i="3"/>
  <c r="L79" i="3"/>
  <c r="M79" i="3" s="1"/>
  <c r="J79" i="3"/>
  <c r="O78" i="3"/>
  <c r="O77" i="3"/>
  <c r="O74" i="3"/>
  <c r="M74" i="3"/>
  <c r="J74" i="3"/>
  <c r="O73" i="3"/>
  <c r="O72" i="3"/>
  <c r="O71" i="3"/>
  <c r="L70" i="3"/>
  <c r="O69" i="3"/>
  <c r="M69" i="3"/>
  <c r="L69" i="3"/>
  <c r="L68" i="3"/>
  <c r="L67" i="3"/>
  <c r="O66" i="3"/>
  <c r="L66" i="3"/>
  <c r="M66" i="3" s="1"/>
  <c r="J66" i="3"/>
  <c r="O65" i="3"/>
  <c r="O64" i="3"/>
  <c r="O63" i="3"/>
  <c r="O62" i="3"/>
  <c r="O61" i="3"/>
  <c r="N58" i="3"/>
  <c r="J58" i="3"/>
  <c r="N48" i="3"/>
  <c r="O48" i="3" s="1"/>
  <c r="O47" i="3"/>
  <c r="O46" i="3"/>
  <c r="O45" i="3"/>
  <c r="O43" i="3"/>
  <c r="N43" i="3"/>
  <c r="J43" i="3"/>
  <c r="N42" i="3"/>
  <c r="O42" i="3" s="1"/>
  <c r="O41" i="3"/>
  <c r="O40" i="3"/>
  <c r="N36" i="3"/>
  <c r="O36" i="3" s="1"/>
  <c r="J36" i="3"/>
  <c r="O35" i="3"/>
  <c r="L34" i="3"/>
  <c r="O32" i="3"/>
  <c r="N32" i="3"/>
  <c r="J32" i="3"/>
  <c r="J29" i="3"/>
  <c r="J26" i="3"/>
  <c r="N20" i="3" s="1"/>
  <c r="O20" i="3" s="1"/>
  <c r="J24" i="3"/>
  <c r="P22" i="3"/>
  <c r="J22" i="3"/>
  <c r="O19" i="3"/>
  <c r="O18" i="3"/>
  <c r="O17" i="3"/>
  <c r="O15" i="3"/>
  <c r="M15" i="3"/>
  <c r="J15" i="3"/>
  <c r="O13" i="3"/>
  <c r="M13" i="3"/>
  <c r="J13" i="3"/>
  <c r="J11" i="3"/>
  <c r="M9" i="3"/>
  <c r="J9" i="3"/>
  <c r="L8" i="3"/>
  <c r="L7" i="3"/>
  <c r="M7" i="3" s="1"/>
  <c r="N7" i="3" s="1"/>
  <c r="O7" i="3" s="1"/>
  <c r="N5" i="3"/>
  <c r="O5" i="3" s="1"/>
  <c r="J5" i="3"/>
  <c r="K356" i="2"/>
  <c r="L356" i="2" s="1"/>
  <c r="K355" i="2"/>
  <c r="L355" i="2" s="1"/>
  <c r="K354" i="2"/>
  <c r="L354" i="2" s="1"/>
  <c r="K353" i="2"/>
  <c r="L353" i="2" s="1"/>
  <c r="K352" i="2"/>
  <c r="L352" i="2" s="1"/>
  <c r="L351" i="2"/>
  <c r="M351" i="2" s="1"/>
  <c r="L350" i="2"/>
  <c r="M350" i="2" s="1"/>
  <c r="L349" i="2"/>
  <c r="M349" i="2" s="1"/>
  <c r="L348" i="2"/>
  <c r="M348" i="2" s="1"/>
  <c r="L347" i="2"/>
  <c r="M347" i="2" s="1"/>
  <c r="L346" i="2"/>
  <c r="M346" i="2" s="1"/>
  <c r="L345" i="2"/>
  <c r="M345" i="2" s="1"/>
  <c r="L344" i="2"/>
  <c r="M344" i="2" s="1"/>
  <c r="L343" i="2"/>
  <c r="M343" i="2" s="1"/>
  <c r="L342" i="2"/>
  <c r="M342" i="2" s="1"/>
  <c r="L341" i="2"/>
  <c r="M341" i="2" s="1"/>
  <c r="L340" i="2"/>
  <c r="M340" i="2" s="1"/>
  <c r="L339" i="2"/>
  <c r="M339" i="2" s="1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K312" i="2"/>
  <c r="L312" i="2" s="1"/>
  <c r="M312" i="2" s="1"/>
  <c r="L311" i="2"/>
  <c r="M311" i="2" s="1"/>
  <c r="K311" i="2"/>
  <c r="K310" i="2"/>
  <c r="L310" i="2" s="1"/>
  <c r="M310" i="2" s="1"/>
  <c r="K309" i="2"/>
  <c r="L309" i="2" s="1"/>
  <c r="L308" i="2"/>
  <c r="M308" i="2" s="1"/>
  <c r="K308" i="2"/>
  <c r="L307" i="2"/>
  <c r="K307" i="2"/>
  <c r="L306" i="2"/>
  <c r="K306" i="2"/>
  <c r="L305" i="2"/>
  <c r="K305" i="2"/>
  <c r="K304" i="2"/>
  <c r="L304" i="2" s="1"/>
  <c r="M304" i="2" s="1"/>
  <c r="K303" i="2"/>
  <c r="L303" i="2" s="1"/>
  <c r="L302" i="2"/>
  <c r="M302" i="2" s="1"/>
  <c r="K302" i="2"/>
  <c r="K301" i="2"/>
  <c r="L301" i="2" s="1"/>
  <c r="M301" i="2" s="1"/>
  <c r="K300" i="2"/>
  <c r="L300" i="2" s="1"/>
  <c r="L299" i="2"/>
  <c r="M299" i="2" s="1"/>
  <c r="K299" i="2"/>
  <c r="K298" i="2"/>
  <c r="L298" i="2" s="1"/>
  <c r="M298" i="2" s="1"/>
  <c r="L297" i="2"/>
  <c r="M297" i="2" s="1"/>
  <c r="K297" i="2"/>
  <c r="L296" i="2"/>
  <c r="K296" i="2"/>
  <c r="K295" i="2"/>
  <c r="L295" i="2" s="1"/>
  <c r="M295" i="2" s="1"/>
  <c r="K294" i="2"/>
  <c r="L294" i="2" s="1"/>
  <c r="L293" i="2"/>
  <c r="K293" i="2"/>
  <c r="L292" i="2"/>
  <c r="K292" i="2"/>
  <c r="L291" i="2"/>
  <c r="K291" i="2"/>
  <c r="L290" i="2"/>
  <c r="K290" i="2"/>
  <c r="K289" i="2"/>
  <c r="L289" i="2" s="1"/>
  <c r="M289" i="2" s="1"/>
  <c r="K288" i="2"/>
  <c r="L288" i="2" s="1"/>
  <c r="K287" i="2"/>
  <c r="L287" i="2" s="1"/>
  <c r="K286" i="2"/>
  <c r="L286" i="2" s="1"/>
  <c r="K285" i="2"/>
  <c r="L285" i="2" s="1"/>
  <c r="L284" i="2"/>
  <c r="M284" i="2" s="1"/>
  <c r="K284" i="2"/>
  <c r="L283" i="2"/>
  <c r="K283" i="2"/>
  <c r="L282" i="2"/>
  <c r="K282" i="2"/>
  <c r="L281" i="2"/>
  <c r="K281" i="2"/>
  <c r="L280" i="2"/>
  <c r="K280" i="2"/>
  <c r="L279" i="2"/>
  <c r="K279" i="2"/>
  <c r="L278" i="2"/>
  <c r="K278" i="2"/>
  <c r="L277" i="2"/>
  <c r="K277" i="2"/>
  <c r="K276" i="2"/>
  <c r="L276" i="2" s="1"/>
  <c r="M276" i="2" s="1"/>
  <c r="K275" i="2"/>
  <c r="L275" i="2" s="1"/>
  <c r="L274" i="2"/>
  <c r="M274" i="2" s="1"/>
  <c r="K274" i="2"/>
  <c r="L273" i="2"/>
  <c r="K273" i="2"/>
  <c r="L272" i="2"/>
  <c r="K272" i="2"/>
  <c r="L271" i="2"/>
  <c r="K271" i="2"/>
  <c r="L270" i="2"/>
  <c r="K270" i="2"/>
  <c r="L269" i="2"/>
  <c r="K269" i="2"/>
  <c r="L268" i="2"/>
  <c r="K268" i="2"/>
  <c r="L267" i="2"/>
  <c r="K267" i="2"/>
  <c r="K266" i="2"/>
  <c r="L266" i="2" s="1"/>
  <c r="M266" i="2" s="1"/>
  <c r="L265" i="2"/>
  <c r="M265" i="2" s="1"/>
  <c r="K265" i="2"/>
  <c r="K264" i="2"/>
  <c r="L264" i="2" s="1"/>
  <c r="M264" i="2" s="1"/>
  <c r="L263" i="2"/>
  <c r="M263" i="2" s="1"/>
  <c r="K263" i="2"/>
  <c r="K262" i="2"/>
  <c r="L262" i="2" s="1"/>
  <c r="M262" i="2" s="1"/>
  <c r="L261" i="2"/>
  <c r="M261" i="2" s="1"/>
  <c r="K261" i="2"/>
  <c r="K260" i="2"/>
  <c r="L260" i="2" s="1"/>
  <c r="M260" i="2" s="1"/>
  <c r="L259" i="2"/>
  <c r="M259" i="2" s="1"/>
  <c r="K259" i="2"/>
  <c r="K258" i="2"/>
  <c r="L258" i="2" s="1"/>
  <c r="M258" i="2" s="1"/>
  <c r="L257" i="2"/>
  <c r="M257" i="2" s="1"/>
  <c r="K257" i="2"/>
  <c r="K256" i="2"/>
  <c r="L256" i="2" s="1"/>
  <c r="M256" i="2" s="1"/>
  <c r="L255" i="2"/>
  <c r="M255" i="2" s="1"/>
  <c r="K255" i="2"/>
  <c r="K254" i="2"/>
  <c r="L254" i="2" s="1"/>
  <c r="M254" i="2" s="1"/>
  <c r="L253" i="2"/>
  <c r="M253" i="2" s="1"/>
  <c r="K253" i="2"/>
  <c r="K252" i="2"/>
  <c r="L252" i="2" s="1"/>
  <c r="M252" i="2" s="1"/>
  <c r="L251" i="2"/>
  <c r="M251" i="2" s="1"/>
  <c r="K251" i="2"/>
  <c r="K250" i="2"/>
  <c r="L250" i="2" s="1"/>
  <c r="M250" i="2" s="1"/>
  <c r="L249" i="2"/>
  <c r="M249" i="2" s="1"/>
  <c r="K249" i="2"/>
  <c r="K248" i="2"/>
  <c r="L248" i="2" s="1"/>
  <c r="M248" i="2" s="1"/>
  <c r="L247" i="2"/>
  <c r="M247" i="2" s="1"/>
  <c r="K247" i="2"/>
  <c r="K246" i="2"/>
  <c r="L246" i="2" s="1"/>
  <c r="M246" i="2" s="1"/>
  <c r="K245" i="2"/>
  <c r="L245" i="2" s="1"/>
  <c r="L244" i="2"/>
  <c r="M244" i="2" s="1"/>
  <c r="K244" i="2"/>
  <c r="K243" i="2"/>
  <c r="L243" i="2" s="1"/>
  <c r="M243" i="2" s="1"/>
  <c r="L242" i="2"/>
  <c r="M242" i="2" s="1"/>
  <c r="K242" i="2"/>
  <c r="K241" i="2"/>
  <c r="L241" i="2" s="1"/>
  <c r="M241" i="2" s="1"/>
  <c r="L240" i="2"/>
  <c r="M240" i="2" s="1"/>
  <c r="K240" i="2"/>
  <c r="K239" i="2"/>
  <c r="L239" i="2" s="1"/>
  <c r="M239" i="2" s="1"/>
  <c r="L238" i="2"/>
  <c r="M238" i="2" s="1"/>
  <c r="K238" i="2"/>
  <c r="K237" i="2"/>
  <c r="L237" i="2" s="1"/>
  <c r="M237" i="2" s="1"/>
  <c r="L236" i="2"/>
  <c r="M236" i="2" s="1"/>
  <c r="K236" i="2"/>
  <c r="K235" i="2"/>
  <c r="L235" i="2" s="1"/>
  <c r="M235" i="2" s="1"/>
  <c r="L234" i="2"/>
  <c r="M234" i="2" s="1"/>
  <c r="K234" i="2"/>
  <c r="K233" i="2"/>
  <c r="L233" i="2" s="1"/>
  <c r="M233" i="2" s="1"/>
  <c r="L232" i="2"/>
  <c r="M232" i="2" s="1"/>
  <c r="K232" i="2"/>
  <c r="K231" i="2"/>
  <c r="L231" i="2" s="1"/>
  <c r="M231" i="2" s="1"/>
  <c r="K230" i="2"/>
  <c r="L230" i="2" s="1"/>
  <c r="L229" i="2"/>
  <c r="M229" i="2" s="1"/>
  <c r="K229" i="2"/>
  <c r="K228" i="2"/>
  <c r="L228" i="2" s="1"/>
  <c r="M228" i="2" s="1"/>
  <c r="L227" i="2"/>
  <c r="M227" i="2" s="1"/>
  <c r="K227" i="2"/>
  <c r="L226" i="2"/>
  <c r="K226" i="2"/>
  <c r="K225" i="2"/>
  <c r="L225" i="2" s="1"/>
  <c r="M225" i="2" s="1"/>
  <c r="L224" i="2"/>
  <c r="M224" i="2" s="1"/>
  <c r="K223" i="2"/>
  <c r="L223" i="2" s="1"/>
  <c r="L222" i="2"/>
  <c r="M222" i="2" s="1"/>
  <c r="K222" i="2"/>
  <c r="K221" i="2"/>
  <c r="L221" i="2" s="1"/>
  <c r="M221" i="2" s="1"/>
  <c r="L220" i="2"/>
  <c r="M220" i="2" s="1"/>
  <c r="K220" i="2"/>
  <c r="K219" i="2"/>
  <c r="L219" i="2" s="1"/>
  <c r="M219" i="2" s="1"/>
  <c r="L218" i="2"/>
  <c r="M218" i="2" s="1"/>
  <c r="K218" i="2"/>
  <c r="K217" i="2"/>
  <c r="L217" i="2" s="1"/>
  <c r="M217" i="2" s="1"/>
  <c r="L216" i="2"/>
  <c r="M216" i="2" s="1"/>
  <c r="K216" i="2"/>
  <c r="L215" i="2"/>
  <c r="K215" i="2"/>
  <c r="K214" i="2"/>
  <c r="L214" i="2" s="1"/>
  <c r="M214" i="2" s="1"/>
  <c r="L213" i="2"/>
  <c r="M213" i="2" s="1"/>
  <c r="K213" i="2"/>
  <c r="L212" i="2"/>
  <c r="K212" i="2"/>
  <c r="L211" i="2"/>
  <c r="K211" i="2"/>
  <c r="L210" i="2"/>
  <c r="K210" i="2"/>
  <c r="K209" i="2"/>
  <c r="L209" i="2" s="1"/>
  <c r="M209" i="2" s="1"/>
  <c r="K208" i="2"/>
  <c r="L208" i="2" s="1"/>
  <c r="M207" i="2" s="1"/>
  <c r="K207" i="2"/>
  <c r="L206" i="2"/>
  <c r="M206" i="2" s="1"/>
  <c r="K206" i="2"/>
  <c r="L205" i="2"/>
  <c r="K205" i="2"/>
  <c r="K204" i="2"/>
  <c r="L204" i="2" s="1"/>
  <c r="M204" i="2" s="1"/>
  <c r="L203" i="2"/>
  <c r="M203" i="2" s="1"/>
  <c r="K203" i="2"/>
  <c r="K202" i="2"/>
  <c r="L202" i="2" s="1"/>
  <c r="M202" i="2" s="1"/>
  <c r="K201" i="2"/>
  <c r="L201" i="2" s="1"/>
  <c r="K200" i="2"/>
  <c r="L200" i="2" s="1"/>
  <c r="L199" i="2"/>
  <c r="K199" i="2"/>
  <c r="K198" i="2"/>
  <c r="L198" i="2" s="1"/>
  <c r="M198" i="2" s="1"/>
  <c r="K197" i="2"/>
  <c r="L197" i="2" s="1"/>
  <c r="K196" i="2"/>
  <c r="L196" i="2" s="1"/>
  <c r="L195" i="2"/>
  <c r="M195" i="2" s="1"/>
  <c r="K195" i="2"/>
  <c r="L194" i="2"/>
  <c r="K194" i="2"/>
  <c r="L193" i="2"/>
  <c r="K193" i="2"/>
  <c r="L192" i="2"/>
  <c r="K192" i="2"/>
  <c r="L191" i="2"/>
  <c r="K191" i="2"/>
  <c r="L190" i="2"/>
  <c r="K190" i="2"/>
  <c r="L189" i="2"/>
  <c r="K189" i="2"/>
  <c r="L188" i="2"/>
  <c r="K188" i="2"/>
  <c r="L187" i="2"/>
  <c r="K187" i="2"/>
  <c r="K186" i="2"/>
  <c r="L186" i="2" s="1"/>
  <c r="M186" i="2" s="1"/>
  <c r="K185" i="2"/>
  <c r="L185" i="2" s="1"/>
  <c r="K184" i="2"/>
  <c r="L184" i="2" s="1"/>
  <c r="K183" i="2"/>
  <c r="L183" i="2" s="1"/>
  <c r="K182" i="2"/>
  <c r="L182" i="2" s="1"/>
  <c r="K181" i="2"/>
  <c r="L181" i="2" s="1"/>
  <c r="L180" i="2"/>
  <c r="M180" i="2" s="1"/>
  <c r="K180" i="2"/>
  <c r="K179" i="2"/>
  <c r="L179" i="2" s="1"/>
  <c r="M179" i="2" s="1"/>
  <c r="L178" i="2"/>
  <c r="M178" i="2" s="1"/>
  <c r="K178" i="2"/>
  <c r="K177" i="2"/>
  <c r="L177" i="2" s="1"/>
  <c r="M177" i="2" s="1"/>
  <c r="K176" i="2"/>
  <c r="L176" i="2" s="1"/>
  <c r="K175" i="2"/>
  <c r="L175" i="2" s="1"/>
  <c r="K174" i="2"/>
  <c r="L174" i="2" s="1"/>
  <c r="K173" i="2"/>
  <c r="L173" i="2" s="1"/>
  <c r="L172" i="2"/>
  <c r="M172" i="2" s="1"/>
  <c r="K172" i="2"/>
  <c r="L171" i="2"/>
  <c r="K171" i="2"/>
  <c r="L170" i="2"/>
  <c r="K170" i="2"/>
  <c r="L169" i="2"/>
  <c r="K169" i="2"/>
  <c r="L168" i="2"/>
  <c r="K168" i="2"/>
  <c r="L167" i="2"/>
  <c r="K167" i="2"/>
  <c r="L166" i="2"/>
  <c r="K166" i="2"/>
  <c r="L165" i="2"/>
  <c r="K165" i="2"/>
  <c r="L164" i="2"/>
  <c r="K164" i="2"/>
  <c r="L163" i="2"/>
  <c r="K163" i="2"/>
  <c r="L162" i="2"/>
  <c r="K162" i="2"/>
  <c r="L161" i="2"/>
  <c r="K161" i="2"/>
  <c r="L160" i="2"/>
  <c r="K160" i="2"/>
  <c r="K159" i="2"/>
  <c r="L159" i="2" s="1"/>
  <c r="M159" i="2" s="1"/>
  <c r="K158" i="2"/>
  <c r="L158" i="2" s="1"/>
  <c r="K157" i="2"/>
  <c r="L157" i="2" s="1"/>
  <c r="K156" i="2"/>
  <c r="L156" i="2" s="1"/>
  <c r="K155" i="2"/>
  <c r="L155" i="2" s="1"/>
  <c r="K154" i="2"/>
  <c r="L154" i="2" s="1"/>
  <c r="K153" i="2"/>
  <c r="L153" i="2" s="1"/>
  <c r="K152" i="2"/>
  <c r="L152" i="2" s="1"/>
  <c r="K151" i="2"/>
  <c r="L151" i="2" s="1"/>
  <c r="L150" i="2"/>
  <c r="K150" i="2"/>
  <c r="L149" i="2"/>
  <c r="K149" i="2"/>
  <c r="L148" i="2"/>
  <c r="K148" i="2"/>
  <c r="K147" i="2"/>
  <c r="L147" i="2" s="1"/>
  <c r="M147" i="2" s="1"/>
  <c r="K146" i="2"/>
  <c r="L146" i="2" s="1"/>
  <c r="K145" i="2"/>
  <c r="L145" i="2" s="1"/>
  <c r="K144" i="2"/>
  <c r="L144" i="2" s="1"/>
  <c r="K143" i="2"/>
  <c r="L143" i="2" s="1"/>
  <c r="K142" i="2"/>
  <c r="L142" i="2" s="1"/>
  <c r="K141" i="2"/>
  <c r="L141" i="2" s="1"/>
  <c r="K140" i="2"/>
  <c r="L140" i="2" s="1"/>
  <c r="K139" i="2"/>
  <c r="L139" i="2" s="1"/>
  <c r="L138" i="2"/>
  <c r="M138" i="2" s="1"/>
  <c r="K138" i="2"/>
  <c r="L137" i="2"/>
  <c r="K137" i="2"/>
  <c r="L136" i="2"/>
  <c r="K136" i="2"/>
  <c r="L135" i="2"/>
  <c r="K135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K127" i="2"/>
  <c r="L127" i="2" s="1"/>
  <c r="M127" i="2" s="1"/>
  <c r="K126" i="2"/>
  <c r="L126" i="2" s="1"/>
  <c r="K125" i="2"/>
  <c r="L125" i="2" s="1"/>
  <c r="L124" i="2"/>
  <c r="K124" i="2"/>
  <c r="L123" i="2"/>
  <c r="K123" i="2"/>
  <c r="L122" i="2"/>
  <c r="K122" i="2"/>
  <c r="L121" i="2"/>
  <c r="K121" i="2"/>
  <c r="L120" i="2"/>
  <c r="K120" i="2"/>
  <c r="L119" i="2"/>
  <c r="K119" i="2"/>
  <c r="K118" i="2"/>
  <c r="L118" i="2" s="1"/>
  <c r="M118" i="2" s="1"/>
  <c r="K117" i="2"/>
  <c r="L117" i="2" s="1"/>
  <c r="K116" i="2"/>
  <c r="L116" i="2" s="1"/>
  <c r="L115" i="2"/>
  <c r="M115" i="2" s="1"/>
  <c r="K115" i="2"/>
  <c r="L114" i="2"/>
  <c r="K114" i="2"/>
  <c r="K113" i="2"/>
  <c r="L113" i="2" s="1"/>
  <c r="M113" i="2" s="1"/>
  <c r="K112" i="2"/>
  <c r="L112" i="2" s="1"/>
  <c r="K111" i="2"/>
  <c r="L111" i="2" s="1"/>
  <c r="L110" i="2"/>
  <c r="K110" i="2"/>
  <c r="K109" i="2"/>
  <c r="L109" i="2" s="1"/>
  <c r="M109" i="2" s="1"/>
  <c r="K108" i="2"/>
  <c r="L108" i="2" s="1"/>
  <c r="L107" i="2"/>
  <c r="K107" i="2"/>
  <c r="K106" i="2"/>
  <c r="L106" i="2" s="1"/>
  <c r="M106" i="2" s="1"/>
  <c r="K105" i="2"/>
  <c r="L105" i="2" s="1"/>
  <c r="L104" i="2"/>
  <c r="K104" i="2"/>
  <c r="L103" i="2"/>
  <c r="K103" i="2"/>
  <c r="L102" i="2"/>
  <c r="K102" i="2"/>
  <c r="K101" i="2"/>
  <c r="L101" i="2" s="1"/>
  <c r="M101" i="2" s="1"/>
  <c r="K100" i="2"/>
  <c r="L100" i="2" s="1"/>
  <c r="K99" i="2"/>
  <c r="L99" i="2" s="1"/>
  <c r="K98" i="2"/>
  <c r="L98" i="2" s="1"/>
  <c r="L97" i="2"/>
  <c r="K97" i="2"/>
  <c r="L96" i="2"/>
  <c r="K96" i="2"/>
  <c r="L95" i="2"/>
  <c r="K95" i="2"/>
  <c r="K94" i="2"/>
  <c r="L94" i="2" s="1"/>
  <c r="M94" i="2" s="1"/>
  <c r="L93" i="2"/>
  <c r="M93" i="2" s="1"/>
  <c r="K93" i="2"/>
  <c r="K92" i="2"/>
  <c r="L92" i="2" s="1"/>
  <c r="M92" i="2" s="1"/>
  <c r="L91" i="2"/>
  <c r="M91" i="2" s="1"/>
  <c r="K91" i="2"/>
  <c r="K90" i="2"/>
  <c r="L90" i="2" s="1"/>
  <c r="M90" i="2" s="1"/>
  <c r="L89" i="2"/>
  <c r="M89" i="2" s="1"/>
  <c r="K89" i="2"/>
  <c r="K88" i="2"/>
  <c r="L88" i="2" s="1"/>
  <c r="M88" i="2" s="1"/>
  <c r="L87" i="2"/>
  <c r="M87" i="2" s="1"/>
  <c r="K87" i="2"/>
  <c r="K86" i="2"/>
  <c r="L86" i="2" s="1"/>
  <c r="M86" i="2" s="1"/>
  <c r="L85" i="2"/>
  <c r="M85" i="2" s="1"/>
  <c r="K85" i="2"/>
  <c r="K84" i="2"/>
  <c r="L84" i="2" s="1"/>
  <c r="M84" i="2" s="1"/>
  <c r="L83" i="2"/>
  <c r="M83" i="2" s="1"/>
  <c r="K83" i="2"/>
  <c r="K82" i="2"/>
  <c r="L82" i="2" s="1"/>
  <c r="M82" i="2" s="1"/>
  <c r="L81" i="2"/>
  <c r="M81" i="2" s="1"/>
  <c r="K81" i="2"/>
  <c r="K80" i="2"/>
  <c r="L80" i="2" s="1"/>
  <c r="M80" i="2" s="1"/>
  <c r="L79" i="2"/>
  <c r="M79" i="2" s="1"/>
  <c r="K79" i="2"/>
  <c r="K78" i="2"/>
  <c r="L78" i="2" s="1"/>
  <c r="M78" i="2" s="1"/>
  <c r="L77" i="2"/>
  <c r="M77" i="2" s="1"/>
  <c r="K77" i="2"/>
  <c r="K76" i="2"/>
  <c r="L76" i="2" s="1"/>
  <c r="M76" i="2" s="1"/>
  <c r="L75" i="2"/>
  <c r="M75" i="2" s="1"/>
  <c r="K75" i="2"/>
  <c r="K74" i="2"/>
  <c r="L74" i="2" s="1"/>
  <c r="M74" i="2" s="1"/>
  <c r="L73" i="2"/>
  <c r="M73" i="2" s="1"/>
  <c r="K73" i="2"/>
  <c r="K72" i="2"/>
  <c r="L72" i="2" s="1"/>
  <c r="M72" i="2" s="1"/>
  <c r="L71" i="2"/>
  <c r="M71" i="2" s="1"/>
  <c r="K71" i="2"/>
  <c r="K70" i="2"/>
  <c r="L70" i="2" s="1"/>
  <c r="M70" i="2" s="1"/>
  <c r="L69" i="2"/>
  <c r="M69" i="2" s="1"/>
  <c r="K69" i="2"/>
  <c r="K68" i="2"/>
  <c r="L68" i="2" s="1"/>
  <c r="M68" i="2" s="1"/>
  <c r="L67" i="2"/>
  <c r="M67" i="2" s="1"/>
  <c r="K67" i="2"/>
  <c r="K66" i="2"/>
  <c r="L66" i="2" s="1"/>
  <c r="M66" i="2" s="1"/>
  <c r="L65" i="2"/>
  <c r="M65" i="2" s="1"/>
  <c r="K65" i="2"/>
  <c r="K64" i="2"/>
  <c r="L64" i="2" s="1"/>
  <c r="M64" i="2" s="1"/>
  <c r="L63" i="2"/>
  <c r="M63" i="2" s="1"/>
  <c r="K63" i="2"/>
  <c r="K62" i="2"/>
  <c r="L62" i="2" s="1"/>
  <c r="M62" i="2" s="1"/>
  <c r="L61" i="2"/>
  <c r="M61" i="2" s="1"/>
  <c r="K61" i="2"/>
  <c r="K60" i="2"/>
  <c r="L60" i="2" s="1"/>
  <c r="M60" i="2" s="1"/>
  <c r="L59" i="2"/>
  <c r="M59" i="2" s="1"/>
  <c r="K59" i="2"/>
  <c r="K58" i="2"/>
  <c r="L58" i="2" s="1"/>
  <c r="M58" i="2" s="1"/>
  <c r="L57" i="2"/>
  <c r="M57" i="2" s="1"/>
  <c r="K57" i="2"/>
  <c r="M56" i="2"/>
  <c r="L56" i="2"/>
  <c r="K55" i="2"/>
  <c r="L55" i="2" s="1"/>
  <c r="M55" i="2" s="1"/>
  <c r="L54" i="2"/>
  <c r="M54" i="2" s="1"/>
  <c r="K54" i="2"/>
  <c r="K53" i="2"/>
  <c r="L53" i="2" s="1"/>
  <c r="M53" i="2" s="1"/>
  <c r="L52" i="2"/>
  <c r="M52" i="2" s="1"/>
  <c r="K52" i="2"/>
  <c r="K51" i="2"/>
  <c r="L51" i="2" s="1"/>
  <c r="M51" i="2" s="1"/>
  <c r="L50" i="2"/>
  <c r="M50" i="2" s="1"/>
  <c r="K50" i="2"/>
  <c r="L49" i="2"/>
  <c r="K49" i="2"/>
  <c r="K48" i="2"/>
  <c r="L48" i="2" s="1"/>
  <c r="M48" i="2" s="1"/>
  <c r="L47" i="2"/>
  <c r="M47" i="2" s="1"/>
  <c r="K47" i="2"/>
  <c r="K46" i="2"/>
  <c r="L46" i="2" s="1"/>
  <c r="M46" i="2" s="1"/>
  <c r="L45" i="2"/>
  <c r="M45" i="2" s="1"/>
  <c r="K45" i="2"/>
  <c r="K44" i="2"/>
  <c r="L44" i="2" s="1"/>
  <c r="M44" i="2" s="1"/>
  <c r="K43" i="2"/>
  <c r="L43" i="2" s="1"/>
  <c r="L42" i="2"/>
  <c r="K42" i="2"/>
  <c r="K41" i="2"/>
  <c r="L41" i="2" s="1"/>
  <c r="M41" i="2" s="1"/>
  <c r="L40" i="2"/>
  <c r="M40" i="2" s="1"/>
  <c r="K40" i="2"/>
  <c r="K39" i="2"/>
  <c r="L39" i="2" s="1"/>
  <c r="M39" i="2" s="1"/>
  <c r="L38" i="2"/>
  <c r="M38" i="2" s="1"/>
  <c r="K38" i="2"/>
  <c r="K37" i="2"/>
  <c r="L37" i="2" s="1"/>
  <c r="M37" i="2" s="1"/>
  <c r="L36" i="2"/>
  <c r="M36" i="2" s="1"/>
  <c r="K36" i="2"/>
  <c r="L35" i="2"/>
  <c r="K35" i="2"/>
  <c r="K34" i="2"/>
  <c r="L34" i="2" s="1"/>
  <c r="M34" i="2" s="1"/>
  <c r="L33" i="2"/>
  <c r="M33" i="2" s="1"/>
  <c r="K33" i="2"/>
  <c r="L32" i="2"/>
  <c r="K32" i="2"/>
  <c r="K31" i="2"/>
  <c r="L30" i="2"/>
  <c r="M30" i="2" s="1"/>
  <c r="K30" i="2"/>
  <c r="K29" i="2"/>
  <c r="L29" i="2" s="1"/>
  <c r="M29" i="2" s="1"/>
  <c r="L28" i="2"/>
  <c r="M28" i="2" s="1"/>
  <c r="K28" i="2"/>
  <c r="K27" i="2"/>
  <c r="L27" i="2" s="1"/>
  <c r="M27" i="2" s="1"/>
  <c r="L26" i="2"/>
  <c r="M26" i="2" s="1"/>
  <c r="K26" i="2"/>
  <c r="L25" i="2"/>
  <c r="K25" i="2"/>
  <c r="L24" i="2"/>
  <c r="K24" i="2"/>
  <c r="K23" i="2"/>
  <c r="L23" i="2" s="1"/>
  <c r="M23" i="2" s="1"/>
  <c r="L22" i="2"/>
  <c r="M22" i="2" s="1"/>
  <c r="K22" i="2"/>
  <c r="K21" i="2"/>
  <c r="L21" i="2" s="1"/>
  <c r="M21" i="2" s="1"/>
  <c r="L20" i="2"/>
  <c r="M20" i="2" s="1"/>
  <c r="K20" i="2"/>
  <c r="L19" i="2"/>
  <c r="K19" i="2"/>
  <c r="L18" i="2"/>
  <c r="K18" i="2"/>
  <c r="K17" i="2"/>
  <c r="L17" i="2" s="1"/>
  <c r="M17" i="2" s="1"/>
  <c r="K16" i="2"/>
  <c r="L16" i="2" s="1"/>
  <c r="K15" i="2"/>
  <c r="L15" i="2" s="1"/>
  <c r="K14" i="2"/>
  <c r="L14" i="2" s="1"/>
  <c r="L13" i="2"/>
  <c r="M13" i="2" s="1"/>
  <c r="K13" i="2"/>
  <c r="K12" i="2"/>
  <c r="L12" i="2" s="1"/>
  <c r="M12" i="2" s="1"/>
  <c r="L11" i="2"/>
  <c r="M11" i="2" s="1"/>
  <c r="K11" i="2"/>
  <c r="L10" i="2"/>
  <c r="K10" i="2"/>
  <c r="L9" i="2"/>
  <c r="K9" i="2"/>
  <c r="K8" i="2"/>
  <c r="L8" i="2" s="1"/>
  <c r="M8" i="2" s="1"/>
  <c r="K7" i="2"/>
  <c r="L7" i="2" s="1"/>
  <c r="L6" i="2"/>
  <c r="K6" i="2"/>
  <c r="K5" i="2"/>
  <c r="L5" i="2" s="1"/>
  <c r="M5" i="2" s="1"/>
  <c r="I4" i="1"/>
  <c r="H4" i="1"/>
  <c r="G4" i="1"/>
  <c r="F4" i="1"/>
  <c r="E4" i="1"/>
  <c r="D4" i="1"/>
  <c r="C4" i="1"/>
  <c r="B4" i="1"/>
  <c r="J4" i="1" s="1"/>
  <c r="J5" i="1" s="1"/>
  <c r="A4" i="1"/>
  <c r="J2" i="1"/>
  <c r="M6" i="2" l="1"/>
  <c r="M42" i="2"/>
  <c r="M357" i="2" s="1"/>
  <c r="M97" i="2"/>
  <c r="M104" i="2"/>
  <c r="M107" i="2"/>
  <c r="M110" i="2"/>
  <c r="M124" i="2"/>
  <c r="M150" i="2"/>
  <c r="M199" i="2"/>
  <c r="M293" i="2"/>
  <c r="N82" i="3"/>
  <c r="O82" i="3" s="1"/>
  <c r="O547" i="3" s="1"/>
  <c r="N143" i="3"/>
  <c r="O143" i="3" s="1"/>
  <c r="N218" i="3"/>
  <c r="O218" i="3" s="1"/>
  <c r="N336" i="3"/>
  <c r="O336" i="3" s="1"/>
  <c r="P149" i="4"/>
  <c r="O149" i="4"/>
  <c r="L139" i="5"/>
  <c r="M139" i="5" s="1"/>
  <c r="M301" i="6"/>
  <c r="N301" i="6"/>
  <c r="M309" i="6"/>
  <c r="N309" i="6"/>
  <c r="M354" i="6"/>
  <c r="N354" i="6"/>
  <c r="O352" i="6" s="1"/>
  <c r="P352" i="6" s="1"/>
  <c r="M355" i="7"/>
  <c r="N355" i="7"/>
  <c r="O355" i="7" s="1"/>
  <c r="L91" i="5"/>
  <c r="M91" i="5" s="1"/>
  <c r="L115" i="5"/>
  <c r="M115" i="5" s="1"/>
  <c r="M174" i="5" s="1"/>
  <c r="P5" i="6"/>
  <c r="O70" i="6"/>
  <c r="P70" i="6" s="1"/>
  <c r="O79" i="6"/>
  <c r="P79" i="6" s="1"/>
  <c r="O83" i="6"/>
  <c r="P83" i="6" s="1"/>
  <c r="O89" i="6"/>
  <c r="P89" i="6" s="1"/>
  <c r="O99" i="6"/>
  <c r="P99" i="6" s="1"/>
  <c r="O107" i="6"/>
  <c r="P107" i="6" s="1"/>
  <c r="O113" i="6"/>
  <c r="P113" i="6" s="1"/>
  <c r="O121" i="6"/>
  <c r="P121" i="6" s="1"/>
  <c r="O139" i="6"/>
  <c r="P139" i="6" s="1"/>
  <c r="O163" i="6"/>
  <c r="P163" i="6" s="1"/>
  <c r="O168" i="6"/>
  <c r="P168" i="6" s="1"/>
  <c r="O172" i="6"/>
  <c r="P172" i="6" s="1"/>
  <c r="O180" i="6"/>
  <c r="P180" i="6" s="1"/>
  <c r="O189" i="6"/>
  <c r="P189" i="6" s="1"/>
  <c r="N210" i="6"/>
  <c r="O209" i="6" s="1"/>
  <c r="P209" i="6" s="1"/>
  <c r="N214" i="6"/>
  <c r="O213" i="6" s="1"/>
  <c r="P213" i="6" s="1"/>
  <c r="M299" i="6"/>
  <c r="N299" i="6"/>
  <c r="O298" i="6" s="1"/>
  <c r="P298" i="6" s="1"/>
  <c r="M311" i="6"/>
  <c r="N311" i="6"/>
  <c r="M381" i="6"/>
  <c r="N381" i="6"/>
  <c r="O379" i="6" s="1"/>
  <c r="P379" i="6" s="1"/>
  <c r="M398" i="6"/>
  <c r="N398" i="6"/>
  <c r="O398" i="6" s="1"/>
  <c r="P398" i="6" s="1"/>
  <c r="M407" i="6"/>
  <c r="N407" i="6"/>
  <c r="O405" i="6" s="1"/>
  <c r="P405" i="6" s="1"/>
  <c r="N26" i="7"/>
  <c r="N267" i="7"/>
  <c r="O267" i="7" s="1"/>
  <c r="O254" i="6"/>
  <c r="P254" i="6" s="1"/>
  <c r="O260" i="6"/>
  <c r="P260" i="6" s="1"/>
  <c r="O264" i="6"/>
  <c r="P264" i="6" s="1"/>
  <c r="O273" i="6"/>
  <c r="P273" i="6" s="1"/>
  <c r="O276" i="6"/>
  <c r="P276" i="6" s="1"/>
  <c r="O302" i="6"/>
  <c r="P302" i="6" s="1"/>
  <c r="O313" i="6"/>
  <c r="P313" i="6" s="1"/>
  <c r="O355" i="6"/>
  <c r="P355" i="6" s="1"/>
  <c r="O364" i="6"/>
  <c r="P364" i="6" s="1"/>
  <c r="O369" i="6"/>
  <c r="P369" i="6" s="1"/>
  <c r="O382" i="6"/>
  <c r="P382" i="6" s="1"/>
  <c r="O408" i="6"/>
  <c r="P408" i="6" s="1"/>
  <c r="N193" i="7"/>
  <c r="O193" i="7" s="1"/>
  <c r="N206" i="7"/>
  <c r="O206" i="7" s="1"/>
  <c r="N231" i="7"/>
  <c r="O231" i="7" s="1"/>
  <c r="N238" i="7"/>
  <c r="O238" i="7" s="1"/>
  <c r="N272" i="7"/>
  <c r="O272" i="7" s="1"/>
  <c r="N376" i="7"/>
  <c r="O376" i="7" s="1"/>
  <c r="N384" i="7"/>
  <c r="O384" i="7" s="1"/>
  <c r="N478" i="7"/>
  <c r="O478" i="7" s="1"/>
  <c r="N488" i="7"/>
  <c r="O488" i="7" s="1"/>
  <c r="N518" i="7"/>
  <c r="O518" i="7" s="1"/>
  <c r="O5" i="9"/>
  <c r="O16" i="9"/>
  <c r="O308" i="6" l="1"/>
  <c r="P308" i="6" s="1"/>
  <c r="P428" i="6" s="1"/>
  <c r="L174" i="5"/>
  <c r="O28" i="9"/>
  <c r="O26" i="7"/>
  <c r="O568" i="7" s="1"/>
  <c r="N568" i="7"/>
  <c r="N547" i="3"/>
  <c r="O428" i="6" l="1"/>
</calcChain>
</file>

<file path=xl/sharedStrings.xml><?xml version="1.0" encoding="utf-8"?>
<sst xmlns="http://schemas.openxmlformats.org/spreadsheetml/2006/main" count="11344" uniqueCount="1281">
  <si>
    <t>Probe olimpice</t>
  </si>
  <si>
    <t>Antrenori Olimici</t>
  </si>
  <si>
    <t xml:space="preserve">Probe recunoscute </t>
  </si>
  <si>
    <t>Antrenori recunoscute</t>
  </si>
  <si>
    <t>Probe nerecunoscute</t>
  </si>
  <si>
    <t>Antrenori nerecunoscuți</t>
  </si>
  <si>
    <t xml:space="preserve">Veterani </t>
  </si>
  <si>
    <t xml:space="preserve">Gala </t>
  </si>
  <si>
    <t>Recorduri</t>
  </si>
  <si>
    <r>
      <rPr>
        <b/>
        <sz val="11"/>
        <color theme="1"/>
        <rFont val="Times New Roman"/>
      </rPr>
      <t>Anexa nr.1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12 852 500 lei 00 bani
douăsprezece milioane opt sute cincizeci și două mii cinci sute lei 00 bani</t>
    </r>
    <r>
      <rPr>
        <sz val="11"/>
        <color theme="1"/>
        <rFont val="Times New Roman"/>
      </rPr>
      <t xml:space="preserve">
Ministru _____________ Dan Perciun 
</t>
    </r>
  </si>
  <si>
    <t>PREMIEREA SPORTIVILOR LA RAMURILE DE SPORT OLIMPICE</t>
  </si>
  <si>
    <t>Nr crt.</t>
  </si>
  <si>
    <t>Numele, prenumele sportivului</t>
  </si>
  <si>
    <t>Ramura
de sport</t>
  </si>
  <si>
    <t>Proba
de sport</t>
  </si>
  <si>
    <t>Tipul probei (individual, echipă)</t>
  </si>
  <si>
    <t>Categoria de vârstă</t>
  </si>
  <si>
    <t xml:space="preserve">Campionatul Mondial, Campionatul Europei,  
(locul I-VI) </t>
  </si>
  <si>
    <t>Locul 
obținut</t>
  </si>
  <si>
    <t>Cuantumul premiilor conform HG nr. 748/2025</t>
  </si>
  <si>
    <t>Cuantumul</t>
  </si>
  <si>
    <t>Cuantumul premiilor pentru sportivi</t>
  </si>
  <si>
    <t>Suma totală pentru sportivi</t>
  </si>
  <si>
    <t>%</t>
  </si>
  <si>
    <t>lei</t>
  </si>
  <si>
    <t>Lefter Radu</t>
  </si>
  <si>
    <t>lupte</t>
  </si>
  <si>
    <t>lupte libere</t>
  </si>
  <si>
    <t>individual</t>
  </si>
  <si>
    <t>seniori</t>
  </si>
  <si>
    <t>CE</t>
  </si>
  <si>
    <t>Marcu Ion Laurentiu</t>
  </si>
  <si>
    <t>U20</t>
  </si>
  <si>
    <t>CM</t>
  </si>
  <si>
    <t>Mihalcean Eugeniu</t>
  </si>
  <si>
    <t>U23</t>
  </si>
  <si>
    <t>Colesnic Leonid</t>
  </si>
  <si>
    <t>Deleanu Artiom</t>
  </si>
  <si>
    <t>lupte greco-romane</t>
  </si>
  <si>
    <t>Eriomenco Vitalie</t>
  </si>
  <si>
    <t>Solovei Alexandru</t>
  </si>
  <si>
    <t>Moraru Mariana (Dragutan)</t>
  </si>
  <si>
    <t>lupte feminine</t>
  </si>
  <si>
    <t>Ringaci Irina</t>
  </si>
  <si>
    <t>Bulgaru Ion</t>
  </si>
  <si>
    <t>Ceavdari Fiodor</t>
  </si>
  <si>
    <t>Graur Pavel</t>
  </si>
  <si>
    <t>Diacon Vasile</t>
  </si>
  <si>
    <t>Demian Ion</t>
  </si>
  <si>
    <t>Gaidarli Alexandr</t>
  </si>
  <si>
    <t>Pislari Ivan</t>
  </si>
  <si>
    <t>U17</t>
  </si>
  <si>
    <t>Gutu Alexandrin</t>
  </si>
  <si>
    <t>Zabica Vasile</t>
  </si>
  <si>
    <t>Meico Ignat</t>
  </si>
  <si>
    <t>Tasca Constantin</t>
  </si>
  <si>
    <t xml:space="preserve">Marcu Ion </t>
  </si>
  <si>
    <t>Gurin Victor</t>
  </si>
  <si>
    <t>Ojog Gabriel</t>
  </si>
  <si>
    <t>Tarelunga Vadim</t>
  </si>
  <si>
    <t>Sarmanov Maxim</t>
  </si>
  <si>
    <t>Zaporojan Cristina</t>
  </si>
  <si>
    <t>Terzi Irina</t>
  </si>
  <si>
    <t>Moisei Alexandra</t>
  </si>
  <si>
    <t>Samoil Mihaela</t>
  </si>
  <si>
    <t>Rudoi Gabriela</t>
  </si>
  <si>
    <t>Portaru Rusalina-Andriana</t>
  </si>
  <si>
    <t>U15</t>
  </si>
  <si>
    <t>Lisita Margarita</t>
  </si>
  <si>
    <t>Dîmov Maxim</t>
  </si>
  <si>
    <t>Gaidarji Gheorghi</t>
  </si>
  <si>
    <t>Zigo Vladislav</t>
  </si>
  <si>
    <t>box</t>
  </si>
  <si>
    <t>Socolovschi Gheorghe</t>
  </si>
  <si>
    <t>Neagu Elif</t>
  </si>
  <si>
    <t>Vaskovskyi Vladislav</t>
  </si>
  <si>
    <t>Zamoz Timur</t>
  </si>
  <si>
    <t xml:space="preserve">Guranda Daniil </t>
  </si>
  <si>
    <t>U19</t>
  </si>
  <si>
    <t>Zaporojan David</t>
  </si>
  <si>
    <t>Nanița David</t>
  </si>
  <si>
    <t>Oltean Alexandr</t>
  </si>
  <si>
    <t>Cumpanici Denis</t>
  </si>
  <si>
    <t>Zubcu Claudiu</t>
  </si>
  <si>
    <t>Tcaci Maxim</t>
  </si>
  <si>
    <t>Popozoglo Eduard</t>
  </si>
  <si>
    <t>Pamujac Alexandr</t>
  </si>
  <si>
    <t>Lîsîi Nichita</t>
  </si>
  <si>
    <t>Negruța Nichita</t>
  </si>
  <si>
    <t>Buhaniuc Alexandru-Ahile</t>
  </si>
  <si>
    <t>Savciuc Alexandr</t>
  </si>
  <si>
    <t>Timoșcov Andrei</t>
  </si>
  <si>
    <t>Stratan Tudor</t>
  </si>
  <si>
    <t>Bujor Alexandru</t>
  </si>
  <si>
    <t>Șpak David</t>
  </si>
  <si>
    <t>Paraschiv Alexandru</t>
  </si>
  <si>
    <t>Elite Men 63.5-67kg welter</t>
  </si>
  <si>
    <t>Sazonova Daria</t>
  </si>
  <si>
    <t>Cebotari Vasile</t>
  </si>
  <si>
    <t>Elite Men 67-71 light middle</t>
  </si>
  <si>
    <t>Burdiuja Nicolai</t>
  </si>
  <si>
    <t>Caravan Ianuș</t>
  </si>
  <si>
    <t>Slepoi Nichita</t>
  </si>
  <si>
    <t>Slepoi Chirill</t>
  </si>
  <si>
    <t>Certîcovțev Egor</t>
  </si>
  <si>
    <t>Cojocar Dmitrii</t>
  </si>
  <si>
    <t>Evciuc Iaroslav</t>
  </si>
  <si>
    <t>Partas  Anastasia</t>
  </si>
  <si>
    <t>Dovgopol Maria</t>
  </si>
  <si>
    <t>Vozneacovschi Stefan</t>
  </si>
  <si>
    <t>Zaplitnîi Andrei</t>
  </si>
  <si>
    <t>Elite Men 86-92kg</t>
  </si>
  <si>
    <t>Rotaru Victoria</t>
  </si>
  <si>
    <t>Para</t>
  </si>
  <si>
    <t>Para Powerlifting</t>
  </si>
  <si>
    <t xml:space="preserve">individual </t>
  </si>
  <si>
    <t>Roșca Ștefan</t>
  </si>
  <si>
    <t>Butucea Vladimir</t>
  </si>
  <si>
    <t>Para Atletism</t>
  </si>
  <si>
    <t>Ion Basoc</t>
  </si>
  <si>
    <t xml:space="preserve">Para Judo </t>
  </si>
  <si>
    <t>Para Judo</t>
  </si>
  <si>
    <t>echipă</t>
  </si>
  <si>
    <t>Vadim Crețu</t>
  </si>
  <si>
    <t>Cupa Mondială</t>
  </si>
  <si>
    <t>JEPT</t>
  </si>
  <si>
    <t>Nicolai Bondarev</t>
  </si>
  <si>
    <t>Ina Cernei</t>
  </si>
  <si>
    <t>Semion Bondarenco</t>
  </si>
  <si>
    <t>Oleg Crețul</t>
  </si>
  <si>
    <t>Aliona Condrea</t>
  </si>
  <si>
    <t>Alexandru Cebotari</t>
  </si>
  <si>
    <t xml:space="preserve">Alexandru Ursul </t>
  </si>
  <si>
    <t>Oleg Nemțan</t>
  </si>
  <si>
    <t>Robu Marin</t>
  </si>
  <si>
    <t>Haltere</t>
  </si>
  <si>
    <t>Total</t>
  </si>
  <si>
    <t>Smuls</t>
  </si>
  <si>
    <t>Aruncat</t>
  </si>
  <si>
    <t>Ereghina Elena</t>
  </si>
  <si>
    <t>Secrieru Danu</t>
  </si>
  <si>
    <t>Badanev Ion</t>
  </si>
  <si>
    <t>Bratu Tudor</t>
  </si>
  <si>
    <t>Cojocaru Nicoleta</t>
  </si>
  <si>
    <t>DANILOV Gabriela</t>
  </si>
  <si>
    <t>PALIC (CÎLCIC) Anastasia</t>
  </si>
  <si>
    <t>CIUBOTARU Alexandrina</t>
  </si>
  <si>
    <t>LUNGU Daniel</t>
  </si>
  <si>
    <t>CERNEI Gheorghii</t>
  </si>
  <si>
    <t>CIOBANU Tudor</t>
  </si>
  <si>
    <t>BALDJI Alexandr</t>
  </si>
  <si>
    <t>BETCA Dan Dorin</t>
  </si>
  <si>
    <t>VÎLCU Ecaterina</t>
  </si>
  <si>
    <t>CHIHAI Nicolae</t>
  </si>
  <si>
    <t>UJA Stanislav</t>
  </si>
  <si>
    <t>POPESCU Alina</t>
  </si>
  <si>
    <t>CONAC Adriana</t>
  </si>
  <si>
    <t>BETCA Iulian</t>
  </si>
  <si>
    <t>Osmanov Adil</t>
  </si>
  <si>
    <t>Judo</t>
  </si>
  <si>
    <t>JMU</t>
  </si>
  <si>
    <t>Latisev Mihail</t>
  </si>
  <si>
    <t>echipa</t>
  </si>
  <si>
    <t>Ghimbovschi Vadim</t>
  </si>
  <si>
    <t>U21</t>
  </si>
  <si>
    <t>Pelivan Petru</t>
  </si>
  <si>
    <t>Croitoru Renat</t>
  </si>
  <si>
    <t>Mitru Vlad</t>
  </si>
  <si>
    <t>Gribinet Ciprian</t>
  </si>
  <si>
    <t>Chyzhevskyi Ghenadi</t>
  </si>
  <si>
    <t>Dutca Tatiana</t>
  </si>
  <si>
    <t>Rusu Maria</t>
  </si>
  <si>
    <t>Procopciuc Tatiana</t>
  </si>
  <si>
    <t>Herta Gabriela</t>
  </si>
  <si>
    <t>U18</t>
  </si>
  <si>
    <t>Chiron Alexandra</t>
  </si>
  <si>
    <t>Duminica Madina</t>
  </si>
  <si>
    <t>Prituleac Iana</t>
  </si>
  <si>
    <t>Rotasniuc Artiom</t>
  </si>
  <si>
    <t>Olaru Dan</t>
  </si>
  <si>
    <t>Tir cu arcul</t>
  </si>
  <si>
    <t>Recurve men</t>
  </si>
  <si>
    <t>Belici Andrei</t>
  </si>
  <si>
    <t>Sorici Sergiu</t>
  </si>
  <si>
    <t>Mirca Alexandra</t>
  </si>
  <si>
    <t>Recurve women</t>
  </si>
  <si>
    <t>Celan Nadejda</t>
  </si>
  <si>
    <t>Streapunina Nikoli</t>
  </si>
  <si>
    <t>Berzan Kasandra</t>
  </si>
  <si>
    <t>Mindru Daniela</t>
  </si>
  <si>
    <t>Cojocari Maria</t>
  </si>
  <si>
    <t>Scrima</t>
  </si>
  <si>
    <t>Floreta femenina</t>
  </si>
  <si>
    <t>Josan Uliana Dumitrita</t>
  </si>
  <si>
    <t>Pensa Larissa Francesca Chiara</t>
  </si>
  <si>
    <t>Corsunov Ivan</t>
  </si>
  <si>
    <t>Canotaj</t>
  </si>
  <si>
    <t>1x</t>
  </si>
  <si>
    <t>Student</t>
  </si>
  <si>
    <t>Bulat Alexandr</t>
  </si>
  <si>
    <t>2x</t>
  </si>
  <si>
    <t>echipaj</t>
  </si>
  <si>
    <t>Iudin Mihail</t>
  </si>
  <si>
    <t>Naumciuc Nichita</t>
  </si>
  <si>
    <t>L2-</t>
  </si>
  <si>
    <t>L2x</t>
  </si>
  <si>
    <t>Burlac Artiom</t>
  </si>
  <si>
    <t>Zincenco Dmitrii</t>
  </si>
  <si>
    <t>Plotean Diana</t>
  </si>
  <si>
    <t>Borodachi Alexandru</t>
  </si>
  <si>
    <t>Polo pe apa</t>
  </si>
  <si>
    <t>Colesnicenco Timur</t>
  </si>
  <si>
    <t>Coliban Pavel</t>
  </si>
  <si>
    <t>Colosov Vladimir</t>
  </si>
  <si>
    <t>Cotelnic Dragos</t>
  </si>
  <si>
    <t>Cuzmin Andrei</t>
  </si>
  <si>
    <t>Levitchi Alexandr</t>
  </si>
  <si>
    <t>Mihaila Egor</t>
  </si>
  <si>
    <t>Mihalachi Egor</t>
  </si>
  <si>
    <t xml:space="preserve">Nedelev Ivan </t>
  </si>
  <si>
    <t>Piterschi Roman</t>
  </si>
  <si>
    <t>Sandu Traian</t>
  </si>
  <si>
    <t>Scurtu Mihail</t>
  </si>
  <si>
    <t>Sincovschi Egor</t>
  </si>
  <si>
    <t>Sutchevici Teodor</t>
  </si>
  <si>
    <t>Talmazan Chiril</t>
  </si>
  <si>
    <t>Zaharia Bogdan</t>
  </si>
  <si>
    <t>Tarnovschi Serghei</t>
  </si>
  <si>
    <t>Caiac-canoe</t>
  </si>
  <si>
    <t>Tarnovschi Oleg</t>
  </si>
  <si>
    <t>Cociu Daniela</t>
  </si>
  <si>
    <t>Olarasu Maria</t>
  </si>
  <si>
    <t>Glizan Elena</t>
  </si>
  <si>
    <t>Chihaia Mihai</t>
  </si>
  <si>
    <t>Culceac Mihail</t>
  </si>
  <si>
    <t>Banaru Stanislav</t>
  </si>
  <si>
    <t>Paraschiv Adreea</t>
  </si>
  <si>
    <t>Railean Teodor</t>
  </si>
  <si>
    <t>juniori</t>
  </si>
  <si>
    <t>Conos Mihail</t>
  </si>
  <si>
    <t>taekwondo WT</t>
  </si>
  <si>
    <t>kyorugi</t>
  </si>
  <si>
    <t>Conos Victor</t>
  </si>
  <si>
    <t>Rosca Artiom</t>
  </si>
  <si>
    <t>FOTE</t>
  </si>
  <si>
    <t>MEG</t>
  </si>
  <si>
    <t>Cravcenco Maxim</t>
  </si>
  <si>
    <t>Chisleac Elisa</t>
  </si>
  <si>
    <t>Anastasia Selivestru</t>
  </si>
  <si>
    <t>Borovic Serghei</t>
  </si>
  <si>
    <t>Cebotari Andrei</t>
  </si>
  <si>
    <t xml:space="preserve">Rugby </t>
  </si>
  <si>
    <t>Rugby 7</t>
  </si>
  <si>
    <t>Grati Ion</t>
  </si>
  <si>
    <t>Jardan Catalin</t>
  </si>
  <si>
    <t>Boian Mihai</t>
  </si>
  <si>
    <t>Evdochimenco Anatolii</t>
  </si>
  <si>
    <t>Constantin Ion</t>
  </si>
  <si>
    <t>Cociug Iulian</t>
  </si>
  <si>
    <t>Besliu Dumitru</t>
  </si>
  <si>
    <t>Adam Adrian</t>
  </si>
  <si>
    <t>Vicol Sergiu</t>
  </si>
  <si>
    <t>Costru Adrian</t>
  </si>
  <si>
    <t>Copitov Ion</t>
  </si>
  <si>
    <t>Cebotari Alexandru</t>
  </si>
  <si>
    <t>Bunici Oxana</t>
  </si>
  <si>
    <t>Pirojanski Marina</t>
  </si>
  <si>
    <t>Ersov Olga</t>
  </si>
  <si>
    <t>Storceac Nina</t>
  </si>
  <si>
    <t>Morocica Svetlana</t>
  </si>
  <si>
    <t>Harghel Romanita</t>
  </si>
  <si>
    <t>Craciun Georgeta</t>
  </si>
  <si>
    <t>Rangu Bianca</t>
  </si>
  <si>
    <t>Donca Ionela</t>
  </si>
  <si>
    <t>Bors Marinela</t>
  </si>
  <si>
    <t>Ursu Diana</t>
  </si>
  <si>
    <t>Nebunelea Tatiana</t>
  </si>
  <si>
    <t>Buhaniuc Valentina</t>
  </si>
  <si>
    <t>Apetrei Maxim</t>
  </si>
  <si>
    <t>Bazatin Vladislav</t>
  </si>
  <si>
    <t>Balan Laurentiu</t>
  </si>
  <si>
    <t>Beregoi Dumitru</t>
  </si>
  <si>
    <t>Arnaut Adrian</t>
  </si>
  <si>
    <t>Mitrusici Blagoe</t>
  </si>
  <si>
    <t>Gira Dragos</t>
  </si>
  <si>
    <t>Saculteanu David</t>
  </si>
  <si>
    <t>Corobca Adrian</t>
  </si>
  <si>
    <t>Donschih Sandu</t>
  </si>
  <si>
    <t>Stavila Daniel</t>
  </si>
  <si>
    <t>Ciobanu Daniel</t>
  </si>
  <si>
    <t>Rencheli Abigail</t>
  </si>
  <si>
    <t>tenis de camp</t>
  </si>
  <si>
    <t>Billie Jean King Cup</t>
  </si>
  <si>
    <t>Visnevscaia Ecaterina</t>
  </si>
  <si>
    <t>Gamretkaia Arina</t>
  </si>
  <si>
    <t>Ciobanu Daniela</t>
  </si>
  <si>
    <t>Belibova Lia</t>
  </si>
  <si>
    <t>TOTAL</t>
  </si>
  <si>
    <r>
      <rPr>
        <b/>
        <sz val="11"/>
        <color theme="1"/>
        <rFont val="Times New Roman"/>
      </rPr>
      <t>Anexa nr. 2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9 689 843 lei 56 bani
nouă milioane  șase sute optzeci și nouă mii opt sute patruzeci și trei lei 56 bani</t>
    </r>
    <r>
      <rPr>
        <sz val="11"/>
        <color theme="1"/>
        <rFont val="Times New Roman"/>
      </rPr>
      <t xml:space="preserve">
Ministru _____________ Dan Perciun 
</t>
    </r>
  </si>
  <si>
    <t>PREMIEREA ANTRENORILOR LA RAMURILE DE SPORT OLIMPICE</t>
  </si>
  <si>
    <t>Nr.</t>
  </si>
  <si>
    <t>Numele, prenumele antrenorului</t>
  </si>
  <si>
    <t>Ramura de sport</t>
  </si>
  <si>
    <t>Proba de sport</t>
  </si>
  <si>
    <t>Sportivul antrenat</t>
  </si>
  <si>
    <t xml:space="preserve">Cuantum total sportiv </t>
  </si>
  <si>
    <t>Cuantumul premiilor pentru antrenori</t>
  </si>
  <si>
    <t>Suma totală pentru antrenori</t>
  </si>
  <si>
    <t>Calibrare 75 %</t>
  </si>
  <si>
    <t>Postolachi Alexei</t>
  </si>
  <si>
    <t xml:space="preserve">Chiperi Andrei </t>
  </si>
  <si>
    <t>Mariana Dragutan</t>
  </si>
  <si>
    <t xml:space="preserve">Chiperi Andrei (lot) </t>
  </si>
  <si>
    <t>Irina Ringaci</t>
  </si>
  <si>
    <t>Mihaela Samoil</t>
  </si>
  <si>
    <t>Chiperi Petru</t>
  </si>
  <si>
    <t>Chiperi Anastasia</t>
  </si>
  <si>
    <t>Hadji Nicolai</t>
  </si>
  <si>
    <t>Irina Terzi</t>
  </si>
  <si>
    <t>Dragutan Marin</t>
  </si>
  <si>
    <t>Matei Chiril</t>
  </si>
  <si>
    <t>Cucul Mihail (lot)</t>
  </si>
  <si>
    <t>Artiom Deleanu</t>
  </si>
  <si>
    <t xml:space="preserve">  </t>
  </si>
  <si>
    <t>Victor Ciobanu</t>
  </si>
  <si>
    <t>Vitalie Eriomenco</t>
  </si>
  <si>
    <t xml:space="preserve"> </t>
  </si>
  <si>
    <t>Alexandrin Gutu</t>
  </si>
  <si>
    <t>Vasile Zabica</t>
  </si>
  <si>
    <t>Alexandru Solovei</t>
  </si>
  <si>
    <t>Timco Serghei</t>
  </si>
  <si>
    <t>de inmultit cu 0.75</t>
  </si>
  <si>
    <t xml:space="preserve">Sarmanov Maxim </t>
  </si>
  <si>
    <t xml:space="preserve">80% la recuynoscute </t>
  </si>
  <si>
    <t>Kurkin Victor</t>
  </si>
  <si>
    <t xml:space="preserve">20% la nerecunoscute </t>
  </si>
  <si>
    <t>Covanji Fiodor</t>
  </si>
  <si>
    <t>Bruma Veaceslav</t>
  </si>
  <si>
    <t>Ciobanu Victor</t>
  </si>
  <si>
    <t>Vealsin Andrei</t>
  </si>
  <si>
    <t>Poloveev Alexandr</t>
  </si>
  <si>
    <t>Zgardan Roman</t>
  </si>
  <si>
    <t>Grabovetschi Igor</t>
  </si>
  <si>
    <t>Dermenji Iurie</t>
  </si>
  <si>
    <t>Gabriel Ojog</t>
  </si>
  <si>
    <t>Chichioi Igor</t>
  </si>
  <si>
    <t>Dermenji Roman (lot)</t>
  </si>
  <si>
    <t>Leonid Colesnic</t>
  </si>
  <si>
    <t>Ion Laurentiu Marcu</t>
  </si>
  <si>
    <t>Radu Lefter</t>
  </si>
  <si>
    <t>Vasile Diacon</t>
  </si>
  <si>
    <t>Ion Bulgaru</t>
  </si>
  <si>
    <t>Fiodor Ceavdari</t>
  </si>
  <si>
    <t>Pavel Graur</t>
  </si>
  <si>
    <t>Ion Marcu</t>
  </si>
  <si>
    <t>Ion Demian</t>
  </si>
  <si>
    <t>Alexandr Gaidarli</t>
  </si>
  <si>
    <t xml:space="preserve">Dermenji Roman </t>
  </si>
  <si>
    <t>Eugeniu Mihalcean</t>
  </si>
  <si>
    <t>Savva Boris</t>
  </si>
  <si>
    <t>Nedealco Evgheni</t>
  </si>
  <si>
    <t>Demian Nicolae</t>
  </si>
  <si>
    <t>Zacon Anatolie</t>
  </si>
  <si>
    <t>Scurtul Nicolae</t>
  </si>
  <si>
    <t>Martin Vadim</t>
  </si>
  <si>
    <t>Cocev Maxim</t>
  </si>
  <si>
    <t>Pislari Ion</t>
  </si>
  <si>
    <t>Gilca Maxim</t>
  </si>
  <si>
    <t>Marcu Ion</t>
  </si>
  <si>
    <t>Budu Natalia</t>
  </si>
  <si>
    <t>Avornic Dumitru</t>
  </si>
  <si>
    <t>Bogatii Constantin</t>
  </si>
  <si>
    <t>Gaidarli Alexandru</t>
  </si>
  <si>
    <t>Caraseni Mihail</t>
  </si>
  <si>
    <t>Dimov Maxim</t>
  </si>
  <si>
    <t>Esir Ilie</t>
  </si>
  <si>
    <t>Gaidarji Gherorghi</t>
  </si>
  <si>
    <t xml:space="preserve">Rosca Constantin (primul antrenori) </t>
  </si>
  <si>
    <t>Duminica Valeriu</t>
  </si>
  <si>
    <t>Liciu Ilie</t>
  </si>
  <si>
    <t>Tcaci Daniela</t>
  </si>
  <si>
    <t>Tascu Andrian</t>
  </si>
  <si>
    <t>Bocan Vadim</t>
  </si>
  <si>
    <t>Bagrin Alin</t>
  </si>
  <si>
    <t>Neagu Igor</t>
  </si>
  <si>
    <t>Buiuic Ilie (prim antrenor)</t>
  </si>
  <si>
    <t>Meleaschevici Gh. (prim antrenor)</t>
  </si>
  <si>
    <t>Leu Iurie (prim antrenor)</t>
  </si>
  <si>
    <t>Gorobet Victor (prim antrenor)</t>
  </si>
  <si>
    <t>Latisev Marc (prim antrenor)</t>
  </si>
  <si>
    <t>Trudov Marcel (prim antrenor)</t>
  </si>
  <si>
    <t>Leu Mihail (prim antrenor)</t>
  </si>
  <si>
    <t>Vicol Dumitru (prim antrenor)</t>
  </si>
  <si>
    <t>Osadci Evgheni</t>
  </si>
  <si>
    <t>Goțonoagă Dorin (antrenor lot)</t>
  </si>
  <si>
    <t xml:space="preserve">Osmanov Adil </t>
  </si>
  <si>
    <t>tineret</t>
  </si>
  <si>
    <t xml:space="preserve">Ghimbovschi Vadim </t>
  </si>
  <si>
    <t xml:space="preserve">Mihail Latîșev </t>
  </si>
  <si>
    <t xml:space="preserve">Croitoru Renat </t>
  </si>
  <si>
    <t xml:space="preserve">Mitru Vlad </t>
  </si>
  <si>
    <t xml:space="preserve">Latîșev Mihail </t>
  </si>
  <si>
    <t xml:space="preserve">U23 </t>
  </si>
  <si>
    <t xml:space="preserve">CE </t>
  </si>
  <si>
    <t xml:space="preserve">Gribineț Ciprian </t>
  </si>
  <si>
    <t xml:space="preserve">Pelivan Petru </t>
  </si>
  <si>
    <t>Cecanova Irina</t>
  </si>
  <si>
    <t>Cecanov Serghei</t>
  </si>
  <si>
    <t>Cojocari Olga</t>
  </si>
  <si>
    <t>Pensa Larissa Francesca Chira</t>
  </si>
  <si>
    <t>Guranda Sergei</t>
  </si>
  <si>
    <t>Box</t>
  </si>
  <si>
    <t>Guranda Serghei</t>
  </si>
  <si>
    <t>Zalenschi Vladimir</t>
  </si>
  <si>
    <t>Maximciuc Vadim</t>
  </si>
  <si>
    <t>Nenita David</t>
  </si>
  <si>
    <t>Lazarev Andrei</t>
  </si>
  <si>
    <t>Ahmadiev Anatolie</t>
  </si>
  <si>
    <t>Certicovtev Maxim</t>
  </si>
  <si>
    <t>Buhaniuc Mihail</t>
  </si>
  <si>
    <t>Hadjilenco Roman</t>
  </si>
  <si>
    <t>Conjuhov Alexandr</t>
  </si>
  <si>
    <t>Sazonov Stanislav</t>
  </si>
  <si>
    <t>Slepoi Daniil</t>
  </si>
  <si>
    <t>Slepoi Chiril</t>
  </si>
  <si>
    <t>Pastuhov Valeri</t>
  </si>
  <si>
    <t>Goncear Evgheni</t>
  </si>
  <si>
    <t>Cojocari Dmitrii</t>
  </si>
  <si>
    <t>Ghetmaniuc Vitalie</t>
  </si>
  <si>
    <t>Partas Anastasia</t>
  </si>
  <si>
    <t>Coroli Iulia</t>
  </si>
  <si>
    <t>Turqunov Șerali</t>
  </si>
  <si>
    <t>Șpak Artur</t>
  </si>
  <si>
    <t>Vreme Andrei</t>
  </si>
  <si>
    <t>Plînga Ion</t>
  </si>
  <si>
    <t>Negruta Nichita</t>
  </si>
  <si>
    <t>Parfentiev Maxim</t>
  </si>
  <si>
    <t>Pogor Dumitru</t>
  </si>
  <si>
    <t>Buhaniuc Sergiu</t>
  </si>
  <si>
    <t>Paraschiv Iurie</t>
  </si>
  <si>
    <t>Cernencov Igor</t>
  </si>
  <si>
    <t>Dumitru Grecu</t>
  </si>
  <si>
    <t>Morari Ruslan</t>
  </si>
  <si>
    <t>Timoșcov Alexei</t>
  </si>
  <si>
    <t>Pîca Anatoli</t>
  </si>
  <si>
    <t>Buruianov Ion</t>
  </si>
  <si>
    <t>75%%</t>
  </si>
  <si>
    <t>Igor Untilă</t>
  </si>
  <si>
    <t>Ștefan Vozneacovschi</t>
  </si>
  <si>
    <t>Caduc Petru</t>
  </si>
  <si>
    <t xml:space="preserve">Paraschiv Iurii Lot  (lot seniori) </t>
  </si>
  <si>
    <t>Gojan Veaceslav  (lot U23/U19)</t>
  </si>
  <si>
    <t>Harghel Ion</t>
  </si>
  <si>
    <t>Guma Augustin</t>
  </si>
  <si>
    <t>Gavriliuc Anatolii</t>
  </si>
  <si>
    <t>Lemnaru Cristian</t>
  </si>
  <si>
    <t>Duminică Vasile</t>
  </si>
  <si>
    <t>Turcu Catalin</t>
  </si>
  <si>
    <t>Cernelea Maxim</t>
  </si>
  <si>
    <t>Melenciuc Volodimir</t>
  </si>
  <si>
    <t>Pavlenco Vitali</t>
  </si>
  <si>
    <t>Drumea Mirab</t>
  </si>
  <si>
    <t>Khlebanovskyi Vladimir</t>
  </si>
  <si>
    <t>Grisman Damian</t>
  </si>
  <si>
    <t>Porumbac Mihail</t>
  </si>
  <si>
    <t>Cretu Sergiu (lot)</t>
  </si>
  <si>
    <t>Seniori</t>
  </si>
  <si>
    <t>Palcic (Cîlcic) Anastasia</t>
  </si>
  <si>
    <t>Lungu Daniel</t>
  </si>
  <si>
    <t>Cernei Gheorghii</t>
  </si>
  <si>
    <t>Ciobanu Tudor</t>
  </si>
  <si>
    <t>Baldji Alexandr</t>
  </si>
  <si>
    <t>Betca Dan Dorin</t>
  </si>
  <si>
    <t>U 17</t>
  </si>
  <si>
    <t>Popescu Alina</t>
  </si>
  <si>
    <t>Betca Iulian</t>
  </si>
  <si>
    <t>Ciobanu Tatiana</t>
  </si>
  <si>
    <t>Mariuța Ion</t>
  </si>
  <si>
    <t>ConacAdriana</t>
  </si>
  <si>
    <t xml:space="preserve">Catran Dmitrii </t>
  </si>
  <si>
    <t xml:space="preserve">Reuțchii Andrei </t>
  </si>
  <si>
    <t xml:space="preserve">Bour Igor </t>
  </si>
  <si>
    <t>Danilov Gabriela</t>
  </si>
  <si>
    <t>Șpac Leonid</t>
  </si>
  <si>
    <t>Ciubotaru Alexandrina</t>
  </si>
  <si>
    <t>Zolotuscenco Vitalie</t>
  </si>
  <si>
    <t>Baldji Nicolae</t>
  </si>
  <si>
    <t>Tretiacova Ecaterina</t>
  </si>
  <si>
    <t>Vîlcu Ecaterina</t>
  </si>
  <si>
    <t>Reuțchi Alexandr</t>
  </si>
  <si>
    <t>Chihaui Nicolae</t>
  </si>
  <si>
    <t xml:space="preserve">Ghețu Adrian </t>
  </si>
  <si>
    <t xml:space="preserve">Haltere </t>
  </si>
  <si>
    <t xml:space="preserve">Total </t>
  </si>
  <si>
    <t xml:space="preserve">Uja Stanislav </t>
  </si>
  <si>
    <t xml:space="preserve">U20 </t>
  </si>
  <si>
    <t xml:space="preserve">Smuls </t>
  </si>
  <si>
    <t>Cojocaru Maxim</t>
  </si>
  <si>
    <t>Uja Stanislav</t>
  </si>
  <si>
    <t xml:space="preserve">Ereghina Elena </t>
  </si>
  <si>
    <t>Cîlcic Anastasia</t>
  </si>
  <si>
    <t>Barabas Valeriu</t>
  </si>
  <si>
    <t>Derevianco Fiodr</t>
  </si>
  <si>
    <t>Narivoncic Ghenadie</t>
  </si>
  <si>
    <t>Baicev V.</t>
  </si>
  <si>
    <t xml:space="preserve">Ostrovschi T. </t>
  </si>
  <si>
    <t>Melnicov S.</t>
  </si>
  <si>
    <t>Cavalciuc A.</t>
  </si>
  <si>
    <t>Gribanov O.</t>
  </si>
  <si>
    <t>Strogova I.</t>
  </si>
  <si>
    <t>Osipov D.</t>
  </si>
  <si>
    <t>Juravschi Nicolae</t>
  </si>
  <si>
    <t>Marcovschii V.</t>
  </si>
  <si>
    <t>Oghina V.</t>
  </si>
  <si>
    <t>Paraschiv Andreea</t>
  </si>
  <si>
    <t>Nicolaev D.</t>
  </si>
  <si>
    <t>Nebesnii V.</t>
  </si>
  <si>
    <t>Salcutan Vadim</t>
  </si>
  <si>
    <t>Cojuhari Alexandr</t>
  </si>
  <si>
    <t>taewondo WT</t>
  </si>
  <si>
    <t>Mazur Vladislav</t>
  </si>
  <si>
    <t>Tarcencov Dmitrii</t>
  </si>
  <si>
    <t>Lebedev Maxim</t>
  </si>
  <si>
    <t>Dmitriuc Igor</t>
  </si>
  <si>
    <t>Selivestru Anastasia</t>
  </si>
  <si>
    <t>Para-Judo</t>
  </si>
  <si>
    <t xml:space="preserve">Ion Basoc </t>
  </si>
  <si>
    <t xml:space="preserve">Serghei Ivanov </t>
  </si>
  <si>
    <t>Ina Halupa</t>
  </si>
  <si>
    <t xml:space="preserve">Ina Cernei </t>
  </si>
  <si>
    <t>Gheorghe Lozovanu</t>
  </si>
  <si>
    <t xml:space="preserve">Vitalie Gligor </t>
  </si>
  <si>
    <t xml:space="preserve">Nicolae Pelin </t>
  </si>
  <si>
    <t xml:space="preserve">Alina Condrea </t>
  </si>
  <si>
    <t>Mihail Tacu</t>
  </si>
  <si>
    <t>Oleg Gazea</t>
  </si>
  <si>
    <t>Alexandr Ursul</t>
  </si>
  <si>
    <t xml:space="preserve">Denis Țurcan </t>
  </si>
  <si>
    <t xml:space="preserve">Oleg Nemțan </t>
  </si>
  <si>
    <t>Misin Igor</t>
  </si>
  <si>
    <t>Cebotari Ion</t>
  </si>
  <si>
    <t>Sadovici Oleg</t>
  </si>
  <si>
    <t>Motoc Sergiu</t>
  </si>
  <si>
    <t>Butnaru Tudor</t>
  </si>
  <si>
    <t>Procopi Tudor</t>
  </si>
  <si>
    <t>Bumbu Cristina</t>
  </si>
  <si>
    <t>Ghenea Mircea</t>
  </si>
  <si>
    <t>Motoc Sergiu (lot)</t>
  </si>
  <si>
    <t>Cosih Olga</t>
  </si>
  <si>
    <t>Marghieva Alexandra</t>
  </si>
  <si>
    <t xml:space="preserve">para </t>
  </si>
  <si>
    <t>Parapowerlifting</t>
  </si>
  <si>
    <t>Nikișenco Marina</t>
  </si>
  <si>
    <t>para</t>
  </si>
  <si>
    <t>Prodan Dumitru</t>
  </si>
  <si>
    <r>
      <rPr>
        <b/>
        <sz val="11"/>
        <color theme="1"/>
        <rFont val="Times New Roman"/>
      </rPr>
      <t>Anexa nr. 3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7 266 082 lei 50 bani
șapte milioane două sute șaizeci și șase mii optzeci și doi lei 50 bani</t>
    </r>
    <r>
      <rPr>
        <sz val="11"/>
        <color theme="1"/>
        <rFont val="Times New Roman"/>
      </rPr>
      <t xml:space="preserve">
Ministru _____________ Dan Perciun</t>
    </r>
    <r>
      <rPr>
        <sz val="9"/>
        <color theme="1"/>
        <rFont val="Times New Roman"/>
      </rPr>
      <t xml:space="preserve"> 
</t>
    </r>
  </si>
  <si>
    <t>PREMIEREA SPORTIVILOR LA RAMURILE DE SPORT RECUNOSCUTE</t>
  </si>
  <si>
    <t xml:space="preserve">Campionatul Mondial, Campionatul Europei,  
(locul III) </t>
  </si>
  <si>
    <t>Locul desfășurării</t>
  </si>
  <si>
    <t xml:space="preserve">Numărul de țări participante </t>
  </si>
  <si>
    <t>Numărul de participanți în categorie</t>
  </si>
  <si>
    <t>Calibrare 90 %</t>
  </si>
  <si>
    <t>Caraion Maxim</t>
  </si>
  <si>
    <t>Sporturi pe Rolle</t>
  </si>
  <si>
    <t>Singapore</t>
  </si>
  <si>
    <t>Italia Anagni</t>
  </si>
  <si>
    <t>Artiom Livădari</t>
  </si>
  <si>
    <t>Muay Thai</t>
  </si>
  <si>
    <t>JM</t>
  </si>
  <si>
    <t>Cheng du, China</t>
  </si>
  <si>
    <t xml:space="preserve">Arcadie Bozari </t>
  </si>
  <si>
    <t>Atena GRE</t>
  </si>
  <si>
    <t xml:space="preserve">Răzvan Bologan </t>
  </si>
  <si>
    <t>Alin Secrieru</t>
  </si>
  <si>
    <t xml:space="preserve">Arabadji Pavel </t>
  </si>
  <si>
    <t>Jiu Jitsu</t>
  </si>
  <si>
    <t>U16</t>
  </si>
  <si>
    <t>Cipru</t>
  </si>
  <si>
    <t>Fiodorov Ivan</t>
  </si>
  <si>
    <t>Croația</t>
  </si>
  <si>
    <t xml:space="preserve">Brînză Nichita </t>
  </si>
  <si>
    <t>Grinco Anton</t>
  </si>
  <si>
    <t xml:space="preserve">U16 </t>
  </si>
  <si>
    <t>Gaidașenco Dumitru</t>
  </si>
  <si>
    <t xml:space="preserve">Vrabie David </t>
  </si>
  <si>
    <t>Boiatiuc Alexandr</t>
  </si>
  <si>
    <t>Moraru Renat</t>
  </si>
  <si>
    <t>Belgia</t>
  </si>
  <si>
    <t>Roșca Dragoș</t>
  </si>
  <si>
    <t>Jabin Valeriu</t>
  </si>
  <si>
    <t xml:space="preserve">Rugby  </t>
  </si>
  <si>
    <t>Rugby XV</t>
  </si>
  <si>
    <t>MD, Srb., Bg, Dk.</t>
  </si>
  <si>
    <t>Cangea Roman</t>
  </si>
  <si>
    <t>Morosanu Sergiu</t>
  </si>
  <si>
    <t>Botan Dorin</t>
  </si>
  <si>
    <t>Stanciu Grigore</t>
  </si>
  <si>
    <t>Budaian Serghei</t>
  </si>
  <si>
    <t>Cebotari Cristian</t>
  </si>
  <si>
    <t>Puica Ion</t>
  </si>
  <si>
    <t>Macaria Nichita</t>
  </si>
  <si>
    <t>Bejan Alexandru</t>
  </si>
  <si>
    <t>Cotoros Nicolae</t>
  </si>
  <si>
    <t>Boies Pavel</t>
  </si>
  <si>
    <t>Timosco Igor</t>
  </si>
  <si>
    <t>Diacon Mihai</t>
  </si>
  <si>
    <t>Topala Ion</t>
  </si>
  <si>
    <t>Ghilas Antoine</t>
  </si>
  <si>
    <t>Caragia Nicolae</t>
  </si>
  <si>
    <t>Gavriliuc Igor</t>
  </si>
  <si>
    <t>Costiug Iulian</t>
  </si>
  <si>
    <t>Busila Ion</t>
  </si>
  <si>
    <t>Olarita Adrian</t>
  </si>
  <si>
    <t>Rugby</t>
  </si>
  <si>
    <t>Rugby plajă</t>
  </si>
  <si>
    <t>seniori masculin</t>
  </si>
  <si>
    <t>Chișinău, MDA</t>
  </si>
  <si>
    <t>seniori femenin</t>
  </si>
  <si>
    <t>Dimitriu Tatiana</t>
  </si>
  <si>
    <t>Valentin Donici</t>
  </si>
  <si>
    <t>Pescuit Sportiv</t>
  </si>
  <si>
    <t>Pescuit la carp</t>
  </si>
  <si>
    <t xml:space="preserve">Alexandru Pantelei </t>
  </si>
  <si>
    <t>Gheorghe Chiriac</t>
  </si>
  <si>
    <t>Vasile Pocitari</t>
  </si>
  <si>
    <t>Andrei Andrianov</t>
  </si>
  <si>
    <t xml:space="preserve">Vasile Arama </t>
  </si>
  <si>
    <t>Anton Rotari</t>
  </si>
  <si>
    <t>Daniel Taran</t>
  </si>
  <si>
    <t>Igor Tihon</t>
  </si>
  <si>
    <t>Oleg Vasilachi</t>
  </si>
  <si>
    <t>Timofei Triboi</t>
  </si>
  <si>
    <t xml:space="preserve">Pescuit Sportiv </t>
  </si>
  <si>
    <t>pereche</t>
  </si>
  <si>
    <t xml:space="preserve">Andrei Andrianov </t>
  </si>
  <si>
    <t>Glukhov Alexey</t>
  </si>
  <si>
    <t>Dans sportiv</t>
  </si>
  <si>
    <t>standart</t>
  </si>
  <si>
    <t>senior</t>
  </si>
  <si>
    <t>Tokio, Japonia</t>
  </si>
  <si>
    <t>Calvia, Spania</t>
  </si>
  <si>
    <t>Glazunova Aastasia</t>
  </si>
  <si>
    <t>Maruster Anastasia</t>
  </si>
  <si>
    <t>Latin</t>
  </si>
  <si>
    <t>Roma, Italia</t>
  </si>
  <si>
    <t>Angheluta Lucian</t>
  </si>
  <si>
    <t>10 Dansuri</t>
  </si>
  <si>
    <t>Chisinau,MD</t>
  </si>
  <si>
    <t>Ursu Ionela</t>
  </si>
  <si>
    <t>Mantu Stefan</t>
  </si>
  <si>
    <t>Burgas,Bulgaria</t>
  </si>
  <si>
    <t>Procopciuc Emiliana</t>
  </si>
  <si>
    <t>Boicu Meryem-Zeyne</t>
  </si>
  <si>
    <t>Sarajevo, Bosnia</t>
  </si>
  <si>
    <t>Avramoglo Veaceslav</t>
  </si>
  <si>
    <t>Dans modern</t>
  </si>
  <si>
    <t>HipHop</t>
  </si>
  <si>
    <t>Bucuresti, Ro</t>
  </si>
  <si>
    <t>Sobolev Evgheni</t>
  </si>
  <si>
    <t>Codola Alexandra</t>
  </si>
  <si>
    <t>Popping</t>
  </si>
  <si>
    <t>Ljubliana,Slovenia</t>
  </si>
  <si>
    <t>Zaharciuc Anastasia</t>
  </si>
  <si>
    <t xml:space="preserve">Bohaniuc Alexandru </t>
  </si>
  <si>
    <t>Kickboxing</t>
  </si>
  <si>
    <t>FC</t>
  </si>
  <si>
    <t xml:space="preserve">U15 </t>
  </si>
  <si>
    <t>Jesolo,Italia</t>
  </si>
  <si>
    <t>Burlacu Nicolae</t>
  </si>
  <si>
    <t>Cotur Ion</t>
  </si>
  <si>
    <t>LK</t>
  </si>
  <si>
    <t>Cebotari Daria</t>
  </si>
  <si>
    <t>Cherdivari Igor</t>
  </si>
  <si>
    <t>Baranov Nikita</t>
  </si>
  <si>
    <t>K1</t>
  </si>
  <si>
    <t>Parpauta Adrian</t>
  </si>
  <si>
    <t>Novac Nichita</t>
  </si>
  <si>
    <t>Cerba David</t>
  </si>
  <si>
    <t>Ceban Ivan</t>
  </si>
  <si>
    <t>Bogomolov Nichita</t>
  </si>
  <si>
    <t>FK</t>
  </si>
  <si>
    <t>Colesnic Dumitru</t>
  </si>
  <si>
    <t>Bogomolova Kira</t>
  </si>
  <si>
    <t xml:space="preserve">Zorea Vera </t>
  </si>
  <si>
    <t>Sambo</t>
  </si>
  <si>
    <t>Cipru, Limasol</t>
  </si>
  <si>
    <t>Brai Lucian</t>
  </si>
  <si>
    <t>Plămădeală Veaceslav</t>
  </si>
  <si>
    <t>Nicolaev Platon</t>
  </si>
  <si>
    <t>Iuhnevici Maxim</t>
  </si>
  <si>
    <t>Indonezia</t>
  </si>
  <si>
    <t>Șura David</t>
  </si>
  <si>
    <t>Coseric Igor</t>
  </si>
  <si>
    <t>Marciuc Artiom</t>
  </si>
  <si>
    <t xml:space="preserve">Crețul Oleg </t>
  </si>
  <si>
    <t>Para- Sambo</t>
  </si>
  <si>
    <t>Kîrghistan, Bișkek</t>
  </si>
  <si>
    <t>Nemțan Oleg</t>
  </si>
  <si>
    <t>Rafigaev Eldar</t>
  </si>
  <si>
    <t xml:space="preserve">grappling No GI </t>
  </si>
  <si>
    <t>Novi Sad, Serbia</t>
  </si>
  <si>
    <t>grappling GI</t>
  </si>
  <si>
    <t>Ceban Dumitru</t>
  </si>
  <si>
    <t>grappling Gi</t>
  </si>
  <si>
    <t>Tugulea Cristian</t>
  </si>
  <si>
    <t>Romanov Alexandr</t>
  </si>
  <si>
    <t>Sili Ion</t>
  </si>
  <si>
    <t>pankration</t>
  </si>
  <si>
    <t>Loutraki, Grecia</t>
  </si>
  <si>
    <t>Balaur Gheorghe</t>
  </si>
  <si>
    <t>Robu Nichifor</t>
  </si>
  <si>
    <t>karakuchak</t>
  </si>
  <si>
    <t>Kahramanmaras, Tr.</t>
  </si>
  <si>
    <t>lupte pe plaja</t>
  </si>
  <si>
    <t>Katerini, Grecia</t>
  </si>
  <si>
    <t>Alexandra Moisei</t>
  </si>
  <si>
    <t>Borș Alexandru</t>
  </si>
  <si>
    <t>Alexandria, Egipt</t>
  </si>
  <si>
    <r>
      <rPr>
        <b/>
        <sz val="11"/>
        <color theme="1"/>
        <rFont val="Times New Roman"/>
      </rPr>
      <t>Anexa nr. 4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3 304 777 lei 50 bani
trei milioane trei sute patru mii șapte sute șaptezeci și șapte lei 50 bani</t>
    </r>
    <r>
      <rPr>
        <sz val="11"/>
        <color theme="1"/>
        <rFont val="Times New Roman"/>
      </rPr>
      <t xml:space="preserve">
Ministru _____________ Dan Perciun 
</t>
    </r>
  </si>
  <si>
    <t>PREMIEREA ANTRENORILOR LA RAMURILE DE SPORT RECUNOSCUTE</t>
  </si>
  <si>
    <t>Cotruta Mihail</t>
  </si>
  <si>
    <t>Radov Mihail</t>
  </si>
  <si>
    <t>grappling</t>
  </si>
  <si>
    <t>Gheorghiu Ivan</t>
  </si>
  <si>
    <t>Neceaev Daniel</t>
  </si>
  <si>
    <t>Bors Alexandru</t>
  </si>
  <si>
    <t>Ciorici Vasile</t>
  </si>
  <si>
    <t>Romanov Andrei</t>
  </si>
  <si>
    <t>Cojocaru Ion</t>
  </si>
  <si>
    <t>Carajia Ion</t>
  </si>
  <si>
    <t>Zaitev Gleb</t>
  </si>
  <si>
    <t>Titica Veaceslav</t>
  </si>
  <si>
    <t>XV</t>
  </si>
  <si>
    <t>1 Grupa B</t>
  </si>
  <si>
    <t>Bragarenco Nicolae</t>
  </si>
  <si>
    <t>Cebotari Igor</t>
  </si>
  <si>
    <t>Bejan Alexandru  (lot)</t>
  </si>
  <si>
    <t>plaja</t>
  </si>
  <si>
    <t>Titica Veaceslav (lot)</t>
  </si>
  <si>
    <t>Cebotari Ion (lot)</t>
  </si>
  <si>
    <t>Bragagiu Mircea</t>
  </si>
  <si>
    <t>Arabadji Pavel</t>
  </si>
  <si>
    <t xml:space="preserve">Boiatiuc Alexandr </t>
  </si>
  <si>
    <t>Gaidacenco Dumitru</t>
  </si>
  <si>
    <t xml:space="preserve">Trifanov Vladislav </t>
  </si>
  <si>
    <t xml:space="preserve">Grinco Anton </t>
  </si>
  <si>
    <t xml:space="preserve">Chitaev Artiom </t>
  </si>
  <si>
    <t xml:space="preserve">Roșca Dragoș </t>
  </si>
  <si>
    <t>Fistican Mihail</t>
  </si>
  <si>
    <t>Tacu Mihail</t>
  </si>
  <si>
    <t>Peaticovschi  Iulii</t>
  </si>
  <si>
    <t>U 16</t>
  </si>
  <si>
    <t>U 18</t>
  </si>
  <si>
    <t>Zavidei Ghenadie</t>
  </si>
  <si>
    <t>Meleașchevici Ghenadie</t>
  </si>
  <si>
    <t>Costețchii Andrei</t>
  </si>
  <si>
    <t>Gligor Vitalie</t>
  </si>
  <si>
    <t>Ivanov Serghei</t>
  </si>
  <si>
    <t>Gozun Petru</t>
  </si>
  <si>
    <t>Gozun Svetlana</t>
  </si>
  <si>
    <t>Glazunova Anastasia</t>
  </si>
  <si>
    <t>junior II</t>
  </si>
  <si>
    <t>Gozun Elena</t>
  </si>
  <si>
    <t>Oreschin Nicolai</t>
  </si>
  <si>
    <t>Bondari Oxana</t>
  </si>
  <si>
    <t>Scoric Olga</t>
  </si>
  <si>
    <t>junior</t>
  </si>
  <si>
    <t>Buhanciuc Alexandru</t>
  </si>
  <si>
    <t xml:space="preserve">junior </t>
  </si>
  <si>
    <t>Popa Alexandru</t>
  </si>
  <si>
    <t>Resetnic Denis</t>
  </si>
  <si>
    <t>Sedoi Serghei</t>
  </si>
  <si>
    <t>Morari Ion</t>
  </si>
  <si>
    <t>Cherdivar Igor</t>
  </si>
  <si>
    <t>Morari Olga</t>
  </si>
  <si>
    <t>Morari Sergiu</t>
  </si>
  <si>
    <t>Metachi Ruslan</t>
  </si>
  <si>
    <t>Baranov Nichita</t>
  </si>
  <si>
    <t>Vladimir Dima</t>
  </si>
  <si>
    <t xml:space="preserve">Muay Thai </t>
  </si>
  <si>
    <t xml:space="preserve">Andrei Grosu </t>
  </si>
  <si>
    <t>Vladislav Belinschi</t>
  </si>
  <si>
    <r>
      <rPr>
        <b/>
        <sz val="11"/>
        <color theme="1"/>
        <rFont val="Times New Roman"/>
      </rPr>
      <t>Anexa nr. 5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1 453 513 lei 50 bani
un milion patru sute cincizeci și trei mii cinci sute treisprezece lei 50 bani</t>
    </r>
    <r>
      <rPr>
        <sz val="11"/>
        <color theme="1"/>
        <rFont val="Times New Roman"/>
      </rPr>
      <t xml:space="preserve">
Ministru _____________ Dan Perciun 
</t>
    </r>
  </si>
  <si>
    <t>PREMIEREA SPORTIVILOR LA RAMURILE DE SPORT NERECUNOSCUTE</t>
  </si>
  <si>
    <t>Calibrare 20%</t>
  </si>
  <si>
    <t>Rangu Samira</t>
  </si>
  <si>
    <t>FSNCSCJ</t>
  </si>
  <si>
    <t>Combat Jiu Jitsu</t>
  </si>
  <si>
    <t>Madrid Spania</t>
  </si>
  <si>
    <t xml:space="preserve">Munjiu Ghiocdenis </t>
  </si>
  <si>
    <t>Iancovschi Eduard</t>
  </si>
  <si>
    <t>Postica Zaharia Catalin</t>
  </si>
  <si>
    <t>Capitan Vadim</t>
  </si>
  <si>
    <t>Frydek CZE</t>
  </si>
  <si>
    <t xml:space="preserve">Zmeu Ștefan </t>
  </si>
  <si>
    <t xml:space="preserve">Ceacusta Dmitrii </t>
  </si>
  <si>
    <t xml:space="preserve">Gorea Daniel </t>
  </si>
  <si>
    <t xml:space="preserve">Buzdugan Petru </t>
  </si>
  <si>
    <t xml:space="preserve">Oprea Iuliana </t>
  </si>
  <si>
    <t>Chilianu Constantin</t>
  </si>
  <si>
    <t>p</t>
  </si>
  <si>
    <t xml:space="preserve">Stanca Alexandru </t>
  </si>
  <si>
    <t>Constantinov Cristian</t>
  </si>
  <si>
    <t>Baltaga Dmitrii</t>
  </si>
  <si>
    <t>Nacai Gheorghe</t>
  </si>
  <si>
    <t>Lupte universale</t>
  </si>
  <si>
    <t>Lupta corp la corp</t>
  </si>
  <si>
    <t>Bursa TUR</t>
  </si>
  <si>
    <t>Budapest HUN</t>
  </si>
  <si>
    <t>Madrid ESP</t>
  </si>
  <si>
    <t>Polovragy ROU</t>
  </si>
  <si>
    <t>Lupte Universale</t>
  </si>
  <si>
    <t>Urganch UZB</t>
  </si>
  <si>
    <t>Lupte corp la corp</t>
  </si>
  <si>
    <t xml:space="preserve">Însurățel Alexandru </t>
  </si>
  <si>
    <t>Bragarenco Vlad Daniel</t>
  </si>
  <si>
    <t>Pasat Iaroslav</t>
  </si>
  <si>
    <t xml:space="preserve">MMA Gamma </t>
  </si>
  <si>
    <t>Sau Paulo BRA</t>
  </si>
  <si>
    <t>Stanca Alexandru</t>
  </si>
  <si>
    <t xml:space="preserve">Balaur Gheorghe </t>
  </si>
  <si>
    <t xml:space="preserve">Drucioc Gheorghe </t>
  </si>
  <si>
    <t xml:space="preserve">Gîscă Nicolae </t>
  </si>
  <si>
    <t>Pîrvu Oleg</t>
  </si>
  <si>
    <t xml:space="preserve">U21 </t>
  </si>
  <si>
    <t xml:space="preserve">Gheorghieș Mihai </t>
  </si>
  <si>
    <t>Baciev Denis</t>
  </si>
  <si>
    <t xml:space="preserve">Cepraga Nicolai </t>
  </si>
  <si>
    <t>Ivanov Gabriel</t>
  </si>
  <si>
    <t xml:space="preserve">Savranciuc Evghenii </t>
  </si>
  <si>
    <t>Pîntea Ciprian</t>
  </si>
  <si>
    <t xml:space="preserve">Andrieș Andrian </t>
  </si>
  <si>
    <t>Șargarovschi Alexandr</t>
  </si>
  <si>
    <t>Samsonov Vladislav</t>
  </si>
  <si>
    <t xml:space="preserve">Pavlenco Ivan </t>
  </si>
  <si>
    <t xml:space="preserve">Morozov Timofei </t>
  </si>
  <si>
    <t>Rahmonov Hosam</t>
  </si>
  <si>
    <t xml:space="preserve">Țurcan Cristian </t>
  </si>
  <si>
    <t xml:space="preserve">Pînzari Valeriu </t>
  </si>
  <si>
    <t xml:space="preserve">Bîrcă Vlad </t>
  </si>
  <si>
    <t xml:space="preserve">Rangu Samira </t>
  </si>
  <si>
    <t>Zorea Vera</t>
  </si>
  <si>
    <t>Kurash</t>
  </si>
  <si>
    <t>Batumi GEO</t>
  </si>
  <si>
    <t>Arapan Iulia</t>
  </si>
  <si>
    <t>Burghelea Alina</t>
  </si>
  <si>
    <t>Jornea Madalina</t>
  </si>
  <si>
    <t>Vlas Ana</t>
  </si>
  <si>
    <t>Gheorghiță Mădălina</t>
  </si>
  <si>
    <t>Ciochină Laura</t>
  </si>
  <si>
    <t>Boldurescu Mihaela</t>
  </si>
  <si>
    <t>Bîrcă Liuba</t>
  </si>
  <si>
    <t>Boț Gabriel</t>
  </si>
  <si>
    <t>Zorea Dolina</t>
  </si>
  <si>
    <t>Nistor Ianis</t>
  </si>
  <si>
    <t>Ciochină Victor</t>
  </si>
  <si>
    <t xml:space="preserve">Cazacu Evelina </t>
  </si>
  <si>
    <t xml:space="preserve">Spînu Vitalii </t>
  </si>
  <si>
    <t>Karate Shotokan</t>
  </si>
  <si>
    <t>Kumite</t>
  </si>
  <si>
    <t xml:space="preserve">Bedzin, Polonia </t>
  </si>
  <si>
    <t>Lignano, Italia</t>
  </si>
  <si>
    <t>Spînu Anastasia</t>
  </si>
  <si>
    <t>Mutelica Daniel</t>
  </si>
  <si>
    <t>Guțu Maxim</t>
  </si>
  <si>
    <t>Țugui Alina</t>
  </si>
  <si>
    <t>Braga Cristian</t>
  </si>
  <si>
    <t>Bedzin, Polonia</t>
  </si>
  <si>
    <t>Copacinschi Corina</t>
  </si>
  <si>
    <t>Caravațcaia Valeria</t>
  </si>
  <si>
    <t>Guțu Lavinia</t>
  </si>
  <si>
    <t>Cherdivară Ion</t>
  </si>
  <si>
    <t>Napercovschi Nichita</t>
  </si>
  <si>
    <t xml:space="preserve"> Buga Stanislav</t>
  </si>
  <si>
    <t>Coțman Artiom</t>
  </si>
  <si>
    <t>Vengher Alexandr</t>
  </si>
  <si>
    <t>Mateișin Dmitrii</t>
  </si>
  <si>
    <t>Beșleagă Igor</t>
  </si>
  <si>
    <t>Asociația de lupte la brîu</t>
  </si>
  <si>
    <t>Lupte la brîu</t>
  </si>
  <si>
    <t>UAE</t>
  </si>
  <si>
    <t xml:space="preserve">Maluda Liviu </t>
  </si>
  <si>
    <t xml:space="preserve">Plamadeală Veaceslav </t>
  </si>
  <si>
    <t xml:space="preserve">Kazaq Kuresi </t>
  </si>
  <si>
    <t>CMM</t>
  </si>
  <si>
    <t>Astana, Kz.</t>
  </si>
  <si>
    <t>Donighevici Iurie</t>
  </si>
  <si>
    <t>Kettlebell</t>
  </si>
  <si>
    <t>Busto Italia</t>
  </si>
  <si>
    <t>Busto, Italia</t>
  </si>
  <si>
    <t>Cojocar Denis</t>
  </si>
  <si>
    <t>Chișinău MDA</t>
  </si>
  <si>
    <t>Zibrițchii Alexandr</t>
  </si>
  <si>
    <t xml:space="preserve">Muntean Mihail </t>
  </si>
  <si>
    <t>Frangu Nicolai</t>
  </si>
  <si>
    <t>Railean Oleg</t>
  </si>
  <si>
    <t>Țurcan Mihail</t>
  </si>
  <si>
    <t>Buruian Valeriu</t>
  </si>
  <si>
    <t xml:space="preserve">Valentir Andrei </t>
  </si>
  <si>
    <t>Bouroș Egor</t>
  </si>
  <si>
    <t xml:space="preserve">Borș Sergiu </t>
  </si>
  <si>
    <t xml:space="preserve">Raiul Denis </t>
  </si>
  <si>
    <t>Andronachi Marin</t>
  </si>
  <si>
    <t>Zaimu Pavel</t>
  </si>
  <si>
    <t>Surchicin Ioan</t>
  </si>
  <si>
    <t>Cornei Maxim</t>
  </si>
  <si>
    <t>Cebotari Valeriu</t>
  </si>
  <si>
    <t>Grițenco Artiom</t>
  </si>
  <si>
    <t>Ionașco Igor</t>
  </si>
  <si>
    <t>Morari Roman</t>
  </si>
  <si>
    <t>Coadă Sergiu</t>
  </si>
  <si>
    <t>Croitor Alexandr</t>
  </si>
  <si>
    <t>Julei Gheorghe</t>
  </si>
  <si>
    <t xml:space="preserve">Nistor Dorin </t>
  </si>
  <si>
    <t xml:space="preserve">Andrieș Maxim </t>
  </si>
  <si>
    <t xml:space="preserve">Sîrghi Alexandru </t>
  </si>
  <si>
    <t>Fotbal- Tenis</t>
  </si>
  <si>
    <t>Simplu</t>
  </si>
  <si>
    <t>seniori / ec.</t>
  </si>
  <si>
    <t>Algyo, Hu</t>
  </si>
  <si>
    <t>Dublu</t>
  </si>
  <si>
    <t>Triplu</t>
  </si>
  <si>
    <t>Dublu-Mixt</t>
  </si>
  <si>
    <t>Triplu- Mixt</t>
  </si>
  <si>
    <t>Munteanu Dumitru</t>
  </si>
  <si>
    <t xml:space="preserve">Mereuță Maxim </t>
  </si>
  <si>
    <t>Cotoman Ștefan</t>
  </si>
  <si>
    <t>Sterpu Cristian</t>
  </si>
  <si>
    <t>Manoli Lilea</t>
  </si>
  <si>
    <t>Mereuță Laura Maria</t>
  </si>
  <si>
    <t>Savciuc Bogdan</t>
  </si>
  <si>
    <t>Storoj Eugeniu</t>
  </si>
  <si>
    <t>Andoni Denis</t>
  </si>
  <si>
    <t xml:space="preserve">Calancea Mihail </t>
  </si>
  <si>
    <t>Mocanu Victor</t>
  </si>
  <si>
    <t>Gherghelinic Artur</t>
  </si>
  <si>
    <t>Grappling ADCC</t>
  </si>
  <si>
    <t>Varșovia Pol</t>
  </si>
  <si>
    <t>Gorea Danu</t>
  </si>
  <si>
    <t>Meghea Gheorghe</t>
  </si>
  <si>
    <t>Ibrișim Piotr</t>
  </si>
  <si>
    <t>Verdeș Ion</t>
  </si>
  <si>
    <t>Dogari Nicolae</t>
  </si>
  <si>
    <t>Crestin Oliver</t>
  </si>
  <si>
    <t>U14</t>
  </si>
  <si>
    <t>Cerepulea Vladislav</t>
  </si>
  <si>
    <t>U12</t>
  </si>
  <si>
    <t>Canțîr Nicolae</t>
  </si>
  <si>
    <t>Salcuțan Alexei</t>
  </si>
  <si>
    <t>Lehcun Dumitru</t>
  </si>
  <si>
    <t>Pleșco Serghei</t>
  </si>
  <si>
    <t>Marcheev Artur</t>
  </si>
  <si>
    <t>Mileva Nicoleta</t>
  </si>
  <si>
    <t>Miroșnic Alexandr</t>
  </si>
  <si>
    <t>Bojenco Mihail</t>
  </si>
  <si>
    <t>Lupan Alexandru</t>
  </si>
  <si>
    <t>Popazu David</t>
  </si>
  <si>
    <t>U10</t>
  </si>
  <si>
    <t>Moisenco Andrei</t>
  </si>
  <si>
    <t>Cersac Darius</t>
  </si>
  <si>
    <t>Petrachi Filip</t>
  </si>
  <si>
    <t>Taekwon-DO</t>
  </si>
  <si>
    <t>ITF</t>
  </si>
  <si>
    <t>Tallin, Estonia</t>
  </si>
  <si>
    <t>Jessolo, Italia</t>
  </si>
  <si>
    <t>Igor Filimon</t>
  </si>
  <si>
    <t>Bot Mihaela</t>
  </si>
  <si>
    <t>Panainte Vasile</t>
  </si>
  <si>
    <t>Buza Cristina</t>
  </si>
  <si>
    <t>GTF</t>
  </si>
  <si>
    <t>UAE,Al Ain</t>
  </si>
  <si>
    <t>CM - echipă</t>
  </si>
  <si>
    <t>Barac Cristian</t>
  </si>
  <si>
    <t>Rața Anton</t>
  </si>
  <si>
    <t>Olaru Cristian</t>
  </si>
  <si>
    <t>Grecu Daniel</t>
  </si>
  <si>
    <t>Covali Nicolae</t>
  </si>
  <si>
    <t>Postica Daniele</t>
  </si>
  <si>
    <t>Robu Mihail</t>
  </si>
  <si>
    <t>Niculita Daniel</t>
  </si>
  <si>
    <t>Dunas Darian</t>
  </si>
  <si>
    <t>Dunas Emanuel</t>
  </si>
  <si>
    <t>Leca Ecaterina</t>
  </si>
  <si>
    <t>Sadovnic Mihai</t>
  </si>
  <si>
    <t>Hadirca Crina</t>
  </si>
  <si>
    <t>Tarna Mihail</t>
  </si>
  <si>
    <t>Capastru Constantin</t>
  </si>
  <si>
    <t>Rotari Ana-Maria</t>
  </si>
  <si>
    <t>Novac Ianis</t>
  </si>
  <si>
    <t>Leca Cristina</t>
  </si>
  <si>
    <t>CFestival</t>
  </si>
  <si>
    <t>Seinman Alexandra</t>
  </si>
  <si>
    <t>Vilcu Sandu</t>
  </si>
  <si>
    <t>Liudmila Rogus</t>
  </si>
  <si>
    <t>Karate</t>
  </si>
  <si>
    <t>Kyokushinkai</t>
  </si>
  <si>
    <t>U11</t>
  </si>
  <si>
    <t>Varsovia,Polonia</t>
  </si>
  <si>
    <t>Emil Rosca</t>
  </si>
  <si>
    <t>Tokyo, Japonia</t>
  </si>
  <si>
    <t>Irina Mescereacova</t>
  </si>
  <si>
    <t>Damir Butuc</t>
  </si>
  <si>
    <t>Serghei Ceban</t>
  </si>
  <si>
    <t>Nikita Egorov</t>
  </si>
  <si>
    <t>Doroșenco Diana</t>
  </si>
  <si>
    <t>Para Dame</t>
  </si>
  <si>
    <t>Dame 100</t>
  </si>
  <si>
    <t xml:space="preserve">Seniori </t>
  </si>
  <si>
    <t>Kemer TUR</t>
  </si>
  <si>
    <t>Olga Savcenco</t>
  </si>
  <si>
    <t xml:space="preserve">Clasic </t>
  </si>
  <si>
    <t xml:space="preserve">Rapid </t>
  </si>
  <si>
    <t>Blits</t>
  </si>
  <si>
    <t>Procopciuc Daniel</t>
  </si>
  <si>
    <t>armwrestling</t>
  </si>
  <si>
    <t>Albena,Bulgaria</t>
  </si>
  <si>
    <t>Cluj Napoca, Ro</t>
  </si>
  <si>
    <t>Sipilov Alexei</t>
  </si>
  <si>
    <t>Bulat Dumitru</t>
  </si>
  <si>
    <t>Iordachi Marina</t>
  </si>
  <si>
    <t>Basico Walter</t>
  </si>
  <si>
    <t>Turcan Tiberius</t>
  </si>
  <si>
    <t>Turcan Matei</t>
  </si>
  <si>
    <t>Saracuta Gabriel</t>
  </si>
  <si>
    <t>Curea Daniel</t>
  </si>
  <si>
    <t>Gojan Kirill</t>
  </si>
  <si>
    <t>Bolbocean Tudor</t>
  </si>
  <si>
    <t>Moisova Irina</t>
  </si>
  <si>
    <t>Gnatiuc Sofia</t>
  </si>
  <si>
    <t xml:space="preserve"> Seu Mihail</t>
  </si>
  <si>
    <t>Mihail Ostaci</t>
  </si>
  <si>
    <t>Lupei Sergiu</t>
  </si>
  <si>
    <t>Druța Dragoș</t>
  </si>
  <si>
    <t>Bodolan (Iordachi) Alina</t>
  </si>
  <si>
    <t>Țicaliuc Nicolai</t>
  </si>
  <si>
    <t xml:space="preserve">Para Armwrestling </t>
  </si>
  <si>
    <t xml:space="preserve">Cluj, România </t>
  </si>
  <si>
    <t>Bulgaria Albena</t>
  </si>
  <si>
    <t>Străjărescu Gheorghe</t>
  </si>
  <si>
    <t xml:space="preserve">senori </t>
  </si>
  <si>
    <t>Nacu Anton</t>
  </si>
  <si>
    <t>Buchili Iaroslav</t>
  </si>
  <si>
    <t>Victor Lungu</t>
  </si>
  <si>
    <t xml:space="preserve">Cornițel Vadim </t>
  </si>
  <si>
    <t>Spînu Gheorghe</t>
  </si>
  <si>
    <t>Versteac Vasile</t>
  </si>
  <si>
    <t xml:space="preserve">Pogor Maxim </t>
  </si>
  <si>
    <t>Cernei Ion</t>
  </si>
  <si>
    <t xml:space="preserve">Pogor Vadim </t>
  </si>
  <si>
    <t>Scovitina Elena</t>
  </si>
  <si>
    <t>Joc de Dame</t>
  </si>
  <si>
    <t xml:space="preserve"> blitz</t>
  </si>
  <si>
    <t>Taran Anna</t>
  </si>
  <si>
    <t>Trofimova Elizaveta</t>
  </si>
  <si>
    <t>Manavgat TUR</t>
  </si>
  <si>
    <t>rapid</t>
  </si>
  <si>
    <t xml:space="preserve"> Răilean Daria</t>
  </si>
  <si>
    <t>Dans Modern și Cheerleading</t>
  </si>
  <si>
    <t>Disco Dance Solo</t>
  </si>
  <si>
    <t>Polonia</t>
  </si>
  <si>
    <t>Fantasy Dance Duo</t>
  </si>
  <si>
    <t>Manoilă Ariana</t>
  </si>
  <si>
    <t>Fantasy Slow Dance Duo</t>
  </si>
  <si>
    <t>Disco Slow Solo</t>
  </si>
  <si>
    <r>
      <rPr>
        <b/>
        <sz val="11"/>
        <color theme="1"/>
        <rFont val="Times New Roman"/>
      </rPr>
      <t>Anexa nr. 6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1 246 883 lei 44 bani
un milion două sute patruzeci și șase mii opt sute optzeci și treci lei 44 bani</t>
    </r>
    <r>
      <rPr>
        <sz val="11"/>
        <color theme="1"/>
        <rFont val="Times New Roman"/>
      </rPr>
      <t xml:space="preserve">
Ministru _____________ Dan Perciun 
</t>
    </r>
  </si>
  <si>
    <t>PREMIEREA ANTRENORILOR LA RAMURILE DE SPORT NERECUNOSCUTE</t>
  </si>
  <si>
    <t xml:space="preserve">Peaticovschi Iulii </t>
  </si>
  <si>
    <t>Isacenco Serghei</t>
  </si>
  <si>
    <t>Karate Shotocan</t>
  </si>
  <si>
    <t>Tinerer</t>
  </si>
  <si>
    <t>Juniori</t>
  </si>
  <si>
    <t>Cadeți</t>
  </si>
  <si>
    <t xml:space="preserve">Moldovan Anatolie </t>
  </si>
  <si>
    <t xml:space="preserve">Asociația de lupte la brîu </t>
  </si>
  <si>
    <t>CISM</t>
  </si>
  <si>
    <t xml:space="preserve">Lupte la brîu </t>
  </si>
  <si>
    <t xml:space="preserve">Beșleaga Igor </t>
  </si>
  <si>
    <t>Maluda Liviu</t>
  </si>
  <si>
    <t>Sîrghi Andrei</t>
  </si>
  <si>
    <t>Muntean Victor</t>
  </si>
  <si>
    <t>Bulgăreanu Iurie (antrenor lot)</t>
  </si>
  <si>
    <t>Petrachi Eugeniu</t>
  </si>
  <si>
    <t>Țugulea Cristian</t>
  </si>
  <si>
    <t>Milev Anatolii</t>
  </si>
  <si>
    <t>Miroșnic Alexandru</t>
  </si>
  <si>
    <t>Mircea Bragagiu</t>
  </si>
  <si>
    <t>Chitav Artiom</t>
  </si>
  <si>
    <t>Filat Radu</t>
  </si>
  <si>
    <t>Cotorobai Ion</t>
  </si>
  <si>
    <t>veteran</t>
  </si>
  <si>
    <t>Balan Sergiu</t>
  </si>
  <si>
    <t>Oprea Veaceslav</t>
  </si>
  <si>
    <t>Dunas Nicolae</t>
  </si>
  <si>
    <t>Leca Ion</t>
  </si>
  <si>
    <t>Rata Anton</t>
  </si>
  <si>
    <t>Curbet Alexandru</t>
  </si>
  <si>
    <t>Slobodeniuc Igor</t>
  </si>
  <si>
    <t>Para dame 100</t>
  </si>
  <si>
    <t>Para dame</t>
  </si>
  <si>
    <t>Guba Nicolae</t>
  </si>
  <si>
    <t>Para dame  64</t>
  </si>
  <si>
    <t>clasic</t>
  </si>
  <si>
    <t xml:space="preserve"> rapid</t>
  </si>
  <si>
    <t>blitz</t>
  </si>
  <si>
    <t>Traian Velixar</t>
  </si>
  <si>
    <t>cadeti</t>
  </si>
  <si>
    <t>Constantin Dogotari</t>
  </si>
  <si>
    <t>Emil Roșca</t>
  </si>
  <si>
    <t>Evgheni Egrov</t>
  </si>
  <si>
    <t xml:space="preserve">Cotruța Mihai </t>
  </si>
  <si>
    <t>Însurățel Alexandru</t>
  </si>
  <si>
    <t>MMA Gamma</t>
  </si>
  <si>
    <t>Gorea Daniel</t>
  </si>
  <si>
    <t>Ceacusta Dmitrii</t>
  </si>
  <si>
    <t>Zmeu Ștefan</t>
  </si>
  <si>
    <t>Rotaru Igor</t>
  </si>
  <si>
    <t>Demidov Alexandru</t>
  </si>
  <si>
    <t>Munjiu Ghiocdenis</t>
  </si>
  <si>
    <t>Gheorghieș Mihai</t>
  </si>
  <si>
    <t>Ivanov Gabi</t>
  </si>
  <si>
    <t>Andrieș Andrian</t>
  </si>
  <si>
    <t>Morozov Timofei</t>
  </si>
  <si>
    <t>Țurcan Cristian</t>
  </si>
  <si>
    <t>Bîrcă Vlad</t>
  </si>
  <si>
    <t>Smoliac Eugen</t>
  </si>
  <si>
    <t>Chilimciuc Alexadru</t>
  </si>
  <si>
    <t>Oprea Iuliana</t>
  </si>
  <si>
    <t>Pârvu Oleg</t>
  </si>
  <si>
    <t>Buzdugan Petru</t>
  </si>
  <si>
    <t>Strechie Alexadru</t>
  </si>
  <si>
    <t>Gîscă Nicolae</t>
  </si>
  <si>
    <t>Drucioc Gheorghe</t>
  </si>
  <si>
    <t>Corovai Sergei</t>
  </si>
  <si>
    <t>Savranciuc Evghenii</t>
  </si>
  <si>
    <t>Pavlenco Ivan</t>
  </si>
  <si>
    <t>Cotorobai Victor</t>
  </si>
  <si>
    <t>Pînzari Valeriu</t>
  </si>
  <si>
    <t>Cerniș Oleg</t>
  </si>
  <si>
    <t>Cepraga Nicolai</t>
  </si>
  <si>
    <t>Cotruța Mihai</t>
  </si>
  <si>
    <t>Postica Grigore</t>
  </si>
  <si>
    <t>Marghiev Alexandra</t>
  </si>
  <si>
    <t>Bîrliba Nicolai</t>
  </si>
  <si>
    <t>Dorgan Vergiliu</t>
  </si>
  <si>
    <t>Roșca Stefan</t>
  </si>
  <si>
    <t xml:space="preserve">Para </t>
  </si>
  <si>
    <t>Hamhadera Iacov</t>
  </si>
  <si>
    <t>Prodan Diana</t>
  </si>
  <si>
    <t>Iov Nicolai</t>
  </si>
  <si>
    <t xml:space="preserve">Calmîc Dumitru Ion </t>
  </si>
  <si>
    <t xml:space="preserve">Calmîc Dumitru Dumitru </t>
  </si>
  <si>
    <t>Coltuc Piotr</t>
  </si>
  <si>
    <t xml:space="preserve">Frangu Nicolai </t>
  </si>
  <si>
    <t>Grumeza Alexandru</t>
  </si>
  <si>
    <t>Grumeza Mihail</t>
  </si>
  <si>
    <t>Oprea lilian</t>
  </si>
  <si>
    <t>Bodolan(Iordachi) Alina</t>
  </si>
  <si>
    <t>Iordachi Maria</t>
  </si>
  <si>
    <t xml:space="preserve">Belenciuc Anna </t>
  </si>
  <si>
    <t>Ghetu Andrian</t>
  </si>
  <si>
    <t>Ghetu Stela</t>
  </si>
  <si>
    <t>Seu Mihai</t>
  </si>
  <si>
    <t>Rusnac Serghei</t>
  </si>
  <si>
    <t>Țurcan Tiberius</t>
  </si>
  <si>
    <t>Gabriel Saracuța</t>
  </si>
  <si>
    <t>Țurcan Matei</t>
  </si>
  <si>
    <t>Daraban Nicolae</t>
  </si>
  <si>
    <t>Druța Dragos</t>
  </si>
  <si>
    <t>Iaroslav Buchili</t>
  </si>
  <si>
    <t>Ostaci Mihai</t>
  </si>
  <si>
    <t>Friniuc Victor</t>
  </si>
  <si>
    <t xml:space="preserve">Nagai Valerii </t>
  </si>
  <si>
    <t>Norel Monia</t>
  </si>
  <si>
    <t>Sturza Greta</t>
  </si>
  <si>
    <t>Berșadskaia Margarita</t>
  </si>
  <si>
    <t>Cheerleading</t>
  </si>
  <si>
    <t>Șuiu Victoria</t>
  </si>
  <si>
    <t xml:space="preserve"> Cheerleading</t>
  </si>
  <si>
    <r>
      <rPr>
        <b/>
        <sz val="11"/>
        <color theme="1"/>
        <rFont val="Times New Roman"/>
      </rPr>
      <t>Anexa nr. 7</t>
    </r>
    <r>
      <rPr>
        <sz val="11"/>
        <color theme="1"/>
        <rFont val="Times New Roman"/>
      </rPr>
      <t xml:space="preserve">
la Ordinul nr._____________
din_________________2026
</t>
    </r>
    <r>
      <rPr>
        <b/>
        <sz val="11"/>
        <color theme="1"/>
        <rFont val="Times New Roman"/>
      </rPr>
      <t>APROBAT:
142 000 lei 00 bani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Una sută patruzeci și două mii lei 00 bani</t>
    </r>
    <r>
      <rPr>
        <sz val="11"/>
        <color theme="1"/>
        <rFont val="Times New Roman"/>
      </rPr>
      <t xml:space="preserve">
Ministru _____________ Dan Perciun 
</t>
    </r>
  </si>
  <si>
    <t>Sportivi de valoare internațională implicați în activități și evenimente conexe sportului
Veteranii Sportului</t>
  </si>
  <si>
    <t xml:space="preserve">Campionatul Mondial, Campionatul Europei,  
(locul I-III) </t>
  </si>
  <si>
    <t>Perioada desfășurării</t>
  </si>
  <si>
    <t>Cuantumul premiilor pentru sportiv</t>
  </si>
  <si>
    <t>Popov Dumitru</t>
  </si>
  <si>
    <t>veterani</t>
  </si>
  <si>
    <t xml:space="preserve">CM </t>
  </si>
  <si>
    <t>Tatabany,Ungaria</t>
  </si>
  <si>
    <t>07-12.10.2025</t>
  </si>
  <si>
    <t>David Sergiu</t>
  </si>
  <si>
    <t>Loutraki,Grecia</t>
  </si>
  <si>
    <t>01-04.11.2025</t>
  </si>
  <si>
    <t>Turcan Iaroslav</t>
  </si>
  <si>
    <t xml:space="preserve">Rafigaev Eldar </t>
  </si>
  <si>
    <t>Țiuleanu Alexandru</t>
  </si>
  <si>
    <t xml:space="preserve">Jiu Jitsu </t>
  </si>
  <si>
    <t>Portugalia</t>
  </si>
  <si>
    <t>17-25.01.2025</t>
  </si>
  <si>
    <t>Calciu Vladimir</t>
  </si>
  <si>
    <t>02-04.10.2025</t>
  </si>
  <si>
    <t xml:space="preserve">Italia </t>
  </si>
  <si>
    <t>29-02.11.2025</t>
  </si>
  <si>
    <t xml:space="preserve">Ciobanu Robert </t>
  </si>
  <si>
    <t>17-18.05.2025</t>
  </si>
  <si>
    <t>06.09.2025</t>
  </si>
  <si>
    <t>Cincilei Pavel</t>
  </si>
  <si>
    <t>Classic</t>
  </si>
  <si>
    <t>07.11.2025</t>
  </si>
  <si>
    <t>Bîrliba Nicolae</t>
  </si>
  <si>
    <t>Masters</t>
  </si>
  <si>
    <t xml:space="preserve">04-07.12.2025 </t>
  </si>
  <si>
    <t>05-08.06.2025</t>
  </si>
  <si>
    <t xml:space="preserve">Suprovici Mihail </t>
  </si>
  <si>
    <t>Graur Victor</t>
  </si>
  <si>
    <t>04-07.12.2024</t>
  </si>
  <si>
    <t>Sidorciuc Ivan</t>
  </si>
  <si>
    <t xml:space="preserve">Masters </t>
  </si>
  <si>
    <t xml:space="preserve">Curu Petru </t>
  </si>
  <si>
    <t>Bukhara UZB</t>
  </si>
  <si>
    <t>22-27.10.2026</t>
  </si>
  <si>
    <t xml:space="preserve">Volcov Stepan </t>
  </si>
  <si>
    <t>Ceban Andrei</t>
  </si>
  <si>
    <t>Varzari Reveca</t>
  </si>
  <si>
    <t xml:space="preserve">Huseynov Elshan </t>
  </si>
  <si>
    <t>Legends</t>
  </si>
  <si>
    <t>Cairo, Egipt</t>
  </si>
  <si>
    <t>Ilescu Ion</t>
  </si>
  <si>
    <t>Ilescu Maria</t>
  </si>
  <si>
    <r>
      <rPr>
        <b/>
        <sz val="14"/>
        <color theme="1"/>
        <rFont val="Calibri"/>
      </rPr>
      <t>Anexa nr. 8</t>
    </r>
    <r>
      <rPr>
        <sz val="12"/>
        <color theme="1"/>
        <rFont val="Calibri"/>
      </rPr>
      <t xml:space="preserve">
la ordinul nr._____________
din_________________2026
</t>
    </r>
    <r>
      <rPr>
        <b/>
        <sz val="14"/>
        <color theme="1"/>
        <rFont val="Calibri"/>
      </rPr>
      <t>APROBAT:</t>
    </r>
    <r>
      <rPr>
        <sz val="12"/>
        <color theme="1"/>
        <rFont val="Calibri"/>
      </rPr>
      <t xml:space="preserve">
</t>
    </r>
    <r>
      <rPr>
        <b/>
        <sz val="11"/>
        <color theme="1"/>
        <rFont val="Calibri"/>
      </rPr>
      <t>299.000 lei 00 bani
două sute nouăzeci și nouă mii lei 00 bani</t>
    </r>
    <r>
      <rPr>
        <sz val="12"/>
        <color theme="1"/>
        <rFont val="Calibri"/>
      </rPr>
      <t xml:space="preserve">
Ministru _____________ Dan Perciun 
</t>
    </r>
  </si>
  <si>
    <t>PREMIEREA SPORTIVILOR - RECORDURI</t>
  </si>
  <si>
    <t>Link</t>
  </si>
  <si>
    <t>Chisinau (MDA)</t>
  </si>
  <si>
    <t>Madrid (ESP)</t>
  </si>
  <si>
    <t>Durres (ALB)</t>
  </si>
  <si>
    <r>
      <rPr>
        <b/>
        <sz val="14"/>
        <color theme="1"/>
        <rFont val="Calibri"/>
      </rPr>
      <t>Anexa nr. 9</t>
    </r>
    <r>
      <rPr>
        <sz val="12"/>
        <color theme="1"/>
        <rFont val="Calibri"/>
      </rPr>
      <t xml:space="preserve">
la ordinul nr._____________
din_________________2026
</t>
    </r>
    <r>
      <rPr>
        <b/>
        <sz val="14"/>
        <color theme="1"/>
        <rFont val="Calibri"/>
      </rPr>
      <t xml:space="preserve">APROBAT:
</t>
    </r>
    <r>
      <rPr>
        <b/>
        <sz val="11"/>
        <color theme="1"/>
        <rFont val="Calibri"/>
      </rPr>
      <t>296.000 lei 00 bani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două sute nouăzeci și șase mii lei 00 bani </t>
    </r>
    <r>
      <rPr>
        <sz val="12"/>
        <color theme="1"/>
        <rFont val="Calibri"/>
      </rPr>
      <t xml:space="preserve">
Ministru _____________ Dan Perciun 
</t>
    </r>
  </si>
  <si>
    <t>Top cei mai buni sportivi în anul 2025</t>
  </si>
  <si>
    <t>Caiac canoe</t>
  </si>
  <si>
    <t>Cel mai bun sportiv, masculin, proba olimpică</t>
  </si>
  <si>
    <t>Rîngaci Irina</t>
  </si>
  <si>
    <t>Lupte feminine</t>
  </si>
  <si>
    <t>Cea mai bună sportivă, feminin, proba olimpică</t>
  </si>
  <si>
    <t>Livadari Artiom</t>
  </si>
  <si>
    <t>Cel mai bun sportiv, masculin, proba neolimpică</t>
  </si>
  <si>
    <t>Cea mai bună sportivă, feminin, proba neolimpică</t>
  </si>
  <si>
    <t>Role (free jump)</t>
  </si>
  <si>
    <t>Surpriza anului</t>
  </si>
  <si>
    <t>Basoc Ion</t>
  </si>
  <si>
    <t>Premiul pentru voință</t>
  </si>
  <si>
    <t>Alexandru Paraschiv</t>
  </si>
  <si>
    <t>Premiul pentru determinare</t>
  </si>
  <si>
    <t>Crețul Oleg</t>
  </si>
  <si>
    <t xml:space="preserve">Premiul pentru excelență </t>
  </si>
  <si>
    <t>Premiul pentru încurajare</t>
  </si>
  <si>
    <t>Premiul pentru performanță</t>
  </si>
  <si>
    <t>Erighina Elena</t>
  </si>
  <si>
    <t>Revelația anului</t>
  </si>
  <si>
    <t xml:space="preserve">Sazonova Daria </t>
  </si>
  <si>
    <t>Talentul anului - feminin</t>
  </si>
  <si>
    <t>Talentul anului - masculin</t>
  </si>
  <si>
    <t>Simpatia publicului</t>
  </si>
  <si>
    <t>Lupte libere</t>
  </si>
  <si>
    <t>Cel mai bun tânăr sportiv al anului</t>
  </si>
  <si>
    <t>Cea mai bună tânără sportivă a anului</t>
  </si>
  <si>
    <t>Secrieru Dan</t>
  </si>
  <si>
    <t>Cel mai bun junior sportiv al anului</t>
  </si>
  <si>
    <t>Cea mai bună junioară sportivă a anului</t>
  </si>
  <si>
    <t>Federația de Haltere din RM</t>
  </si>
  <si>
    <t>Federația anului</t>
  </si>
  <si>
    <t xml:space="preserve">Federația de Lupte </t>
  </si>
  <si>
    <t>Lupte</t>
  </si>
  <si>
    <t>Federația de Caiac Canoe</t>
  </si>
  <si>
    <t>Caiac Canoe</t>
  </si>
  <si>
    <r>
      <rPr>
        <b/>
        <sz val="11"/>
        <color theme="1"/>
        <rFont val="Times New Roman"/>
      </rPr>
      <t>Anexa nr. Y</t>
    </r>
    <r>
      <rPr>
        <sz val="11"/>
        <color theme="1"/>
        <rFont val="Times New Roman"/>
      </rPr>
      <t xml:space="preserve">
la ordinul nr._____________
din_________________2024
</t>
    </r>
    <r>
      <rPr>
        <b/>
        <sz val="11"/>
        <color theme="1"/>
        <rFont val="Times New Roman"/>
      </rPr>
      <t>APROBAT:</t>
    </r>
    <r>
      <rPr>
        <sz val="11"/>
        <color theme="1"/>
        <rFont val="Times New Roman"/>
      </rPr>
      <t xml:space="preserve">
</t>
    </r>
    <r>
      <rPr>
        <b/>
        <sz val="11"/>
        <color theme="1"/>
        <rFont val="Times New Roman"/>
      </rPr>
      <t>9.791.650 lei 25 bani
nouă mln șapte sute nouăzeci și una mii șase sute cincizeci lei 25 bani</t>
    </r>
    <r>
      <rPr>
        <sz val="11"/>
        <color theme="1"/>
        <rFont val="Times New Roman"/>
      </rPr>
      <t xml:space="preserve">
Ministru _____________ Dan Perciun 
</t>
    </r>
  </si>
  <si>
    <t>PREMIEREA SPORTIVILOR LA RAMURILE DE SPORT NEOLIMPICE</t>
  </si>
  <si>
    <t>Bîrca Andrei</t>
  </si>
  <si>
    <t>Tehnicieni a LN la: Seniori, U23, U20, U17 și U15</t>
  </si>
  <si>
    <t>CM/ CE</t>
  </si>
  <si>
    <t>Samoilenco Andrei</t>
  </si>
  <si>
    <t xml:space="preserve">Marandiuc Adrian </t>
  </si>
  <si>
    <t xml:space="preserve">Medic CSPLN </t>
  </si>
  <si>
    <t>CM/CE</t>
  </si>
  <si>
    <t xml:space="preserve">Tir cu arcul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</si>
</sst>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d/m"/>
  </numFmts>
  <fonts count="32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sz val="11"/>
      <name val="Calibri"/>
    </font>
    <font>
      <sz val="9"/>
      <color rgb="FF000000"/>
      <name val="Times New Roman"/>
    </font>
    <font>
      <u/>
      <sz val="9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9"/>
      <color rgb="FF333333"/>
      <name val="Times New Roman"/>
    </font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2"/>
      <color theme="1"/>
      <name val="Times New Roman"/>
    </font>
    <font>
      <sz val="14"/>
      <color theme="1"/>
      <name val="Times New Roman"/>
    </font>
    <font>
      <b/>
      <sz val="12"/>
      <color theme="1"/>
      <name val="Calibri"/>
      <scheme val="minor"/>
    </font>
    <font>
      <sz val="10"/>
      <color theme="1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9"/>
      <color theme="1"/>
      <name val="Calibri"/>
      <scheme val="minor"/>
    </font>
    <font>
      <sz val="9"/>
      <color rgb="FFFFFF00"/>
      <name val="Times New Roman"/>
    </font>
    <font>
      <b/>
      <sz val="10"/>
      <color theme="1"/>
      <name val="Times New Roman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Calibri"/>
      <scheme val="minor"/>
    </font>
    <font>
      <b/>
      <sz val="14"/>
      <color theme="1"/>
      <name val="Calibri"/>
    </font>
    <font>
      <sz val="9"/>
      <color theme="1"/>
      <name val="Calibri"/>
    </font>
    <font>
      <sz val="12"/>
      <color theme="1"/>
      <name val="Calibri"/>
    </font>
    <font>
      <sz val="10"/>
      <color rgb="FFFF0000"/>
      <name val="Times New Roman"/>
    </font>
    <font>
      <sz val="12"/>
      <color rgb="FF000000"/>
      <name val="Times New Roman"/>
    </font>
    <font>
      <sz val="14"/>
      <color theme="1"/>
      <name val="Calibri"/>
    </font>
    <font>
      <b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5F5F5"/>
        <bgColor rgb="FFF5F5F5"/>
      </patternFill>
    </fill>
    <fill>
      <patternFill patternType="solid">
        <fgColor rgb="FFFFFF00"/>
        <bgColor rgb="FFFFFF00"/>
      </patternFill>
    </fill>
  </fills>
  <borders count="10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4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0" xfId="0" applyFont="1" applyFill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15" xfId="0" applyFont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4" fontId="3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4" fontId="3" fillId="0" borderId="25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10" fontId="3" fillId="0" borderId="30" xfId="0" applyNumberFormat="1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10" fontId="3" fillId="0" borderId="31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10" fontId="3" fillId="0" borderId="15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40" xfId="0" applyNumberFormat="1" applyFont="1" applyBorder="1" applyAlignment="1">
      <alignment horizontal="center" vertical="center" wrapText="1"/>
    </xf>
    <xf numFmtId="10" fontId="3" fillId="0" borderId="40" xfId="0" applyNumberFormat="1" applyFont="1" applyBorder="1" applyAlignment="1">
      <alignment horizontal="center" vertical="center" wrapText="1"/>
    </xf>
    <xf numFmtId="4" fontId="3" fillId="0" borderId="38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4" fontId="3" fillId="0" borderId="38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10" fontId="3" fillId="0" borderId="44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36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4" fontId="3" fillId="0" borderId="41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" fontId="3" fillId="0" borderId="4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60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wrapText="1"/>
    </xf>
    <xf numFmtId="0" fontId="6" fillId="0" borderId="44" xfId="0" applyFont="1" applyBorder="1" applyAlignment="1">
      <alignment horizont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3" fillId="0" borderId="62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10" fontId="3" fillId="0" borderId="17" xfId="0" applyNumberFormat="1" applyFont="1" applyBorder="1" applyAlignment="1">
      <alignment horizontal="center" vertical="center" wrapText="1"/>
    </xf>
    <xf numFmtId="4" fontId="3" fillId="0" borderId="42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wrapText="1"/>
    </xf>
    <xf numFmtId="0" fontId="3" fillId="0" borderId="40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wrapText="1"/>
    </xf>
    <xf numFmtId="0" fontId="6" fillId="0" borderId="64" xfId="0" applyFont="1" applyBorder="1" applyAlignment="1">
      <alignment horizontal="center" wrapText="1"/>
    </xf>
    <xf numFmtId="0" fontId="3" fillId="0" borderId="64" xfId="0" applyFont="1" applyBorder="1" applyAlignment="1">
      <alignment horizontal="center" vertical="center" wrapText="1"/>
    </xf>
    <xf numFmtId="4" fontId="3" fillId="0" borderId="64" xfId="0" applyNumberFormat="1" applyFont="1" applyBorder="1" applyAlignment="1">
      <alignment horizontal="center" vertical="center" wrapText="1"/>
    </xf>
    <xf numFmtId="10" fontId="3" fillId="0" borderId="64" xfId="0" applyNumberFormat="1" applyFont="1" applyBorder="1" applyAlignment="1">
      <alignment horizontal="center" vertical="center" wrapText="1"/>
    </xf>
    <xf numFmtId="4" fontId="3" fillId="0" borderId="65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wrapText="1"/>
    </xf>
    <xf numFmtId="4" fontId="3" fillId="0" borderId="6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10" fontId="3" fillId="0" borderId="7" xfId="0" applyNumberFormat="1" applyFont="1" applyBorder="1" applyAlignment="1">
      <alignment horizontal="center" vertical="center" wrapText="1"/>
    </xf>
    <xf numFmtId="4" fontId="3" fillId="0" borderId="4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10" fontId="3" fillId="0" borderId="13" xfId="0" applyNumberFormat="1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wrapText="1"/>
    </xf>
    <xf numFmtId="4" fontId="3" fillId="0" borderId="42" xfId="0" applyNumberFormat="1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4" fontId="3" fillId="0" borderId="6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4" fontId="3" fillId="0" borderId="15" xfId="0" applyNumberFormat="1" applyFont="1" applyBorder="1" applyAlignment="1">
      <alignment horizontal="center" wrapText="1"/>
    </xf>
    <xf numFmtId="0" fontId="11" fillId="0" borderId="0" xfId="0" applyFont="1"/>
    <xf numFmtId="10" fontId="3" fillId="0" borderId="1" xfId="0" applyNumberFormat="1" applyFont="1" applyBorder="1" applyAlignment="1">
      <alignment horizontal="center" wrapText="1"/>
    </xf>
    <xf numFmtId="10" fontId="3" fillId="0" borderId="15" xfId="0" applyNumberFormat="1" applyFont="1" applyBorder="1" applyAlignment="1">
      <alignment horizontal="center" wrapText="1"/>
    </xf>
    <xf numFmtId="4" fontId="6" fillId="0" borderId="31" xfId="0" applyNumberFormat="1" applyFont="1" applyBorder="1" applyAlignment="1">
      <alignment horizontal="center" wrapText="1"/>
    </xf>
    <xf numFmtId="10" fontId="3" fillId="0" borderId="31" xfId="0" applyNumberFormat="1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44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4" fontId="3" fillId="0" borderId="44" xfId="0" applyNumberFormat="1" applyFont="1" applyBorder="1" applyAlignment="1">
      <alignment horizont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4" fontId="3" fillId="0" borderId="58" xfId="0" applyNumberFormat="1" applyFont="1" applyBorder="1" applyAlignment="1">
      <alignment horizontal="center" vertical="center" wrapText="1"/>
    </xf>
    <xf numFmtId="4" fontId="3" fillId="0" borderId="59" xfId="0" applyNumberFormat="1" applyFont="1" applyBorder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9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wrapText="1"/>
    </xf>
    <xf numFmtId="10" fontId="3" fillId="0" borderId="17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wrapText="1"/>
    </xf>
    <xf numFmtId="10" fontId="3" fillId="0" borderId="6" xfId="0" applyNumberFormat="1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wrapText="1"/>
    </xf>
    <xf numFmtId="4" fontId="3" fillId="0" borderId="15" xfId="0" applyNumberFormat="1" applyFont="1" applyBorder="1" applyAlignment="1">
      <alignment horizontal="center" wrapText="1"/>
    </xf>
    <xf numFmtId="0" fontId="11" fillId="0" borderId="38" xfId="0" applyFont="1" applyBorder="1"/>
    <xf numFmtId="0" fontId="14" fillId="0" borderId="0" xfId="0" applyFont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3" fillId="5" borderId="9" xfId="0" applyNumberFormat="1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1" fontId="3" fillId="0" borderId="64" xfId="0" applyNumberFormat="1" applyFont="1" applyBorder="1" applyAlignment="1">
      <alignment horizontal="center" vertical="center" wrapText="1"/>
    </xf>
    <xf numFmtId="4" fontId="3" fillId="0" borderId="65" xfId="0" applyNumberFormat="1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1" fontId="6" fillId="3" borderId="64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3" fillId="0" borderId="49" xfId="0" applyFont="1" applyBorder="1" applyAlignment="1">
      <alignment horizontal="center" vertical="center" wrapText="1"/>
    </xf>
    <xf numFmtId="1" fontId="6" fillId="3" borderId="49" xfId="0" applyNumberFormat="1" applyFont="1" applyFill="1" applyBorder="1" applyAlignment="1">
      <alignment horizontal="center" vertical="center" wrapText="1"/>
    </xf>
    <xf numFmtId="4" fontId="3" fillId="0" borderId="49" xfId="0" applyNumberFormat="1" applyFont="1" applyBorder="1" applyAlignment="1">
      <alignment horizontal="center" vertical="center" wrapText="1"/>
    </xf>
    <xf numFmtId="10" fontId="3" fillId="0" borderId="49" xfId="0" applyNumberFormat="1" applyFont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3" fillId="0" borderId="7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3" fillId="0" borderId="79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4" fontId="3" fillId="0" borderId="70" xfId="0" applyNumberFormat="1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10" fontId="6" fillId="0" borderId="64" xfId="0" applyNumberFormat="1" applyFont="1" applyBorder="1" applyAlignment="1">
      <alignment horizontal="center" vertical="center" wrapText="1"/>
    </xf>
    <xf numFmtId="1" fontId="3" fillId="0" borderId="4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4" fontId="2" fillId="0" borderId="60" xfId="0" applyNumberFormat="1" applyFont="1" applyBorder="1" applyAlignment="1">
      <alignment horizontal="center"/>
    </xf>
    <xf numFmtId="4" fontId="13" fillId="5" borderId="60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4" fontId="16" fillId="0" borderId="49" xfId="0" applyNumberFormat="1" applyFont="1" applyBorder="1" applyAlignment="1">
      <alignment horizontal="center" vertical="center" wrapText="1"/>
    </xf>
    <xf numFmtId="10" fontId="16" fillId="0" borderId="49" xfId="0" applyNumberFormat="1" applyFont="1" applyBorder="1" applyAlignment="1">
      <alignment horizontal="center" vertical="center" wrapText="1"/>
    </xf>
    <xf numFmtId="4" fontId="16" fillId="0" borderId="19" xfId="0" applyNumberFormat="1" applyFont="1" applyBorder="1" applyAlignment="1">
      <alignment horizontal="center" vertical="center" wrapText="1"/>
    </xf>
    <xf numFmtId="4" fontId="3" fillId="0" borderId="8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 wrapText="1"/>
    </xf>
    <xf numFmtId="10" fontId="16" fillId="0" borderId="7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10" fontId="16" fillId="0" borderId="5" xfId="0" applyNumberFormat="1" applyFont="1" applyBorder="1" applyAlignment="1">
      <alignment horizontal="center" vertical="center" wrapText="1"/>
    </xf>
    <xf numFmtId="4" fontId="16" fillId="0" borderId="19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 wrapText="1"/>
    </xf>
    <xf numFmtId="10" fontId="16" fillId="0" borderId="13" xfId="0" applyNumberFormat="1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4" fontId="16" fillId="0" borderId="64" xfId="0" applyNumberFormat="1" applyFont="1" applyBorder="1" applyAlignment="1">
      <alignment horizontal="center" vertical="center" wrapText="1"/>
    </xf>
    <xf numFmtId="10" fontId="16" fillId="0" borderId="64" xfId="0" applyNumberFormat="1" applyFont="1" applyBorder="1" applyAlignment="1">
      <alignment horizontal="center" vertical="center" wrapText="1"/>
    </xf>
    <xf numFmtId="4" fontId="16" fillId="0" borderId="88" xfId="0" applyNumberFormat="1" applyFont="1" applyBorder="1" applyAlignment="1">
      <alignment horizontal="center" vertical="center" wrapText="1"/>
    </xf>
    <xf numFmtId="4" fontId="3" fillId="0" borderId="88" xfId="0" applyNumberFormat="1" applyFont="1" applyBorder="1" applyAlignment="1">
      <alignment horizontal="center" vertical="center" wrapText="1"/>
    </xf>
    <xf numFmtId="4" fontId="16" fillId="0" borderId="64" xfId="0" applyNumberFormat="1" applyFont="1" applyBorder="1" applyAlignment="1">
      <alignment horizontal="center" vertical="center" wrapText="1"/>
    </xf>
    <xf numFmtId="4" fontId="16" fillId="0" borderId="88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64" xfId="0" applyFont="1" applyBorder="1" applyAlignment="1">
      <alignment horizontal="center" wrapText="1"/>
    </xf>
    <xf numFmtId="4" fontId="16" fillId="0" borderId="88" xfId="0" applyNumberFormat="1" applyFont="1" applyBorder="1" applyAlignment="1">
      <alignment horizontal="center" wrapText="1"/>
    </xf>
    <xf numFmtId="4" fontId="17" fillId="0" borderId="7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" fontId="16" fillId="0" borderId="40" xfId="0" applyNumberFormat="1" applyFont="1" applyBorder="1" applyAlignment="1">
      <alignment horizontal="center" vertical="center" wrapText="1"/>
    </xf>
    <xf numFmtId="10" fontId="16" fillId="0" borderId="40" xfId="0" applyNumberFormat="1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4" fontId="16" fillId="0" borderId="17" xfId="0" applyNumberFormat="1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5" borderId="47" xfId="0" applyNumberFormat="1" applyFont="1" applyFill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4" fontId="3" fillId="0" borderId="36" xfId="0" applyNumberFormat="1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4" fontId="3" fillId="0" borderId="66" xfId="0" applyNumberFormat="1" applyFont="1" applyBorder="1" applyAlignment="1">
      <alignment horizontal="center" vertical="center" wrapText="1"/>
    </xf>
    <xf numFmtId="4" fontId="3" fillId="0" borderId="38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4" fontId="3" fillId="0" borderId="6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4" fontId="3" fillId="0" borderId="4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75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4" xfId="0" applyFont="1" applyBorder="1" applyAlignment="1">
      <alignment horizontal="center" vertical="center"/>
    </xf>
    <xf numFmtId="1" fontId="3" fillId="0" borderId="64" xfId="0" applyNumberFormat="1" applyFont="1" applyBorder="1" applyAlignment="1">
      <alignment horizontal="center" vertical="center"/>
    </xf>
    <xf numFmtId="4" fontId="3" fillId="0" borderId="6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4" fontId="3" fillId="0" borderId="26" xfId="0" applyNumberFormat="1" applyFont="1" applyBorder="1" applyAlignment="1">
      <alignment horizontal="center" wrapText="1"/>
    </xf>
    <xf numFmtId="0" fontId="3" fillId="0" borderId="94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wrapText="1"/>
    </xf>
    <xf numFmtId="4" fontId="3" fillId="0" borderId="26" xfId="0" applyNumberFormat="1" applyFont="1" applyBorder="1" applyAlignment="1">
      <alignment horizontal="center" vertical="center" wrapText="1"/>
    </xf>
    <xf numFmtId="10" fontId="3" fillId="0" borderId="68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3" fillId="0" borderId="97" xfId="0" applyNumberFormat="1" applyFont="1" applyBorder="1" applyAlignment="1">
      <alignment horizontal="center" vertical="center" wrapText="1"/>
    </xf>
    <xf numFmtId="10" fontId="3" fillId="0" borderId="72" xfId="0" applyNumberFormat="1" applyFont="1" applyBorder="1" applyAlignment="1">
      <alignment horizontal="center" vertical="center" wrapText="1"/>
    </xf>
    <xf numFmtId="10" fontId="3" fillId="0" borderId="53" xfId="0" applyNumberFormat="1" applyFont="1" applyBorder="1" applyAlignment="1">
      <alignment horizontal="center" vertical="center" wrapText="1"/>
    </xf>
    <xf numFmtId="10" fontId="3" fillId="0" borderId="25" xfId="0" applyNumberFormat="1" applyFont="1" applyBorder="1" applyAlignment="1">
      <alignment horizontal="center" vertical="center" wrapText="1"/>
    </xf>
    <xf numFmtId="1" fontId="3" fillId="3" borderId="40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9" fontId="3" fillId="0" borderId="13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 wrapText="1"/>
    </xf>
    <xf numFmtId="1" fontId="6" fillId="3" borderId="13" xfId="0" applyNumberFormat="1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center" wrapText="1"/>
    </xf>
    <xf numFmtId="1" fontId="6" fillId="3" borderId="64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wrapText="1"/>
    </xf>
    <xf numFmtId="1" fontId="3" fillId="0" borderId="49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center"/>
    </xf>
    <xf numFmtId="9" fontId="3" fillId="0" borderId="6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3" fillId="3" borderId="13" xfId="0" applyNumberFormat="1" applyFont="1" applyFill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4" fillId="0" borderId="60" xfId="0" applyNumberFormat="1" applyFont="1" applyBorder="1" applyAlignment="1">
      <alignment horizontal="center" vertical="center" wrapText="1"/>
    </xf>
    <xf numFmtId="4" fontId="4" fillId="0" borderId="6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64" xfId="0" applyNumberFormat="1" applyFont="1" applyBorder="1" applyAlignment="1">
      <alignment horizontal="center"/>
    </xf>
    <xf numFmtId="4" fontId="3" fillId="0" borderId="64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13" xfId="0" applyFont="1" applyBorder="1" applyAlignment="1">
      <alignment horizontal="center"/>
    </xf>
    <xf numFmtId="4" fontId="3" fillId="0" borderId="13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0" fontId="3" fillId="0" borderId="13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0" fontId="3" fillId="0" borderId="1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/>
    </xf>
    <xf numFmtId="9" fontId="3" fillId="0" borderId="7" xfId="0" applyNumberFormat="1" applyFont="1" applyBorder="1" applyAlignment="1">
      <alignment horizontal="center"/>
    </xf>
    <xf numFmtId="0" fontId="6" fillId="0" borderId="75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10" fontId="3" fillId="0" borderId="6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3" fillId="0" borderId="1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10" fontId="3" fillId="0" borderId="64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wrapText="1"/>
    </xf>
    <xf numFmtId="4" fontId="3" fillId="0" borderId="13" xfId="0" applyNumberFormat="1" applyFont="1" applyBorder="1" applyAlignment="1">
      <alignment horizontal="center" wrapText="1"/>
    </xf>
    <xf numFmtId="10" fontId="3" fillId="0" borderId="13" xfId="0" applyNumberFormat="1" applyFont="1" applyBorder="1" applyAlignment="1">
      <alignment horizontal="center" wrapText="1"/>
    </xf>
    <xf numFmtId="10" fontId="3" fillId="0" borderId="7" xfId="0" applyNumberFormat="1" applyFont="1" applyBorder="1" applyAlignment="1">
      <alignment horizontal="center" wrapText="1"/>
    </xf>
    <xf numFmtId="0" fontId="3" fillId="0" borderId="75" xfId="0" applyFont="1" applyBorder="1" applyAlignment="1">
      <alignment horizontal="center" vertical="center" wrapText="1"/>
    </xf>
    <xf numFmtId="4" fontId="3" fillId="0" borderId="64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0" fontId="16" fillId="0" borderId="0" xfId="0" applyFont="1" applyAlignment="1">
      <alignment horizontal="right" vertical="top" wrapText="1"/>
    </xf>
    <xf numFmtId="0" fontId="22" fillId="0" borderId="0" xfId="0" applyFont="1"/>
    <xf numFmtId="0" fontId="23" fillId="0" borderId="0" xfId="0" applyFont="1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1" fillId="0" borderId="9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6" fillId="0" borderId="0" xfId="0" applyFont="1"/>
    <xf numFmtId="0" fontId="16" fillId="3" borderId="0" xfId="0" applyFont="1" applyFill="1" applyAlignment="1">
      <alignment horizontal="center" vertical="center"/>
    </xf>
    <xf numFmtId="0" fontId="16" fillId="3" borderId="73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4" fontId="16" fillId="3" borderId="7" xfId="0" applyNumberFormat="1" applyFont="1" applyFill="1" applyBorder="1" applyAlignment="1">
      <alignment horizontal="center" vertical="center"/>
    </xf>
    <xf numFmtId="4" fontId="16" fillId="3" borderId="8" xfId="0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23" fillId="3" borderId="0" xfId="0" applyFont="1" applyFill="1"/>
    <xf numFmtId="0" fontId="16" fillId="3" borderId="9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16" fillId="3" borderId="12" xfId="0" applyNumberFormat="1" applyFont="1" applyFill="1" applyBorder="1" applyAlignment="1">
      <alignment horizontal="center" vertical="center"/>
    </xf>
    <xf numFmtId="0" fontId="16" fillId="3" borderId="9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3" borderId="74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4" fontId="16" fillId="3" borderId="13" xfId="0" applyNumberFormat="1" applyFont="1" applyFill="1" applyBorder="1" applyAlignment="1">
      <alignment horizontal="center" vertical="center"/>
    </xf>
    <xf numFmtId="4" fontId="16" fillId="3" borderId="1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3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4" fontId="16" fillId="0" borderId="6" xfId="0" applyNumberFormat="1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 vertical="center"/>
    </xf>
    <xf numFmtId="0" fontId="16" fillId="0" borderId="95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3" borderId="13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4" fontId="16" fillId="0" borderId="13" xfId="0" applyNumberFormat="1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9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4" fontId="16" fillId="0" borderId="17" xfId="0" applyNumberFormat="1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/>
    <xf numFmtId="0" fontId="16" fillId="3" borderId="40" xfId="0" applyFont="1" applyFill="1" applyBorder="1" applyAlignment="1">
      <alignment horizontal="center"/>
    </xf>
    <xf numFmtId="4" fontId="16" fillId="5" borderId="6" xfId="0" applyNumberFormat="1" applyFont="1" applyFill="1" applyBorder="1" applyAlignment="1">
      <alignment horizontal="center" vertical="center"/>
    </xf>
    <xf numFmtId="4" fontId="16" fillId="5" borderId="10" xfId="0" applyNumberFormat="1" applyFont="1" applyFill="1" applyBorder="1" applyAlignment="1">
      <alignment horizontal="center" vertical="center"/>
    </xf>
    <xf numFmtId="165" fontId="24" fillId="0" borderId="0" xfId="0" applyNumberFormat="1" applyFont="1" applyAlignment="1"/>
    <xf numFmtId="4" fontId="16" fillId="5" borderId="1" xfId="0" applyNumberFormat="1" applyFont="1" applyFill="1" applyBorder="1" applyAlignment="1">
      <alignment horizontal="center" vertical="center"/>
    </xf>
    <xf numFmtId="4" fontId="16" fillId="5" borderId="12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/>
    </xf>
    <xf numFmtId="0" fontId="16" fillId="3" borderId="40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" fontId="16" fillId="0" borderId="40" xfId="0" applyNumberFormat="1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4" fontId="16" fillId="3" borderId="5" xfId="0" applyNumberFormat="1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 wrapText="1"/>
    </xf>
    <xf numFmtId="0" fontId="16" fillId="0" borderId="73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4" fontId="16" fillId="0" borderId="7" xfId="0" applyNumberFormat="1" applyFont="1" applyBorder="1" applyAlignment="1">
      <alignment horizontal="center"/>
    </xf>
    <xf numFmtId="4" fontId="16" fillId="0" borderId="8" xfId="0" applyNumberFormat="1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4" fontId="16" fillId="0" borderId="12" xfId="0" applyNumberFormat="1" applyFont="1" applyBorder="1" applyAlignment="1">
      <alignment horizont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/>
    </xf>
    <xf numFmtId="4" fontId="16" fillId="3" borderId="13" xfId="0" applyNumberFormat="1" applyFont="1" applyFill="1" applyBorder="1" applyAlignment="1">
      <alignment horizontal="center"/>
    </xf>
    <xf numFmtId="4" fontId="16" fillId="3" borderId="14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11" fillId="3" borderId="0" xfId="0" applyFont="1" applyFill="1"/>
    <xf numFmtId="0" fontId="16" fillId="0" borderId="5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" fontId="21" fillId="0" borderId="55" xfId="0" applyNumberFormat="1" applyFont="1" applyBorder="1" applyAlignment="1">
      <alignment horizontal="center" vertical="center"/>
    </xf>
    <xf numFmtId="4" fontId="21" fillId="0" borderId="18" xfId="0" applyNumberFormat="1" applyFont="1" applyBorder="1" applyAlignment="1">
      <alignment horizontal="center" vertical="center"/>
    </xf>
    <xf numFmtId="0" fontId="21" fillId="0" borderId="0" xfId="0" applyFont="1"/>
    <xf numFmtId="0" fontId="2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/>
    <xf numFmtId="0" fontId="21" fillId="0" borderId="40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10" fontId="16" fillId="3" borderId="7" xfId="0" applyNumberFormat="1" applyFont="1" applyFill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0" fontId="16" fillId="3" borderId="1" xfId="0" applyNumberFormat="1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100" xfId="0" applyFont="1" applyBorder="1" applyAlignment="1">
      <alignment horizontal="center" vertical="center"/>
    </xf>
    <xf numFmtId="10" fontId="16" fillId="3" borderId="13" xfId="0" applyNumberFormat="1" applyFont="1" applyFill="1" applyBorder="1" applyAlignment="1">
      <alignment horizontal="center" vertical="center"/>
    </xf>
    <xf numFmtId="4" fontId="16" fillId="0" borderId="13" xfId="0" applyNumberFormat="1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" fontId="25" fillId="3" borderId="6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5" fillId="3" borderId="0" xfId="0" applyFon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/>
    <xf numFmtId="0" fontId="1" fillId="3" borderId="7" xfId="0" applyFont="1" applyFill="1" applyBorder="1"/>
    <xf numFmtId="0" fontId="1" fillId="0" borderId="7" xfId="0" applyFont="1" applyBorder="1"/>
    <xf numFmtId="4" fontId="1" fillId="3" borderId="8" xfId="0" applyNumberFormat="1" applyFont="1" applyFill="1" applyBorder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0" borderId="1" xfId="0" applyFont="1" applyBorder="1"/>
    <xf numFmtId="4" fontId="1" fillId="3" borderId="12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4" fontId="1" fillId="3" borderId="12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wrapText="1"/>
    </xf>
    <xf numFmtId="0" fontId="1" fillId="5" borderId="5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wrapText="1"/>
    </xf>
    <xf numFmtId="0" fontId="1" fillId="3" borderId="5" xfId="0" applyFont="1" applyFill="1" applyBorder="1" applyAlignment="1"/>
    <xf numFmtId="4" fontId="1" fillId="3" borderId="9" xfId="0" applyNumberFormat="1" applyFont="1" applyFill="1" applyBorder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30" fillId="0" borderId="0" xfId="0" applyFont="1"/>
    <xf numFmtId="0" fontId="23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22" xfId="0" applyFont="1" applyBorder="1"/>
    <xf numFmtId="0" fontId="5" fillId="0" borderId="23" xfId="0" applyFont="1" applyBorder="1"/>
    <xf numFmtId="4" fontId="8" fillId="0" borderId="21" xfId="0" applyNumberFormat="1" applyFont="1" applyBorder="1" applyAlignment="1">
      <alignment horizontal="center" vertical="center" wrapText="1"/>
    </xf>
    <xf numFmtId="0" fontId="5" fillId="0" borderId="24" xfId="0" applyFont="1" applyBorder="1"/>
    <xf numFmtId="4" fontId="3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4" fontId="3" fillId="0" borderId="19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18" xfId="0" applyFont="1" applyBorder="1"/>
    <xf numFmtId="4" fontId="3" fillId="0" borderId="38" xfId="0" applyNumberFormat="1" applyFont="1" applyBorder="1" applyAlignment="1">
      <alignment horizontal="center" vertical="center" wrapText="1"/>
    </xf>
    <xf numFmtId="0" fontId="5" fillId="0" borderId="28" xfId="0" applyFont="1" applyBorder="1"/>
    <xf numFmtId="4" fontId="3" fillId="0" borderId="2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5" fillId="0" borderId="56" xfId="0" applyFont="1" applyBorder="1"/>
    <xf numFmtId="0" fontId="5" fillId="0" borderId="57" xfId="0" applyFont="1" applyBorder="1"/>
    <xf numFmtId="0" fontId="5" fillId="0" borderId="38" xfId="0" applyFont="1" applyBorder="1"/>
    <xf numFmtId="0" fontId="5" fillId="0" borderId="53" xfId="0" applyFont="1" applyBorder="1"/>
    <xf numFmtId="0" fontId="5" fillId="0" borderId="35" xfId="0" applyFont="1" applyBorder="1"/>
    <xf numFmtId="0" fontId="5" fillId="0" borderId="58" xfId="0" applyFont="1" applyBorder="1"/>
    <xf numFmtId="0" fontId="5" fillId="0" borderId="59" xfId="0" applyFont="1" applyBorder="1"/>
    <xf numFmtId="0" fontId="5" fillId="0" borderId="21" xfId="0" applyFont="1" applyBorder="1"/>
    <xf numFmtId="0" fontId="5" fillId="0" borderId="36" xfId="0" applyFont="1" applyBorder="1"/>
    <xf numFmtId="4" fontId="3" fillId="0" borderId="27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34" xfId="0" applyFont="1" applyBorder="1"/>
    <xf numFmtId="4" fontId="3" fillId="0" borderId="40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0" fontId="5" fillId="0" borderId="40" xfId="0" applyFont="1" applyBorder="1"/>
    <xf numFmtId="0" fontId="3" fillId="0" borderId="29" xfId="0" applyFont="1" applyBorder="1" applyAlignment="1">
      <alignment horizontal="center" vertical="center" wrapText="1"/>
    </xf>
    <xf numFmtId="0" fontId="5" fillId="0" borderId="39" xfId="0" applyFont="1" applyBorder="1"/>
    <xf numFmtId="0" fontId="5" fillId="0" borderId="33" xfId="0" applyFont="1" applyBorder="1"/>
    <xf numFmtId="0" fontId="3" fillId="0" borderId="39" xfId="0" applyFont="1" applyBorder="1" applyAlignment="1">
      <alignment horizontal="center" vertical="center" wrapText="1"/>
    </xf>
    <xf numFmtId="0" fontId="5" fillId="0" borderId="67" xfId="0" applyFont="1" applyBorder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5" fillId="0" borderId="52" xfId="0" applyFont="1" applyBorder="1"/>
    <xf numFmtId="0" fontId="5" fillId="0" borderId="54" xfId="0" applyFont="1" applyBorder="1"/>
    <xf numFmtId="0" fontId="3" fillId="0" borderId="49" xfId="0" applyFont="1" applyBorder="1" applyAlignment="1">
      <alignment horizontal="center" vertical="center" wrapText="1"/>
    </xf>
    <xf numFmtId="0" fontId="5" fillId="0" borderId="17" xfId="0" applyFont="1" applyBorder="1"/>
    <xf numFmtId="4" fontId="2" fillId="0" borderId="0" xfId="0" applyNumberFormat="1" applyFont="1" applyAlignment="1">
      <alignment horizontal="right" vertical="center" wrapText="1"/>
    </xf>
    <xf numFmtId="4" fontId="3" fillId="5" borderId="27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13" fillId="0" borderId="21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53" xfId="0" applyNumberFormat="1" applyFont="1" applyBorder="1" applyAlignment="1">
      <alignment horizontal="center"/>
    </xf>
    <xf numFmtId="0" fontId="5" fillId="0" borderId="68" xfId="0" applyFont="1" applyBorder="1"/>
    <xf numFmtId="0" fontId="3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wrapText="1"/>
    </xf>
    <xf numFmtId="0" fontId="6" fillId="0" borderId="61" xfId="0" applyFont="1" applyBorder="1" applyAlignment="1">
      <alignment horizontal="center" vertical="center" wrapText="1"/>
    </xf>
    <xf numFmtId="0" fontId="5" fillId="0" borderId="62" xfId="0" applyFont="1" applyBorder="1"/>
    <xf numFmtId="0" fontId="6" fillId="0" borderId="2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wrapText="1"/>
    </xf>
    <xf numFmtId="4" fontId="3" fillId="0" borderId="49" xfId="0" applyNumberFormat="1" applyFont="1" applyBorder="1" applyAlignment="1">
      <alignment horizontal="center" vertical="center" wrapText="1"/>
    </xf>
    <xf numFmtId="4" fontId="3" fillId="0" borderId="41" xfId="0" applyNumberFormat="1" applyFont="1" applyBorder="1" applyAlignment="1">
      <alignment horizontal="center" vertical="center" wrapText="1"/>
    </xf>
    <xf numFmtId="0" fontId="5" fillId="0" borderId="42" xfId="0" applyFont="1" applyBorder="1"/>
    <xf numFmtId="10" fontId="3" fillId="0" borderId="32" xfId="0" applyNumberFormat="1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 wrapText="1"/>
    </xf>
    <xf numFmtId="10" fontId="3" fillId="0" borderId="41" xfId="0" applyNumberFormat="1" applyFont="1" applyBorder="1" applyAlignment="1">
      <alignment horizontal="center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55" xfId="0" applyFont="1" applyBorder="1"/>
    <xf numFmtId="4" fontId="4" fillId="0" borderId="26" xfId="0" applyNumberFormat="1" applyFont="1" applyBorder="1" applyAlignment="1">
      <alignment horizontal="center" vertical="center" wrapText="1"/>
    </xf>
    <xf numFmtId="4" fontId="3" fillId="5" borderId="37" xfId="0" applyNumberFormat="1" applyFont="1" applyFill="1" applyBorder="1" applyAlignment="1">
      <alignment horizontal="center" vertical="center" wrapText="1"/>
    </xf>
    <xf numFmtId="0" fontId="5" fillId="0" borderId="20" xfId="0" applyFont="1" applyBorder="1"/>
    <xf numFmtId="10" fontId="3" fillId="0" borderId="5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0" fontId="3" fillId="0" borderId="30" xfId="0" applyNumberFormat="1" applyFont="1" applyBorder="1" applyAlignment="1">
      <alignment horizontal="center" vertical="center" wrapText="1"/>
    </xf>
    <xf numFmtId="10" fontId="3" fillId="0" borderId="40" xfId="0" applyNumberFormat="1" applyFont="1" applyBorder="1" applyAlignment="1">
      <alignment horizontal="center" vertical="center" wrapText="1"/>
    </xf>
    <xf numFmtId="0" fontId="15" fillId="0" borderId="81" xfId="0" applyFont="1" applyBorder="1" applyAlignment="1">
      <alignment horizontal="center"/>
    </xf>
    <xf numFmtId="0" fontId="5" fillId="0" borderId="82" xfId="0" applyFont="1" applyBorder="1"/>
    <xf numFmtId="0" fontId="5" fillId="0" borderId="83" xfId="0" applyFont="1" applyBorder="1"/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4" fillId="0" borderId="70" xfId="0" applyFont="1" applyBorder="1" applyAlignment="1">
      <alignment horizontal="center" vertical="center" wrapText="1"/>
    </xf>
    <xf numFmtId="0" fontId="5" fillId="0" borderId="71" xfId="0" applyFont="1" applyBorder="1"/>
    <xf numFmtId="0" fontId="5" fillId="0" borderId="72" xfId="0" applyFont="1" applyBorder="1"/>
    <xf numFmtId="1" fontId="4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" fontId="13" fillId="5" borderId="37" xfId="0" applyNumberFormat="1" applyFont="1" applyFill="1" applyBorder="1" applyAlignment="1">
      <alignment horizontal="center" vertical="center" wrapText="1"/>
    </xf>
    <xf numFmtId="0" fontId="5" fillId="0" borderId="84" xfId="0" applyFont="1" applyBorder="1"/>
    <xf numFmtId="0" fontId="5" fillId="0" borderId="86" xfId="0" applyFont="1" applyBorder="1"/>
    <xf numFmtId="4" fontId="16" fillId="0" borderId="19" xfId="0" applyNumberFormat="1" applyFont="1" applyBorder="1" applyAlignment="1">
      <alignment horizontal="center" vertical="center" wrapText="1"/>
    </xf>
    <xf numFmtId="4" fontId="3" fillId="0" borderId="84" xfId="0" applyNumberFormat="1" applyFont="1" applyBorder="1" applyAlignment="1">
      <alignment horizontal="center" vertical="center" wrapText="1"/>
    </xf>
    <xf numFmtId="4" fontId="13" fillId="5" borderId="84" xfId="0" applyNumberFormat="1" applyFont="1" applyFill="1" applyBorder="1" applyAlignment="1">
      <alignment horizontal="center" vertical="center" wrapText="1"/>
    </xf>
    <xf numFmtId="4" fontId="3" fillId="5" borderId="84" xfId="0" applyNumberFormat="1" applyFont="1" applyFill="1" applyBorder="1" applyAlignment="1">
      <alignment horizontal="center" vertical="center" wrapText="1"/>
    </xf>
    <xf numFmtId="4" fontId="16" fillId="0" borderId="41" xfId="0" applyNumberFormat="1" applyFont="1" applyBorder="1" applyAlignment="1">
      <alignment horizontal="center" vertical="center" wrapText="1"/>
    </xf>
    <xf numFmtId="10" fontId="16" fillId="0" borderId="49" xfId="0" applyNumberFormat="1" applyFont="1" applyBorder="1" applyAlignment="1">
      <alignment horizontal="center" vertical="center" wrapText="1"/>
    </xf>
    <xf numFmtId="0" fontId="5" fillId="0" borderId="85" xfId="0" applyFont="1" applyBorder="1"/>
    <xf numFmtId="0" fontId="5" fillId="0" borderId="87" xfId="0" applyFont="1" applyBorder="1"/>
    <xf numFmtId="4" fontId="6" fillId="5" borderId="49" xfId="0" applyNumberFormat="1" applyFont="1" applyFill="1" applyBorder="1" applyAlignment="1">
      <alignment horizontal="center" vertical="center" wrapText="1"/>
    </xf>
    <xf numFmtId="4" fontId="2" fillId="0" borderId="52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5" fillId="0" borderId="93" xfId="0" applyFont="1" applyBorder="1"/>
    <xf numFmtId="0" fontId="3" fillId="0" borderId="52" xfId="0" applyFont="1" applyBorder="1" applyAlignment="1">
      <alignment horizontal="center" vertical="center" wrapText="1"/>
    </xf>
    <xf numFmtId="4" fontId="4" fillId="0" borderId="49" xfId="0" applyNumberFormat="1" applyFont="1" applyBorder="1" applyAlignment="1">
      <alignment horizontal="center" vertical="center" wrapText="1"/>
    </xf>
    <xf numFmtId="4" fontId="19" fillId="0" borderId="41" xfId="0" applyNumberFormat="1" applyFont="1" applyBorder="1" applyAlignment="1">
      <alignment horizontal="center" vertical="center"/>
    </xf>
    <xf numFmtId="1" fontId="4" fillId="0" borderId="49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5" fillId="0" borderId="89" xfId="0" applyFont="1" applyBorder="1"/>
    <xf numFmtId="0" fontId="4" fillId="0" borderId="26" xfId="0" applyFont="1" applyBorder="1" applyAlignment="1">
      <alignment horizontal="center" vertical="center" wrapText="1"/>
    </xf>
    <xf numFmtId="0" fontId="5" fillId="0" borderId="90" xfId="0" applyFont="1" applyBorder="1"/>
    <xf numFmtId="0" fontId="5" fillId="0" borderId="91" xfId="0" applyFont="1" applyBorder="1"/>
    <xf numFmtId="0" fontId="4" fillId="0" borderId="48" xfId="0" applyFont="1" applyBorder="1" applyAlignment="1">
      <alignment horizontal="center" vertical="center" wrapText="1"/>
    </xf>
    <xf numFmtId="4" fontId="4" fillId="0" borderId="41" xfId="0" applyNumberFormat="1" applyFont="1" applyBorder="1" applyAlignment="1">
      <alignment horizontal="center" vertical="center" wrapText="1"/>
    </xf>
    <xf numFmtId="10" fontId="4" fillId="0" borderId="70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0" fontId="3" fillId="0" borderId="49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164" fontId="6" fillId="0" borderId="4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10" fontId="3" fillId="0" borderId="49" xfId="0" applyNumberFormat="1" applyFont="1" applyBorder="1" applyAlignment="1">
      <alignment horizontal="center" vertical="center" wrapText="1"/>
    </xf>
    <xf numFmtId="4" fontId="3" fillId="0" borderId="49" xfId="0" applyNumberFormat="1" applyFont="1" applyBorder="1" applyAlignment="1">
      <alignment horizontal="center" wrapText="1"/>
    </xf>
    <xf numFmtId="10" fontId="3" fillId="0" borderId="5" xfId="0" applyNumberFormat="1" applyFont="1" applyBorder="1" applyAlignment="1">
      <alignment horizontal="center"/>
    </xf>
    <xf numFmtId="10" fontId="3" fillId="0" borderId="49" xfId="0" applyNumberFormat="1" applyFont="1" applyBorder="1" applyAlignment="1">
      <alignment horizontal="center"/>
    </xf>
    <xf numFmtId="4" fontId="2" fillId="0" borderId="37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4" fontId="16" fillId="0" borderId="49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wrapText="1"/>
    </xf>
    <xf numFmtId="10" fontId="4" fillId="0" borderId="81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right" vertical="top" wrapText="1"/>
    </xf>
    <xf numFmtId="0" fontId="21" fillId="0" borderId="37" xfId="0" applyFont="1" applyBorder="1" applyAlignment="1">
      <alignment horizontal="center" vertical="center" wrapText="1"/>
    </xf>
    <xf numFmtId="0" fontId="5" fillId="0" borderId="98" xfId="0" applyFont="1" applyBorder="1"/>
    <xf numFmtId="0" fontId="5" fillId="0" borderId="99" xfId="0" applyFont="1" applyBorder="1"/>
    <xf numFmtId="0" fontId="16" fillId="0" borderId="52" xfId="0" applyFont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center" vertical="center"/>
    </xf>
    <xf numFmtId="0" fontId="27" fillId="0" borderId="23" xfId="0" applyFont="1" applyBorder="1" applyAlignment="1">
      <alignment horizontal="right" wrapText="1"/>
    </xf>
    <xf numFmtId="0" fontId="25" fillId="0" borderId="81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5" fillId="3" borderId="81" xfId="0" applyFont="1" applyFill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6" fillId="6" borderId="49" xfId="0" applyFont="1" applyFill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5" fillId="3" borderId="37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right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  <pageSetUpPr fitToPage="1"/>
  </sheetPr>
  <dimension ref="A1:Z1000"/>
  <sheetViews>
    <sheetView workbookViewId="0">
      <selection activeCell="G7" sqref="G7"/>
    </sheetView>
  </sheetViews>
  <sheetFormatPr defaultColWidth="14.42578125" defaultRowHeight="15" customHeight="1"/>
  <cols>
    <col min="1" max="1" width="20.42578125" customWidth="1"/>
    <col min="2" max="2" width="22.28515625" customWidth="1"/>
    <col min="3" max="3" width="23.140625" customWidth="1"/>
    <col min="4" max="4" width="27.5703125" customWidth="1"/>
    <col min="5" max="5" width="22" customWidth="1"/>
    <col min="6" max="6" width="23.85546875" customWidth="1"/>
    <col min="7" max="7" width="17.140625" customWidth="1"/>
    <col min="8" max="8" width="15.5703125" customWidth="1"/>
    <col min="9" max="9" width="20.28515625" customWidth="1"/>
    <col min="10" max="10" width="23.42578125" customWidth="1"/>
  </cols>
  <sheetData>
    <row r="1" spans="1:2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5">
        <v>12852500</v>
      </c>
      <c r="B2" s="5">
        <v>12919791.42</v>
      </c>
      <c r="C2" s="5">
        <v>8073425</v>
      </c>
      <c r="D2" s="6">
        <v>3671975</v>
      </c>
      <c r="E2" s="7">
        <v>7267567.5</v>
      </c>
      <c r="F2" s="8">
        <v>6234417.1900000004</v>
      </c>
      <c r="G2" s="5">
        <v>142000</v>
      </c>
      <c r="H2" s="9">
        <v>296000</v>
      </c>
      <c r="I2" s="5">
        <v>299000</v>
      </c>
      <c r="J2" s="10">
        <f>SUM(A2:I2)</f>
        <v>51756676.109999999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12">
        <v>1</v>
      </c>
      <c r="B3" s="12">
        <v>0.75</v>
      </c>
      <c r="C3" s="13">
        <v>0.9</v>
      </c>
      <c r="D3" s="13">
        <v>0.9</v>
      </c>
      <c r="E3" s="12">
        <v>0.2</v>
      </c>
      <c r="F3" s="12">
        <v>0.2</v>
      </c>
      <c r="G3" s="12">
        <v>1</v>
      </c>
      <c r="H3" s="12">
        <v>1</v>
      </c>
      <c r="I3" s="12">
        <v>1</v>
      </c>
      <c r="J3" s="14">
        <v>37000000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5">
        <f t="shared" ref="A4:I4" si="0">A2*A3</f>
        <v>12852500</v>
      </c>
      <c r="B4" s="15">
        <f t="shared" si="0"/>
        <v>9689843.5649999995</v>
      </c>
      <c r="C4" s="15">
        <f t="shared" si="0"/>
        <v>7266082.5</v>
      </c>
      <c r="D4" s="15">
        <f t="shared" si="0"/>
        <v>3304777.5</v>
      </c>
      <c r="E4" s="15">
        <f t="shared" si="0"/>
        <v>1453513.5</v>
      </c>
      <c r="F4" s="15">
        <f t="shared" si="0"/>
        <v>1246883.4380000001</v>
      </c>
      <c r="G4" s="15">
        <f t="shared" si="0"/>
        <v>142000</v>
      </c>
      <c r="H4" s="15">
        <f t="shared" si="0"/>
        <v>296000</v>
      </c>
      <c r="I4" s="15">
        <f t="shared" si="0"/>
        <v>299000</v>
      </c>
      <c r="J4" s="16">
        <f>SUM(A4:I4)</f>
        <v>36550600.502999999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>
      <c r="A5" s="4"/>
      <c r="B5" s="4"/>
      <c r="C5" s="4"/>
      <c r="D5" s="11"/>
      <c r="E5" s="4"/>
      <c r="F5" s="4"/>
      <c r="G5" s="4"/>
      <c r="H5" s="4"/>
      <c r="I5" s="4"/>
      <c r="J5" s="11">
        <f>J4-J3</f>
        <v>-449399.49700000137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"/>
      <c r="B6" s="4"/>
      <c r="C6" s="4"/>
      <c r="D6" s="11"/>
      <c r="E6" s="4"/>
      <c r="F6" s="1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"/>
      <c r="B7" s="4"/>
      <c r="C7" s="4"/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18"/>
      <c r="B8" s="4"/>
      <c r="C8" s="4"/>
      <c r="D8" s="1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"/>
      <c r="B9" s="4"/>
      <c r="C9" s="4"/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"/>
      <c r="B10" s="4"/>
      <c r="C10" s="4"/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1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1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1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1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1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1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1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1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1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1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1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1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1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1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1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1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1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1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1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1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1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1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1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1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1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1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1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1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1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1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1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1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1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1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1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1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1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1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1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1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1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1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1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1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1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1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1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1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1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1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1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1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1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1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1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1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1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1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1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1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1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1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1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1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1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1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1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1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1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1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1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1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1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1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1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1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1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1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1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1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1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1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1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1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1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1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1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1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1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1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1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1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1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1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1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1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1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1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1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1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1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1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1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1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1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1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1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1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1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1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1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1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1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1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1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1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1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1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1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1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1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1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1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1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1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1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1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1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1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1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1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1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1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1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1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1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1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1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1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1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1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1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1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1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1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1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1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1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1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1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1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1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1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1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1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1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1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1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1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1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1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1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1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1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1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1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1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1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1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1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1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1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1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1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1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1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1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1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1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1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1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1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1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1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1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1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1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1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1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1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1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1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1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1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1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1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1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1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1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1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1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1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1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1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1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1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1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1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1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1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1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1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1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1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1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1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1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1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1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1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1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1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1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1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1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1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1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1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1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1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1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1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1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1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1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1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1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1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1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1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1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1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1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1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1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1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1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1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1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1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1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1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1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1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1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1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1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1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1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1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1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1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1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1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1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1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1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1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1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1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1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1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1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1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1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1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1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1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1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1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1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1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1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1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1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1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1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1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1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1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1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1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1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1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1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1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1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1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1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1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1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1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1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1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1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1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1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1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1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1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1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1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1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1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1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1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1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1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1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1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1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1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1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1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1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1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1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1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1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1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1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1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1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1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1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1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1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1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1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1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1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1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1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1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1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1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1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1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1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1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1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1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1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1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1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1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1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1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1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1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1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1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1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1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1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1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1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1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1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1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1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1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1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1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1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1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1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1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1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1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1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1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1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1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1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1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1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1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1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1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1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1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1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1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1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1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1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1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1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1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1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1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1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1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1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1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1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1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1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1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1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1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1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1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1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1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1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1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1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1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1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1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1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1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1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1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1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1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1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1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1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1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1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1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1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1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1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1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1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1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1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1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1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1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1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1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1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1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1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1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1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1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1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1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1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1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1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1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1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1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1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1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1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1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1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1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1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1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1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1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1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1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1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1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1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1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1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1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1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1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1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1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1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1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1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1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1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1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1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1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1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1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1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1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1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1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1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1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1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1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1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1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1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1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1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1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1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1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1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1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1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1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1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1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1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1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1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1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1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1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1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1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1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1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1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1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1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1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1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1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1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1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1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1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1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1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1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1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1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1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1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1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1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1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1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1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1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1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1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1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1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1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1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1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1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1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1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1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1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1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1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1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1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1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1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1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1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1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1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1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1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1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1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1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1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1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1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1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1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1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1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1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1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1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1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1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1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1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1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1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1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1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1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1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1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1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1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1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1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1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1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1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1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1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1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1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1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1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1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1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1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1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1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1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1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1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1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1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1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1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1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1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1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1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1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1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1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1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1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1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1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1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1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1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1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1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1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1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1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1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1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1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1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1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1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1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1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1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1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1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1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1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1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1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1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1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1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1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1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1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1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1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1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1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1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1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1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1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1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1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1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1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1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1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1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1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1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1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1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1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1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1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1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1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1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1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1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1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1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1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1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1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1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1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1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1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1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1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1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1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1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1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1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1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1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1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1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1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1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1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1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1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1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1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1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1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1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1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1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1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1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1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1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1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1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1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1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1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1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1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1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1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1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1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1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1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1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1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1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1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1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1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1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1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1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1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1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1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1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1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1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1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1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1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1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1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1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1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1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1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1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1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1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1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1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1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1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1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1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1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1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1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1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1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1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1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1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1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1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1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1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1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1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1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1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1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1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1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1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1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1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1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1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1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1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1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1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1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1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1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1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1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1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1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1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1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1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1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1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1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1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1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1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1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1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1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1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1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1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1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1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1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1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1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1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1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1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1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1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1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1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1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1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1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1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1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1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1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1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1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1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1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1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1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1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1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1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1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1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1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1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1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1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1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1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1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1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1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1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1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1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1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1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1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1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1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1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1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1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1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1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1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1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1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1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1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1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1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1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1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1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1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1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1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1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1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1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1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1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1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1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1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1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1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1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1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1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1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1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1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1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1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1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1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1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1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1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1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1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1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1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1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1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1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1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1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1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1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1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1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1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1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1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1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1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1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1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1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1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1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1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1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1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1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1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1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1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1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1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1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1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1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1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1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1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1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1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1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1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1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1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1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1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1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1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1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1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1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1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1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1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11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11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11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11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11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1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11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11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11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11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11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11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11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11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11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3"/>
  <sheetViews>
    <sheetView workbookViewId="0"/>
  </sheetViews>
  <sheetFormatPr defaultColWidth="14.42578125" defaultRowHeight="15" customHeight="1"/>
  <cols>
    <col min="1" max="1" width="4.7109375" customWidth="1"/>
    <col min="2" max="2" width="32" customWidth="1"/>
    <col min="3" max="3" width="32.42578125" customWidth="1"/>
    <col min="4" max="4" width="54.7109375" customWidth="1"/>
    <col min="5" max="5" width="27.85546875" customWidth="1"/>
    <col min="6" max="6" width="17" customWidth="1"/>
    <col min="7" max="7" width="10.28515625" customWidth="1"/>
    <col min="8" max="8" width="9.140625" customWidth="1"/>
    <col min="9" max="9" width="8.85546875" customWidth="1"/>
    <col min="10" max="10" width="9.7109375" customWidth="1"/>
    <col min="11" max="26" width="9.140625" customWidth="1"/>
  </cols>
  <sheetData>
    <row r="1" spans="1:26" ht="184.5" customHeight="1">
      <c r="A1" s="921" t="s">
        <v>1233</v>
      </c>
      <c r="B1" s="721"/>
      <c r="C1" s="721"/>
      <c r="D1" s="721"/>
      <c r="E1" s="721"/>
      <c r="F1" s="691"/>
      <c r="G1" s="691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</row>
    <row r="2" spans="1:26" ht="19.5" customHeight="1">
      <c r="A2" s="922" t="s">
        <v>1234</v>
      </c>
      <c r="B2" s="798"/>
      <c r="C2" s="798"/>
      <c r="D2" s="798"/>
      <c r="E2" s="823"/>
      <c r="F2" s="692"/>
      <c r="G2" s="692"/>
      <c r="H2" s="692"/>
      <c r="I2" s="692"/>
      <c r="J2" s="692"/>
      <c r="K2" s="692"/>
      <c r="L2" s="692"/>
      <c r="M2" s="692"/>
      <c r="N2" s="692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</row>
    <row r="3" spans="1:26" ht="19.5" customHeight="1">
      <c r="A3" s="803"/>
      <c r="B3" s="721"/>
      <c r="C3" s="721"/>
      <c r="D3" s="721"/>
      <c r="E3" s="832"/>
      <c r="F3" s="692"/>
      <c r="G3" s="692"/>
      <c r="H3" s="692"/>
      <c r="I3" s="692"/>
      <c r="J3" s="692"/>
      <c r="K3" s="692"/>
      <c r="L3" s="692"/>
      <c r="M3" s="692"/>
      <c r="N3" s="692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</row>
    <row r="4" spans="1:26" ht="12" customHeight="1">
      <c r="A4" s="803"/>
      <c r="B4" s="721"/>
      <c r="C4" s="721"/>
      <c r="D4" s="721"/>
      <c r="E4" s="832"/>
      <c r="F4" s="692"/>
      <c r="G4" s="692"/>
      <c r="H4" s="692"/>
      <c r="I4" s="692"/>
      <c r="J4" s="692"/>
      <c r="K4" s="692"/>
      <c r="L4" s="692"/>
      <c r="M4" s="692"/>
      <c r="N4" s="692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</row>
    <row r="5" spans="1:26" ht="14.25" customHeight="1">
      <c r="A5" s="693">
        <v>1</v>
      </c>
      <c r="B5" s="694" t="s">
        <v>227</v>
      </c>
      <c r="C5" s="695" t="s">
        <v>1235</v>
      </c>
      <c r="D5" s="696" t="s">
        <v>1236</v>
      </c>
      <c r="E5" s="697">
        <v>20000</v>
      </c>
      <c r="F5" s="698"/>
      <c r="G5" s="698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</row>
    <row r="6" spans="1:26" ht="14.25" customHeight="1">
      <c r="A6" s="699">
        <v>2</v>
      </c>
      <c r="B6" s="700" t="s">
        <v>1237</v>
      </c>
      <c r="C6" s="701" t="s">
        <v>1238</v>
      </c>
      <c r="D6" s="702" t="s">
        <v>1239</v>
      </c>
      <c r="E6" s="703">
        <v>20000</v>
      </c>
      <c r="F6" s="698"/>
      <c r="G6" s="698"/>
      <c r="H6" s="534"/>
      <c r="I6" s="534"/>
      <c r="J6" s="534"/>
      <c r="K6" s="534"/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</row>
    <row r="7" spans="1:26" ht="14.25" customHeight="1">
      <c r="A7" s="699">
        <v>3</v>
      </c>
      <c r="B7" s="700" t="s">
        <v>1240</v>
      </c>
      <c r="C7" s="701" t="s">
        <v>887</v>
      </c>
      <c r="D7" s="702" t="s">
        <v>1241</v>
      </c>
      <c r="E7" s="703">
        <v>7000</v>
      </c>
      <c r="F7" s="698"/>
      <c r="G7" s="698"/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</row>
    <row r="8" spans="1:26" ht="14.25" customHeight="1">
      <c r="A8" s="699">
        <v>4</v>
      </c>
      <c r="B8" s="700" t="s">
        <v>862</v>
      </c>
      <c r="C8" s="701" t="s">
        <v>858</v>
      </c>
      <c r="D8" s="702" t="s">
        <v>1242</v>
      </c>
      <c r="E8" s="703">
        <v>7000</v>
      </c>
      <c r="F8" s="698"/>
      <c r="G8" s="698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</row>
    <row r="9" spans="1:26" ht="14.25" customHeight="1">
      <c r="A9" s="699">
        <v>5</v>
      </c>
      <c r="B9" s="704" t="s">
        <v>562</v>
      </c>
      <c r="C9" s="705" t="s">
        <v>1243</v>
      </c>
      <c r="D9" s="702" t="s">
        <v>1244</v>
      </c>
      <c r="E9" s="703">
        <v>7000</v>
      </c>
      <c r="F9" s="698"/>
      <c r="G9" s="698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</row>
    <row r="10" spans="1:26" ht="14.25" customHeight="1">
      <c r="A10" s="699">
        <v>6</v>
      </c>
      <c r="B10" s="704" t="s">
        <v>1245</v>
      </c>
      <c r="C10" s="700" t="s">
        <v>121</v>
      </c>
      <c r="D10" s="702" t="s">
        <v>1246</v>
      </c>
      <c r="E10" s="703">
        <v>7000</v>
      </c>
      <c r="F10" s="698"/>
      <c r="G10" s="698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</row>
    <row r="11" spans="1:26" ht="14.25" customHeight="1">
      <c r="A11" s="699">
        <v>7</v>
      </c>
      <c r="B11" s="704" t="s">
        <v>1247</v>
      </c>
      <c r="C11" s="700" t="s">
        <v>411</v>
      </c>
      <c r="D11" s="702" t="s">
        <v>1248</v>
      </c>
      <c r="E11" s="703">
        <v>7000</v>
      </c>
      <c r="F11" s="698"/>
      <c r="G11" s="698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</row>
    <row r="12" spans="1:26" ht="14.25" customHeight="1">
      <c r="A12" s="699">
        <v>8</v>
      </c>
      <c r="B12" s="704" t="s">
        <v>1249</v>
      </c>
      <c r="C12" s="700" t="s">
        <v>121</v>
      </c>
      <c r="D12" s="704" t="s">
        <v>1250</v>
      </c>
      <c r="E12" s="703">
        <v>7000</v>
      </c>
      <c r="F12" s="698"/>
      <c r="G12" s="698"/>
      <c r="H12" s="534"/>
      <c r="I12" s="534"/>
      <c r="J12" s="534"/>
      <c r="K12" s="534"/>
      <c r="L12" s="534"/>
      <c r="M12" s="534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534"/>
      <c r="Y12" s="534"/>
      <c r="Z12" s="534"/>
    </row>
    <row r="13" spans="1:26" ht="14.25" customHeight="1">
      <c r="A13" s="699">
        <v>9</v>
      </c>
      <c r="B13" s="704" t="s">
        <v>230</v>
      </c>
      <c r="C13" s="701" t="s">
        <v>1235</v>
      </c>
      <c r="D13" s="702" t="s">
        <v>1251</v>
      </c>
      <c r="E13" s="703">
        <v>7000</v>
      </c>
      <c r="F13" s="698"/>
      <c r="G13" s="698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</row>
    <row r="14" spans="1:26" ht="14.25" customHeight="1">
      <c r="A14" s="699">
        <v>10</v>
      </c>
      <c r="B14" s="704" t="s">
        <v>39</v>
      </c>
      <c r="C14" s="701" t="s">
        <v>38</v>
      </c>
      <c r="D14" s="702" t="s">
        <v>1252</v>
      </c>
      <c r="E14" s="703">
        <v>7000</v>
      </c>
      <c r="F14" s="698"/>
      <c r="G14" s="698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</row>
    <row r="15" spans="1:26" ht="14.25" customHeight="1">
      <c r="A15" s="699">
        <v>11</v>
      </c>
      <c r="B15" s="704" t="s">
        <v>1253</v>
      </c>
      <c r="C15" s="701" t="s">
        <v>135</v>
      </c>
      <c r="D15" s="702" t="s">
        <v>1254</v>
      </c>
      <c r="E15" s="703">
        <v>7000</v>
      </c>
      <c r="F15" s="698"/>
      <c r="G15" s="698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</row>
    <row r="16" spans="1:26" ht="14.25" customHeight="1">
      <c r="A16" s="699">
        <v>12</v>
      </c>
      <c r="B16" s="704" t="s">
        <v>1255</v>
      </c>
      <c r="C16" s="700" t="s">
        <v>411</v>
      </c>
      <c r="D16" s="704" t="s">
        <v>1256</v>
      </c>
      <c r="E16" s="703">
        <v>7000</v>
      </c>
      <c r="F16" s="698"/>
      <c r="G16" s="698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</row>
    <row r="17" spans="1:26" ht="14.25" customHeight="1">
      <c r="A17" s="699">
        <v>13</v>
      </c>
      <c r="B17" s="704" t="s">
        <v>40</v>
      </c>
      <c r="C17" s="701" t="s">
        <v>38</v>
      </c>
      <c r="D17" s="704" t="s">
        <v>1257</v>
      </c>
      <c r="E17" s="703">
        <v>7000</v>
      </c>
      <c r="F17" s="698"/>
      <c r="G17" s="698"/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  <c r="U17" s="534"/>
      <c r="V17" s="534"/>
      <c r="W17" s="534"/>
      <c r="X17" s="534"/>
      <c r="Y17" s="534"/>
      <c r="Z17" s="534"/>
    </row>
    <row r="18" spans="1:26" ht="14.25" customHeight="1">
      <c r="A18" s="699">
        <v>14</v>
      </c>
      <c r="B18" s="704" t="s">
        <v>134</v>
      </c>
      <c r="C18" s="701" t="s">
        <v>135</v>
      </c>
      <c r="D18" s="702" t="s">
        <v>1258</v>
      </c>
      <c r="E18" s="703">
        <v>7000</v>
      </c>
      <c r="F18" s="698"/>
      <c r="G18" s="698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</row>
    <row r="19" spans="1:26" ht="14.25" customHeight="1">
      <c r="A19" s="699">
        <v>15</v>
      </c>
      <c r="B19" s="704" t="s">
        <v>49</v>
      </c>
      <c r="C19" s="700" t="s">
        <v>1259</v>
      </c>
      <c r="D19" s="702" t="s">
        <v>1260</v>
      </c>
      <c r="E19" s="703">
        <v>7000</v>
      </c>
      <c r="F19" s="698"/>
      <c r="G19" s="698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</row>
    <row r="20" spans="1:26" ht="14.25" customHeight="1">
      <c r="A20" s="699">
        <v>16</v>
      </c>
      <c r="B20" s="704" t="s">
        <v>143</v>
      </c>
      <c r="C20" s="701" t="s">
        <v>135</v>
      </c>
      <c r="D20" s="702" t="s">
        <v>1261</v>
      </c>
      <c r="E20" s="703">
        <v>7000</v>
      </c>
      <c r="F20" s="698"/>
      <c r="G20" s="698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</row>
    <row r="21" spans="1:26" ht="14.25" customHeight="1">
      <c r="A21" s="699">
        <v>17</v>
      </c>
      <c r="B21" s="704" t="s">
        <v>1262</v>
      </c>
      <c r="C21" s="701" t="s">
        <v>38</v>
      </c>
      <c r="D21" s="704" t="s">
        <v>1263</v>
      </c>
      <c r="E21" s="703">
        <v>4000</v>
      </c>
      <c r="F21" s="698"/>
      <c r="G21" s="698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  <c r="Z21" s="534"/>
    </row>
    <row r="22" spans="1:26" ht="14.25" customHeight="1">
      <c r="A22" s="699">
        <v>18</v>
      </c>
      <c r="B22" s="704" t="s">
        <v>62</v>
      </c>
      <c r="C22" s="701" t="s">
        <v>1238</v>
      </c>
      <c r="D22" s="702" t="s">
        <v>1264</v>
      </c>
      <c r="E22" s="703">
        <v>4000</v>
      </c>
      <c r="F22" s="698"/>
      <c r="G22" s="698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  <c r="U22" s="534"/>
      <c r="V22" s="534"/>
      <c r="W22" s="534"/>
      <c r="X22" s="534"/>
      <c r="Y22" s="534"/>
      <c r="Z22" s="534"/>
    </row>
    <row r="23" spans="1:26" ht="14.25" customHeight="1">
      <c r="A23" s="699">
        <v>19</v>
      </c>
      <c r="B23" s="706" t="s">
        <v>1265</v>
      </c>
      <c r="C23" s="700" t="s">
        <v>135</v>
      </c>
      <c r="D23" s="700" t="s">
        <v>1266</v>
      </c>
      <c r="E23" s="707">
        <v>50000</v>
      </c>
      <c r="F23" s="698"/>
      <c r="G23" s="698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  <c r="Y23" s="534"/>
      <c r="Z23" s="534"/>
    </row>
    <row r="24" spans="1:26" ht="14.25" customHeight="1">
      <c r="A24" s="699">
        <v>20</v>
      </c>
      <c r="B24" s="708" t="s">
        <v>1267</v>
      </c>
      <c r="C24" s="700" t="s">
        <v>1268</v>
      </c>
      <c r="D24" s="700" t="s">
        <v>1266</v>
      </c>
      <c r="E24" s="707">
        <v>50000</v>
      </c>
      <c r="F24" s="698"/>
      <c r="G24" s="698"/>
      <c r="H24" s="534"/>
      <c r="I24" s="534"/>
      <c r="J24" s="534"/>
      <c r="K24" s="534"/>
      <c r="L24" s="534"/>
      <c r="M24" s="534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  <c r="Z24" s="534"/>
    </row>
    <row r="25" spans="1:26" ht="14.25" customHeight="1">
      <c r="A25" s="709">
        <v>21</v>
      </c>
      <c r="B25" s="710" t="s">
        <v>1269</v>
      </c>
      <c r="C25" s="711" t="s">
        <v>1270</v>
      </c>
      <c r="D25" s="711" t="s">
        <v>1266</v>
      </c>
      <c r="E25" s="712">
        <v>50000</v>
      </c>
      <c r="F25" s="698"/>
      <c r="G25" s="698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</row>
    <row r="26" spans="1:26" ht="14.25" customHeight="1">
      <c r="A26" s="912" t="s">
        <v>297</v>
      </c>
      <c r="B26" s="809"/>
      <c r="C26" s="809"/>
      <c r="D26" s="810"/>
      <c r="E26" s="690">
        <f>SUM(E5:E25)</f>
        <v>296000</v>
      </c>
      <c r="F26" s="713"/>
      <c r="G26" s="713"/>
      <c r="H26" s="714"/>
      <c r="I26" s="714"/>
      <c r="J26" s="714"/>
      <c r="K26" s="714"/>
      <c r="L26" s="714"/>
      <c r="M26" s="714"/>
      <c r="N26" s="714"/>
      <c r="O26" s="714"/>
      <c r="P26" s="714"/>
      <c r="Q26" s="714"/>
      <c r="R26" s="714"/>
      <c r="S26" s="714"/>
      <c r="T26" s="714"/>
      <c r="U26" s="714"/>
      <c r="V26" s="714"/>
      <c r="W26" s="714"/>
      <c r="X26" s="714"/>
      <c r="Y26" s="714"/>
      <c r="Z26" s="714"/>
    </row>
    <row r="27" spans="1:26" ht="14.25" customHeight="1">
      <c r="A27" s="715"/>
      <c r="B27" s="534"/>
      <c r="C27" s="534"/>
      <c r="D27" s="534"/>
      <c r="E27" s="654"/>
      <c r="F27" s="654"/>
      <c r="G27" s="654"/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  <c r="Y27" s="534"/>
      <c r="Z27" s="534"/>
    </row>
    <row r="28" spans="1:26" ht="14.25" customHeight="1">
      <c r="A28" s="715"/>
      <c r="B28" s="534"/>
      <c r="C28" s="534"/>
      <c r="D28" s="534"/>
      <c r="E28" s="654"/>
      <c r="F28" s="654"/>
      <c r="G28" s="654"/>
      <c r="H28" s="534"/>
      <c r="I28" s="534"/>
      <c r="J28" s="534"/>
      <c r="K28" s="534"/>
      <c r="L28" s="534"/>
      <c r="M28" s="534"/>
      <c r="N28" s="534"/>
      <c r="O28" s="534"/>
      <c r="P28" s="534"/>
      <c r="Q28" s="534"/>
      <c r="R28" s="534"/>
      <c r="S28" s="534"/>
      <c r="T28" s="534"/>
      <c r="U28" s="534"/>
      <c r="V28" s="534"/>
      <c r="W28" s="534"/>
      <c r="X28" s="534"/>
      <c r="Y28" s="534"/>
      <c r="Z28" s="534"/>
    </row>
    <row r="29" spans="1:26" ht="14.25" customHeight="1">
      <c r="A29" s="715"/>
      <c r="B29" s="534"/>
      <c r="C29" s="534"/>
      <c r="D29" s="534"/>
      <c r="E29" s="654"/>
      <c r="F29" s="654"/>
      <c r="G29" s="654"/>
      <c r="H29" s="534"/>
      <c r="I29" s="534"/>
      <c r="J29" s="534"/>
      <c r="K29" s="534"/>
      <c r="L29" s="534"/>
      <c r="M29" s="534"/>
      <c r="N29" s="534"/>
      <c r="O29" s="534"/>
      <c r="P29" s="534"/>
      <c r="Q29" s="534"/>
      <c r="R29" s="534"/>
      <c r="S29" s="534"/>
      <c r="T29" s="534"/>
      <c r="U29" s="534"/>
      <c r="V29" s="534"/>
      <c r="W29" s="534"/>
      <c r="X29" s="534"/>
      <c r="Y29" s="534"/>
      <c r="Z29" s="534"/>
    </row>
    <row r="30" spans="1:26" ht="14.25" customHeight="1">
      <c r="A30" s="715"/>
      <c r="B30" s="534"/>
      <c r="C30" s="534"/>
      <c r="D30" s="534"/>
      <c r="E30" s="654"/>
      <c r="F30" s="654"/>
      <c r="G30" s="65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</row>
    <row r="31" spans="1:26" ht="14.25" customHeight="1">
      <c r="A31" s="715"/>
      <c r="B31" s="534"/>
      <c r="C31" s="534"/>
      <c r="D31" s="534"/>
      <c r="E31" s="654"/>
      <c r="F31" s="654"/>
      <c r="G31" s="65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</row>
    <row r="32" spans="1:26" ht="14.25" customHeight="1">
      <c r="A32" s="715"/>
      <c r="B32" s="534"/>
      <c r="C32" s="534"/>
      <c r="D32" s="534"/>
      <c r="E32" s="654"/>
      <c r="F32" s="654"/>
      <c r="G32" s="65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4"/>
      <c r="Y32" s="534"/>
      <c r="Z32" s="534"/>
    </row>
    <row r="33" spans="1:26" ht="14.25" customHeight="1">
      <c r="A33" s="715"/>
      <c r="B33" s="534"/>
      <c r="C33" s="534"/>
      <c r="D33" s="534"/>
      <c r="E33" s="654"/>
      <c r="F33" s="654"/>
      <c r="G33" s="65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</row>
    <row r="34" spans="1:26" ht="14.25" customHeight="1">
      <c r="A34" s="715"/>
      <c r="B34" s="534"/>
      <c r="C34" s="534"/>
      <c r="D34" s="534"/>
      <c r="E34" s="654"/>
      <c r="F34" s="654"/>
      <c r="G34" s="65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  <c r="Z34" s="534"/>
    </row>
    <row r="35" spans="1:26" ht="14.25" customHeight="1">
      <c r="A35" s="715"/>
      <c r="B35" s="534"/>
      <c r="C35" s="534"/>
      <c r="D35" s="534"/>
      <c r="E35" s="654"/>
      <c r="F35" s="654"/>
      <c r="G35" s="65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  <c r="Y35" s="534"/>
      <c r="Z35" s="534"/>
    </row>
    <row r="36" spans="1:26" ht="14.25" customHeight="1">
      <c r="A36" s="715"/>
      <c r="B36" s="534"/>
      <c r="C36" s="534"/>
      <c r="D36" s="534"/>
      <c r="E36" s="654"/>
      <c r="F36" s="654"/>
      <c r="G36" s="65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534"/>
      <c r="Y36" s="534"/>
      <c r="Z36" s="534"/>
    </row>
    <row r="37" spans="1:26" ht="14.25" customHeight="1">
      <c r="A37" s="715"/>
      <c r="B37" s="534"/>
      <c r="C37" s="534"/>
      <c r="D37" s="534"/>
      <c r="E37" s="654"/>
      <c r="F37" s="654"/>
      <c r="G37" s="65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</row>
    <row r="38" spans="1:26" ht="14.25" customHeight="1">
      <c r="A38" s="715"/>
      <c r="B38" s="534"/>
      <c r="C38" s="534"/>
      <c r="D38" s="534"/>
      <c r="E38" s="654"/>
      <c r="F38" s="654"/>
      <c r="G38" s="65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</row>
    <row r="39" spans="1:26" ht="14.25" customHeight="1">
      <c r="A39" s="715"/>
      <c r="B39" s="534"/>
      <c r="C39" s="534"/>
      <c r="D39" s="534"/>
      <c r="E39" s="654"/>
      <c r="F39" s="654"/>
      <c r="G39" s="65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  <c r="Z39" s="534"/>
    </row>
    <row r="40" spans="1:26" ht="14.25" customHeight="1">
      <c r="A40" s="715"/>
      <c r="B40" s="534"/>
      <c r="C40" s="534"/>
      <c r="D40" s="534"/>
      <c r="E40" s="654"/>
      <c r="F40" s="654"/>
      <c r="G40" s="65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</row>
    <row r="41" spans="1:26" ht="14.25" customHeight="1">
      <c r="A41" s="715"/>
      <c r="B41" s="534"/>
      <c r="C41" s="534"/>
      <c r="D41" s="534"/>
      <c r="E41" s="654"/>
      <c r="F41" s="654"/>
      <c r="G41" s="654"/>
      <c r="H41" s="534"/>
      <c r="I41" s="534"/>
      <c r="J41" s="534"/>
      <c r="K41" s="534"/>
      <c r="L41" s="534"/>
      <c r="M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534"/>
    </row>
    <row r="42" spans="1:26" ht="14.25" customHeight="1">
      <c r="A42" s="715"/>
      <c r="B42" s="534"/>
      <c r="C42" s="534"/>
      <c r="D42" s="534"/>
      <c r="E42" s="654"/>
      <c r="F42" s="654"/>
      <c r="G42" s="65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</row>
    <row r="43" spans="1:26" ht="14.25" customHeight="1">
      <c r="A43" s="715"/>
      <c r="B43" s="534"/>
      <c r="C43" s="534"/>
      <c r="D43" s="534"/>
      <c r="E43" s="654"/>
      <c r="F43" s="654"/>
      <c r="G43" s="654"/>
      <c r="H43" s="534"/>
      <c r="I43" s="534"/>
      <c r="J43" s="534"/>
      <c r="K43" s="534"/>
      <c r="L43" s="534"/>
      <c r="M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4"/>
      <c r="Y43" s="534"/>
      <c r="Z43" s="534"/>
    </row>
    <row r="44" spans="1:26" ht="14.25" customHeight="1">
      <c r="A44" s="715"/>
      <c r="B44" s="534"/>
      <c r="C44" s="534"/>
      <c r="D44" s="534"/>
      <c r="E44" s="654"/>
      <c r="F44" s="654"/>
      <c r="G44" s="65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  <c r="Y44" s="534"/>
      <c r="Z44" s="534"/>
    </row>
    <row r="45" spans="1:26" ht="14.25" customHeight="1">
      <c r="A45" s="715"/>
      <c r="B45" s="534"/>
      <c r="C45" s="534"/>
      <c r="D45" s="534"/>
      <c r="E45" s="654"/>
      <c r="F45" s="654"/>
      <c r="G45" s="654"/>
      <c r="H45" s="534"/>
      <c r="I45" s="534"/>
      <c r="J45" s="534"/>
      <c r="K45" s="534"/>
      <c r="L45" s="534"/>
      <c r="M45" s="534"/>
      <c r="N45" s="534"/>
      <c r="O45" s="534"/>
      <c r="P45" s="534"/>
      <c r="Q45" s="534"/>
      <c r="R45" s="534"/>
      <c r="S45" s="534"/>
      <c r="T45" s="534"/>
      <c r="U45" s="534"/>
      <c r="V45" s="534"/>
      <c r="W45" s="534"/>
      <c r="X45" s="534"/>
      <c r="Y45" s="534"/>
      <c r="Z45" s="534"/>
    </row>
    <row r="46" spans="1:26" ht="14.25" customHeight="1">
      <c r="A46" s="715"/>
      <c r="B46" s="534"/>
      <c r="C46" s="534"/>
      <c r="D46" s="534"/>
      <c r="E46" s="654"/>
      <c r="F46" s="654"/>
      <c r="G46" s="654"/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</row>
    <row r="47" spans="1:26" ht="14.25" customHeight="1">
      <c r="A47" s="715"/>
      <c r="B47" s="534"/>
      <c r="C47" s="534"/>
      <c r="D47" s="534"/>
      <c r="E47" s="654"/>
      <c r="F47" s="654"/>
      <c r="G47" s="65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4"/>
      <c r="Y47" s="534"/>
      <c r="Z47" s="534"/>
    </row>
    <row r="48" spans="1:26" ht="14.25" customHeight="1">
      <c r="A48" s="715"/>
      <c r="B48" s="534"/>
      <c r="C48" s="534"/>
      <c r="D48" s="534"/>
      <c r="E48" s="654"/>
      <c r="F48" s="654"/>
      <c r="G48" s="65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</row>
    <row r="49" spans="1:26" ht="14.25" customHeight="1">
      <c r="A49" s="715"/>
      <c r="B49" s="534"/>
      <c r="C49" s="534"/>
      <c r="D49" s="534"/>
      <c r="E49" s="654"/>
      <c r="F49" s="654"/>
      <c r="G49" s="654"/>
      <c r="H49" s="534"/>
      <c r="I49" s="534"/>
      <c r="J49" s="534"/>
      <c r="K49" s="534"/>
      <c r="L49" s="534"/>
      <c r="M49" s="534"/>
      <c r="N49" s="534"/>
      <c r="O49" s="534"/>
      <c r="P49" s="534"/>
      <c r="Q49" s="534"/>
      <c r="R49" s="534"/>
      <c r="S49" s="534"/>
      <c r="T49" s="534"/>
      <c r="U49" s="534"/>
      <c r="V49" s="534"/>
      <c r="W49" s="534"/>
      <c r="X49" s="534"/>
      <c r="Y49" s="534"/>
      <c r="Z49" s="534"/>
    </row>
    <row r="50" spans="1:26" ht="14.25" customHeight="1">
      <c r="A50" s="715"/>
      <c r="B50" s="534"/>
      <c r="C50" s="534"/>
      <c r="D50" s="534"/>
      <c r="E50" s="654"/>
      <c r="F50" s="654"/>
      <c r="G50" s="65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</row>
    <row r="51" spans="1:26" ht="14.25" customHeight="1">
      <c r="A51" s="715"/>
      <c r="B51" s="534"/>
      <c r="C51" s="534"/>
      <c r="D51" s="534"/>
      <c r="E51" s="654"/>
      <c r="F51" s="654"/>
      <c r="G51" s="654"/>
      <c r="H51" s="534"/>
      <c r="I51" s="534"/>
      <c r="J51" s="534"/>
      <c r="K51" s="534"/>
      <c r="L51" s="534"/>
      <c r="M51" s="534"/>
      <c r="N51" s="534"/>
      <c r="O51" s="534"/>
      <c r="P51" s="534"/>
      <c r="Q51" s="534"/>
      <c r="R51" s="534"/>
      <c r="S51" s="534"/>
      <c r="T51" s="534"/>
      <c r="U51" s="534"/>
      <c r="V51" s="534"/>
      <c r="W51" s="534"/>
      <c r="X51" s="534"/>
      <c r="Y51" s="534"/>
      <c r="Z51" s="534"/>
    </row>
    <row r="52" spans="1:26" ht="14.25" customHeight="1">
      <c r="A52" s="715"/>
      <c r="B52" s="534"/>
      <c r="C52" s="534"/>
      <c r="D52" s="534"/>
      <c r="E52" s="654"/>
      <c r="F52" s="654"/>
      <c r="G52" s="65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</row>
    <row r="53" spans="1:26" ht="14.25" customHeight="1">
      <c r="A53" s="715"/>
      <c r="B53" s="534"/>
      <c r="C53" s="534"/>
      <c r="D53" s="534"/>
      <c r="E53" s="654"/>
      <c r="F53" s="654"/>
      <c r="G53" s="654"/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4"/>
      <c r="T53" s="534"/>
      <c r="U53" s="534"/>
      <c r="V53" s="534"/>
      <c r="W53" s="534"/>
      <c r="X53" s="534"/>
      <c r="Y53" s="534"/>
      <c r="Z53" s="534"/>
    </row>
    <row r="54" spans="1:26" ht="14.25" customHeight="1">
      <c r="A54" s="715"/>
      <c r="B54" s="534"/>
      <c r="C54" s="534"/>
      <c r="D54" s="534"/>
      <c r="E54" s="654"/>
      <c r="F54" s="654"/>
      <c r="G54" s="65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</row>
    <row r="55" spans="1:26" ht="14.25" customHeight="1">
      <c r="A55" s="715"/>
      <c r="B55" s="534"/>
      <c r="C55" s="534"/>
      <c r="D55" s="534"/>
      <c r="E55" s="654"/>
      <c r="F55" s="654"/>
      <c r="G55" s="654"/>
      <c r="H55" s="534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4"/>
      <c r="T55" s="534"/>
      <c r="U55" s="534"/>
      <c r="V55" s="534"/>
      <c r="W55" s="534"/>
      <c r="X55" s="534"/>
      <c r="Y55" s="534"/>
      <c r="Z55" s="534"/>
    </row>
    <row r="56" spans="1:26" ht="14.25" customHeight="1">
      <c r="A56" s="715"/>
      <c r="B56" s="534"/>
      <c r="C56" s="534"/>
      <c r="D56" s="534"/>
      <c r="E56" s="654"/>
      <c r="F56" s="654"/>
      <c r="G56" s="65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</row>
    <row r="57" spans="1:26" ht="14.25" customHeight="1">
      <c r="A57" s="715"/>
      <c r="B57" s="534"/>
      <c r="C57" s="534"/>
      <c r="D57" s="534"/>
      <c r="E57" s="654"/>
      <c r="F57" s="654"/>
      <c r="G57" s="65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4"/>
      <c r="T57" s="534"/>
      <c r="U57" s="534"/>
      <c r="V57" s="534"/>
      <c r="W57" s="534"/>
      <c r="X57" s="534"/>
      <c r="Y57" s="534"/>
      <c r="Z57" s="534"/>
    </row>
    <row r="58" spans="1:26" ht="14.25" customHeight="1">
      <c r="A58" s="715"/>
      <c r="B58" s="534"/>
      <c r="C58" s="534"/>
      <c r="D58" s="534"/>
      <c r="E58" s="654"/>
      <c r="F58" s="654"/>
      <c r="G58" s="654"/>
      <c r="H58" s="534"/>
      <c r="I58" s="534"/>
      <c r="J58" s="534"/>
      <c r="K58" s="534"/>
      <c r="L58" s="534"/>
      <c r="M58" s="534"/>
      <c r="N58" s="534"/>
      <c r="O58" s="534"/>
      <c r="P58" s="534"/>
      <c r="Q58" s="534"/>
      <c r="R58" s="534"/>
      <c r="S58" s="534"/>
      <c r="T58" s="534"/>
      <c r="U58" s="534"/>
      <c r="V58" s="534"/>
      <c r="W58" s="534"/>
      <c r="X58" s="534"/>
      <c r="Y58" s="534"/>
      <c r="Z58" s="534"/>
    </row>
    <row r="59" spans="1:26" ht="14.25" customHeight="1">
      <c r="A59" s="715"/>
      <c r="B59" s="534"/>
      <c r="C59" s="534"/>
      <c r="D59" s="534"/>
      <c r="E59" s="654"/>
      <c r="F59" s="654"/>
      <c r="G59" s="654"/>
      <c r="H59" s="534"/>
      <c r="I59" s="534"/>
      <c r="J59" s="534"/>
      <c r="K59" s="534"/>
      <c r="L59" s="534"/>
      <c r="M59" s="534"/>
      <c r="N59" s="534"/>
      <c r="O59" s="534"/>
      <c r="P59" s="534"/>
      <c r="Q59" s="534"/>
      <c r="R59" s="534"/>
      <c r="S59" s="534"/>
      <c r="T59" s="534"/>
      <c r="U59" s="534"/>
      <c r="V59" s="534"/>
      <c r="W59" s="534"/>
      <c r="X59" s="534"/>
      <c r="Y59" s="534"/>
      <c r="Z59" s="534"/>
    </row>
    <row r="60" spans="1:26" ht="14.25" customHeight="1">
      <c r="A60" s="715"/>
      <c r="B60" s="534"/>
      <c r="C60" s="534"/>
      <c r="D60" s="534"/>
      <c r="E60" s="654"/>
      <c r="F60" s="654"/>
      <c r="G60" s="65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</row>
    <row r="61" spans="1:26" ht="14.25" customHeight="1">
      <c r="A61" s="715"/>
      <c r="B61" s="534"/>
      <c r="C61" s="534"/>
      <c r="D61" s="534"/>
      <c r="E61" s="654"/>
      <c r="F61" s="654"/>
      <c r="G61" s="654"/>
      <c r="H61" s="534"/>
      <c r="I61" s="534"/>
      <c r="J61" s="534"/>
      <c r="K61" s="534"/>
      <c r="L61" s="534"/>
      <c r="M61" s="534"/>
      <c r="N61" s="534"/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4"/>
    </row>
    <row r="62" spans="1:26" ht="14.25" customHeight="1">
      <c r="A62" s="715"/>
      <c r="B62" s="534"/>
      <c r="C62" s="534"/>
      <c r="D62" s="534"/>
      <c r="E62" s="654"/>
      <c r="F62" s="654"/>
      <c r="G62" s="65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</row>
    <row r="63" spans="1:26" ht="14.25" customHeight="1">
      <c r="A63" s="715"/>
      <c r="B63" s="534"/>
      <c r="C63" s="534"/>
      <c r="D63" s="534"/>
      <c r="E63" s="654"/>
      <c r="F63" s="654"/>
      <c r="G63" s="654"/>
      <c r="H63" s="534"/>
      <c r="I63" s="534"/>
      <c r="J63" s="534"/>
      <c r="K63" s="534"/>
      <c r="L63" s="534"/>
      <c r="M63" s="534"/>
      <c r="N63" s="534"/>
      <c r="O63" s="534"/>
      <c r="P63" s="534"/>
      <c r="Q63" s="534"/>
      <c r="R63" s="534"/>
      <c r="S63" s="534"/>
      <c r="T63" s="534"/>
      <c r="U63" s="534"/>
      <c r="V63" s="534"/>
      <c r="W63" s="534"/>
      <c r="X63" s="534"/>
      <c r="Y63" s="534"/>
      <c r="Z63" s="534"/>
    </row>
    <row r="64" spans="1:26" ht="14.25" customHeight="1">
      <c r="A64" s="715"/>
      <c r="B64" s="534"/>
      <c r="C64" s="534"/>
      <c r="D64" s="534"/>
      <c r="E64" s="654"/>
      <c r="F64" s="654"/>
      <c r="G64" s="65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</row>
    <row r="65" spans="1:26" ht="14.25" customHeight="1">
      <c r="A65" s="715"/>
      <c r="B65" s="534"/>
      <c r="C65" s="534"/>
      <c r="D65" s="534"/>
      <c r="E65" s="654"/>
      <c r="F65" s="654"/>
      <c r="G65" s="654"/>
      <c r="H65" s="534"/>
      <c r="I65" s="534"/>
      <c r="J65" s="534"/>
      <c r="K65" s="534"/>
      <c r="L65" s="534"/>
      <c r="M65" s="534"/>
      <c r="N65" s="534"/>
      <c r="O65" s="534"/>
      <c r="P65" s="534"/>
      <c r="Q65" s="534"/>
      <c r="R65" s="534"/>
      <c r="S65" s="534"/>
      <c r="T65" s="534"/>
      <c r="U65" s="534"/>
      <c r="V65" s="534"/>
      <c r="W65" s="534"/>
      <c r="X65" s="534"/>
      <c r="Y65" s="534"/>
      <c r="Z65" s="534"/>
    </row>
    <row r="66" spans="1:26" ht="14.25" customHeight="1">
      <c r="A66" s="715"/>
      <c r="B66" s="534"/>
      <c r="C66" s="534"/>
      <c r="D66" s="534"/>
      <c r="E66" s="654"/>
      <c r="F66" s="654"/>
      <c r="G66" s="65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</row>
    <row r="67" spans="1:26" ht="14.25" customHeight="1">
      <c r="A67" s="715"/>
      <c r="B67" s="534"/>
      <c r="C67" s="534"/>
      <c r="D67" s="534"/>
      <c r="E67" s="654"/>
      <c r="F67" s="654"/>
      <c r="G67" s="654"/>
      <c r="H67" s="534"/>
      <c r="I67" s="534"/>
      <c r="J67" s="534"/>
      <c r="K67" s="534"/>
      <c r="L67" s="534"/>
      <c r="M67" s="534"/>
      <c r="N67" s="534"/>
      <c r="O67" s="534"/>
      <c r="P67" s="534"/>
      <c r="Q67" s="534"/>
      <c r="R67" s="534"/>
      <c r="S67" s="534"/>
      <c r="T67" s="534"/>
      <c r="U67" s="534"/>
      <c r="V67" s="534"/>
      <c r="W67" s="534"/>
      <c r="X67" s="534"/>
      <c r="Y67" s="534"/>
      <c r="Z67" s="534"/>
    </row>
    <row r="68" spans="1:26" ht="14.25" customHeight="1">
      <c r="A68" s="715"/>
      <c r="B68" s="534"/>
      <c r="C68" s="534"/>
      <c r="D68" s="534"/>
      <c r="E68" s="654"/>
      <c r="F68" s="654"/>
      <c r="G68" s="65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</row>
    <row r="69" spans="1:26" ht="14.25" customHeight="1">
      <c r="A69" s="715"/>
      <c r="B69" s="534"/>
      <c r="C69" s="534"/>
      <c r="D69" s="534"/>
      <c r="E69" s="654"/>
      <c r="F69" s="654"/>
      <c r="G69" s="654"/>
      <c r="H69" s="534"/>
      <c r="I69" s="534"/>
      <c r="J69" s="534"/>
      <c r="K69" s="534"/>
      <c r="L69" s="534"/>
      <c r="M69" s="534"/>
      <c r="N69" s="534"/>
      <c r="O69" s="534"/>
      <c r="P69" s="534"/>
      <c r="Q69" s="534"/>
      <c r="R69" s="534"/>
      <c r="S69" s="534"/>
      <c r="T69" s="534"/>
      <c r="U69" s="534"/>
      <c r="V69" s="534"/>
      <c r="W69" s="534"/>
      <c r="X69" s="534"/>
      <c r="Y69" s="534"/>
      <c r="Z69" s="534"/>
    </row>
    <row r="70" spans="1:26" ht="14.25" customHeight="1">
      <c r="A70" s="715"/>
      <c r="B70" s="534"/>
      <c r="C70" s="534"/>
      <c r="D70" s="534"/>
      <c r="E70" s="654"/>
      <c r="F70" s="654"/>
      <c r="G70" s="65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</row>
    <row r="71" spans="1:26" ht="14.25" customHeight="1">
      <c r="A71" s="715"/>
      <c r="B71" s="534"/>
      <c r="C71" s="534"/>
      <c r="D71" s="534"/>
      <c r="E71" s="654"/>
      <c r="F71" s="654"/>
      <c r="G71" s="654"/>
      <c r="H71" s="534"/>
      <c r="I71" s="534"/>
      <c r="J71" s="534"/>
      <c r="K71" s="534"/>
      <c r="L71" s="534"/>
      <c r="M71" s="534"/>
      <c r="N71" s="534"/>
      <c r="O71" s="534"/>
      <c r="P71" s="534"/>
      <c r="Q71" s="534"/>
      <c r="R71" s="534"/>
      <c r="S71" s="534"/>
      <c r="T71" s="534"/>
      <c r="U71" s="534"/>
      <c r="V71" s="534"/>
      <c r="W71" s="534"/>
      <c r="X71" s="534"/>
      <c r="Y71" s="534"/>
      <c r="Z71" s="534"/>
    </row>
    <row r="72" spans="1:26" ht="14.25" customHeight="1">
      <c r="A72" s="715"/>
      <c r="B72" s="534"/>
      <c r="C72" s="534"/>
      <c r="D72" s="534"/>
      <c r="E72" s="654"/>
      <c r="F72" s="654"/>
      <c r="G72" s="65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</row>
    <row r="73" spans="1:26" ht="14.25" customHeight="1">
      <c r="A73" s="715"/>
      <c r="B73" s="534"/>
      <c r="C73" s="534"/>
      <c r="D73" s="534"/>
      <c r="E73" s="654"/>
      <c r="F73" s="654"/>
      <c r="G73" s="654"/>
      <c r="H73" s="534"/>
      <c r="I73" s="534"/>
      <c r="J73" s="534"/>
      <c r="K73" s="534"/>
      <c r="L73" s="534"/>
      <c r="M73" s="534"/>
      <c r="N73" s="534"/>
      <c r="O73" s="534"/>
      <c r="P73" s="534"/>
      <c r="Q73" s="534"/>
      <c r="R73" s="534"/>
      <c r="S73" s="534"/>
      <c r="T73" s="534"/>
      <c r="U73" s="534"/>
      <c r="V73" s="534"/>
      <c r="W73" s="534"/>
      <c r="X73" s="534"/>
      <c r="Y73" s="534"/>
      <c r="Z73" s="534"/>
    </row>
    <row r="74" spans="1:26" ht="14.25" customHeight="1">
      <c r="A74" s="715"/>
      <c r="B74" s="534"/>
      <c r="C74" s="534"/>
      <c r="D74" s="534"/>
      <c r="E74" s="654"/>
      <c r="F74" s="654"/>
      <c r="G74" s="65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</row>
    <row r="75" spans="1:26" ht="14.25" customHeight="1">
      <c r="A75" s="715"/>
      <c r="B75" s="534"/>
      <c r="C75" s="534"/>
      <c r="D75" s="534"/>
      <c r="E75" s="654"/>
      <c r="F75" s="654"/>
      <c r="G75" s="654"/>
      <c r="H75" s="534"/>
      <c r="I75" s="534"/>
      <c r="J75" s="534"/>
      <c r="K75" s="534"/>
      <c r="L75" s="534"/>
      <c r="M75" s="534"/>
      <c r="N75" s="534"/>
      <c r="O75" s="534"/>
      <c r="P75" s="534"/>
      <c r="Q75" s="534"/>
      <c r="R75" s="534"/>
      <c r="S75" s="534"/>
      <c r="T75" s="534"/>
      <c r="U75" s="534"/>
      <c r="V75" s="534"/>
      <c r="W75" s="534"/>
      <c r="X75" s="534"/>
      <c r="Y75" s="534"/>
      <c r="Z75" s="534"/>
    </row>
    <row r="76" spans="1:26" ht="14.25" customHeight="1">
      <c r="A76" s="715"/>
      <c r="B76" s="534"/>
      <c r="C76" s="534"/>
      <c r="D76" s="534"/>
      <c r="E76" s="654"/>
      <c r="F76" s="654"/>
      <c r="G76" s="654"/>
      <c r="H76" s="534"/>
      <c r="I76" s="534"/>
      <c r="J76" s="534"/>
      <c r="K76" s="534"/>
      <c r="L76" s="53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</row>
    <row r="77" spans="1:26" ht="14.25" customHeight="1">
      <c r="A77" s="715"/>
      <c r="B77" s="534"/>
      <c r="C77" s="534"/>
      <c r="D77" s="534"/>
      <c r="E77" s="654"/>
      <c r="F77" s="654"/>
      <c r="G77" s="654"/>
      <c r="H77" s="534"/>
      <c r="I77" s="534"/>
      <c r="J77" s="534"/>
      <c r="K77" s="534"/>
      <c r="L77" s="534"/>
      <c r="M77" s="534"/>
      <c r="N77" s="534"/>
      <c r="O77" s="534"/>
      <c r="P77" s="534"/>
      <c r="Q77" s="534"/>
      <c r="R77" s="534"/>
      <c r="S77" s="534"/>
      <c r="T77" s="534"/>
      <c r="U77" s="534"/>
      <c r="V77" s="534"/>
      <c r="W77" s="534"/>
      <c r="X77" s="534"/>
      <c r="Y77" s="534"/>
      <c r="Z77" s="534"/>
    </row>
    <row r="78" spans="1:26" ht="14.25" customHeight="1">
      <c r="A78" s="715"/>
      <c r="B78" s="534"/>
      <c r="C78" s="534"/>
      <c r="D78" s="534"/>
      <c r="E78" s="654"/>
      <c r="F78" s="654"/>
      <c r="G78" s="654"/>
      <c r="H78" s="534"/>
      <c r="I78" s="534"/>
      <c r="J78" s="534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</row>
    <row r="79" spans="1:26" ht="14.25" customHeight="1">
      <c r="A79" s="715"/>
      <c r="B79" s="534"/>
      <c r="C79" s="534"/>
      <c r="D79" s="534"/>
      <c r="E79" s="654"/>
      <c r="F79" s="654"/>
      <c r="G79" s="654"/>
      <c r="H79" s="534"/>
      <c r="I79" s="534"/>
      <c r="J79" s="534"/>
      <c r="K79" s="534"/>
      <c r="L79" s="534"/>
      <c r="M79" s="534"/>
      <c r="N79" s="534"/>
      <c r="O79" s="534"/>
      <c r="P79" s="534"/>
      <c r="Q79" s="534"/>
      <c r="R79" s="534"/>
      <c r="S79" s="534"/>
      <c r="T79" s="534"/>
      <c r="U79" s="534"/>
      <c r="V79" s="534"/>
      <c r="W79" s="534"/>
      <c r="X79" s="534"/>
      <c r="Y79" s="534"/>
      <c r="Z79" s="534"/>
    </row>
    <row r="80" spans="1:26" ht="14.25" customHeight="1">
      <c r="A80" s="715"/>
      <c r="B80" s="534"/>
      <c r="C80" s="534"/>
      <c r="D80" s="534"/>
      <c r="E80" s="654"/>
      <c r="F80" s="654"/>
      <c r="G80" s="65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</row>
    <row r="81" spans="1:26" ht="14.25" customHeight="1">
      <c r="A81" s="715"/>
      <c r="B81" s="534"/>
      <c r="C81" s="534"/>
      <c r="D81" s="534"/>
      <c r="E81" s="654"/>
      <c r="F81" s="654"/>
      <c r="G81" s="65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</row>
    <row r="82" spans="1:26" ht="14.25" customHeight="1">
      <c r="A82" s="715"/>
      <c r="B82" s="534"/>
      <c r="C82" s="534"/>
      <c r="D82" s="534"/>
      <c r="E82" s="654"/>
      <c r="F82" s="654"/>
      <c r="G82" s="65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</row>
    <row r="83" spans="1:26" ht="14.25" customHeight="1">
      <c r="A83" s="715"/>
      <c r="B83" s="534"/>
      <c r="C83" s="534"/>
      <c r="D83" s="534"/>
      <c r="E83" s="654"/>
      <c r="F83" s="654"/>
      <c r="G83" s="654"/>
      <c r="H83" s="534"/>
      <c r="I83" s="534"/>
      <c r="J83" s="534"/>
      <c r="K83" s="534"/>
      <c r="L83" s="534"/>
      <c r="M83" s="534"/>
      <c r="N83" s="534"/>
      <c r="O83" s="534"/>
      <c r="P83" s="534"/>
      <c r="Q83" s="534"/>
      <c r="R83" s="534"/>
      <c r="S83" s="534"/>
      <c r="T83" s="534"/>
      <c r="U83" s="534"/>
      <c r="V83" s="534"/>
      <c r="W83" s="534"/>
      <c r="X83" s="534"/>
      <c r="Y83" s="534"/>
      <c r="Z83" s="534"/>
    </row>
    <row r="84" spans="1:26" ht="14.25" customHeight="1">
      <c r="A84" s="715"/>
      <c r="B84" s="534"/>
      <c r="C84" s="534"/>
      <c r="D84" s="534"/>
      <c r="E84" s="654"/>
      <c r="F84" s="654"/>
      <c r="G84" s="65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</row>
    <row r="85" spans="1:26" ht="14.25" customHeight="1">
      <c r="A85" s="715"/>
      <c r="B85" s="534"/>
      <c r="C85" s="534"/>
      <c r="D85" s="534"/>
      <c r="E85" s="654"/>
      <c r="F85" s="654"/>
      <c r="G85" s="654"/>
      <c r="H85" s="534"/>
      <c r="I85" s="534"/>
      <c r="J85" s="534"/>
      <c r="K85" s="534"/>
      <c r="L85" s="534"/>
      <c r="M85" s="534"/>
      <c r="N85" s="534"/>
      <c r="O85" s="534"/>
      <c r="P85" s="534"/>
      <c r="Q85" s="534"/>
      <c r="R85" s="534"/>
      <c r="S85" s="534"/>
      <c r="T85" s="534"/>
      <c r="U85" s="534"/>
      <c r="V85" s="534"/>
      <c r="W85" s="534"/>
      <c r="X85" s="534"/>
      <c r="Y85" s="534"/>
      <c r="Z85" s="534"/>
    </row>
    <row r="86" spans="1:26" ht="14.25" customHeight="1">
      <c r="A86" s="715"/>
      <c r="B86" s="534"/>
      <c r="C86" s="534"/>
      <c r="D86" s="534"/>
      <c r="E86" s="654"/>
      <c r="F86" s="654"/>
      <c r="G86" s="65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</row>
    <row r="87" spans="1:26" ht="14.25" customHeight="1">
      <c r="A87" s="715"/>
      <c r="B87" s="534"/>
      <c r="C87" s="534"/>
      <c r="D87" s="534"/>
      <c r="E87" s="654"/>
      <c r="F87" s="654"/>
      <c r="G87" s="654"/>
      <c r="H87" s="534"/>
      <c r="I87" s="534"/>
      <c r="J87" s="534"/>
      <c r="K87" s="534"/>
      <c r="L87" s="534"/>
      <c r="M87" s="534"/>
      <c r="N87" s="534"/>
      <c r="O87" s="534"/>
      <c r="P87" s="534"/>
      <c r="Q87" s="534"/>
      <c r="R87" s="534"/>
      <c r="S87" s="534"/>
      <c r="T87" s="534"/>
      <c r="U87" s="534"/>
      <c r="V87" s="534"/>
      <c r="W87" s="534"/>
      <c r="X87" s="534"/>
      <c r="Y87" s="534"/>
      <c r="Z87" s="534"/>
    </row>
    <row r="88" spans="1:26" ht="14.25" customHeight="1">
      <c r="A88" s="715"/>
      <c r="B88" s="534"/>
      <c r="C88" s="534"/>
      <c r="D88" s="534"/>
      <c r="E88" s="654"/>
      <c r="F88" s="654"/>
      <c r="G88" s="65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</row>
    <row r="89" spans="1:26" ht="14.25" customHeight="1">
      <c r="A89" s="715"/>
      <c r="B89" s="534"/>
      <c r="C89" s="534"/>
      <c r="D89" s="534"/>
      <c r="E89" s="654"/>
      <c r="F89" s="654"/>
      <c r="G89" s="654"/>
      <c r="H89" s="534"/>
      <c r="I89" s="534"/>
      <c r="J89" s="534"/>
      <c r="K89" s="534"/>
      <c r="L89" s="534"/>
      <c r="M89" s="534"/>
      <c r="N89" s="534"/>
      <c r="O89" s="534"/>
      <c r="P89" s="534"/>
      <c r="Q89" s="534"/>
      <c r="R89" s="534"/>
      <c r="S89" s="534"/>
      <c r="T89" s="534"/>
      <c r="U89" s="534"/>
      <c r="V89" s="534"/>
      <c r="W89" s="534"/>
      <c r="X89" s="534"/>
      <c r="Y89" s="534"/>
      <c r="Z89" s="534"/>
    </row>
    <row r="90" spans="1:26" ht="14.25" customHeight="1">
      <c r="A90" s="715"/>
      <c r="B90" s="534"/>
      <c r="C90" s="534"/>
      <c r="D90" s="534"/>
      <c r="E90" s="654"/>
      <c r="F90" s="654"/>
      <c r="G90" s="654"/>
      <c r="H90" s="534"/>
      <c r="I90" s="534"/>
      <c r="J90" s="534"/>
      <c r="K90" s="534"/>
      <c r="L90" s="53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</row>
    <row r="91" spans="1:26" ht="14.25" customHeight="1">
      <c r="A91" s="715"/>
      <c r="B91" s="534"/>
      <c r="C91" s="534"/>
      <c r="D91" s="534"/>
      <c r="E91" s="654"/>
      <c r="F91" s="654"/>
      <c r="G91" s="654"/>
      <c r="H91" s="534"/>
      <c r="I91" s="534"/>
      <c r="J91" s="534"/>
      <c r="K91" s="534"/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</row>
    <row r="92" spans="1:26" ht="14.25" customHeight="1">
      <c r="A92" s="715"/>
      <c r="B92" s="534"/>
      <c r="C92" s="534"/>
      <c r="D92" s="534"/>
      <c r="E92" s="654"/>
      <c r="F92" s="654"/>
      <c r="G92" s="65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</row>
    <row r="93" spans="1:26" ht="14.25" customHeight="1">
      <c r="A93" s="715"/>
      <c r="B93" s="534"/>
      <c r="C93" s="534"/>
      <c r="D93" s="534"/>
      <c r="E93" s="654"/>
      <c r="F93" s="654"/>
      <c r="G93" s="654"/>
      <c r="H93" s="534"/>
      <c r="I93" s="534"/>
      <c r="J93" s="534"/>
      <c r="K93" s="534"/>
      <c r="L93" s="534"/>
      <c r="M93" s="534"/>
      <c r="N93" s="534"/>
      <c r="O93" s="534"/>
      <c r="P93" s="534"/>
      <c r="Q93" s="534"/>
      <c r="R93" s="534"/>
      <c r="S93" s="534"/>
      <c r="T93" s="534"/>
      <c r="U93" s="534"/>
      <c r="V93" s="534"/>
      <c r="W93" s="534"/>
      <c r="X93" s="534"/>
      <c r="Y93" s="534"/>
      <c r="Z93" s="534"/>
    </row>
    <row r="94" spans="1:26" ht="14.25" customHeight="1">
      <c r="A94" s="715"/>
      <c r="B94" s="534"/>
      <c r="C94" s="534"/>
      <c r="D94" s="534"/>
      <c r="E94" s="654"/>
      <c r="F94" s="654"/>
      <c r="G94" s="654"/>
      <c r="H94" s="534"/>
      <c r="I94" s="534"/>
      <c r="J94" s="534"/>
      <c r="K94" s="534"/>
      <c r="L94" s="53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</row>
    <row r="95" spans="1:26" ht="14.25" customHeight="1">
      <c r="A95" s="715"/>
      <c r="B95" s="534"/>
      <c r="C95" s="534"/>
      <c r="D95" s="534"/>
      <c r="E95" s="654"/>
      <c r="F95" s="654"/>
      <c r="G95" s="654"/>
      <c r="H95" s="534"/>
      <c r="I95" s="534"/>
      <c r="J95" s="534"/>
      <c r="K95" s="534"/>
      <c r="L95" s="534"/>
      <c r="M95" s="534"/>
      <c r="N95" s="534"/>
      <c r="O95" s="534"/>
      <c r="P95" s="534"/>
      <c r="Q95" s="534"/>
      <c r="R95" s="534"/>
      <c r="S95" s="534"/>
      <c r="T95" s="534"/>
      <c r="U95" s="534"/>
      <c r="V95" s="534"/>
      <c r="W95" s="534"/>
      <c r="X95" s="534"/>
      <c r="Y95" s="534"/>
      <c r="Z95" s="534"/>
    </row>
    <row r="96" spans="1:26" ht="14.25" customHeight="1">
      <c r="A96" s="715"/>
      <c r="B96" s="534"/>
      <c r="C96" s="534"/>
      <c r="D96" s="534"/>
      <c r="E96" s="654"/>
      <c r="F96" s="654"/>
      <c r="G96" s="65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</row>
    <row r="97" spans="1:26" ht="14.25" customHeight="1">
      <c r="A97" s="715"/>
      <c r="B97" s="534"/>
      <c r="C97" s="534"/>
      <c r="D97" s="534"/>
      <c r="E97" s="654"/>
      <c r="F97" s="654"/>
      <c r="G97" s="654"/>
      <c r="H97" s="534"/>
      <c r="I97" s="534"/>
      <c r="J97" s="534"/>
      <c r="K97" s="534"/>
      <c r="L97" s="534"/>
      <c r="M97" s="534"/>
      <c r="N97" s="534"/>
      <c r="O97" s="534"/>
      <c r="P97" s="534"/>
      <c r="Q97" s="534"/>
      <c r="R97" s="534"/>
      <c r="S97" s="534"/>
      <c r="T97" s="534"/>
      <c r="U97" s="534"/>
      <c r="V97" s="534"/>
      <c r="W97" s="534"/>
      <c r="X97" s="534"/>
      <c r="Y97" s="534"/>
      <c r="Z97" s="534"/>
    </row>
    <row r="98" spans="1:26" ht="14.25" customHeight="1">
      <c r="A98" s="715"/>
      <c r="B98" s="534"/>
      <c r="C98" s="534"/>
      <c r="D98" s="534"/>
      <c r="E98" s="654"/>
      <c r="F98" s="654"/>
      <c r="G98" s="654"/>
      <c r="H98" s="534"/>
      <c r="I98" s="534"/>
      <c r="J98" s="534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</row>
    <row r="99" spans="1:26" ht="14.25" customHeight="1">
      <c r="A99" s="715"/>
      <c r="B99" s="534"/>
      <c r="C99" s="534"/>
      <c r="D99" s="534"/>
      <c r="E99" s="654"/>
      <c r="F99" s="654"/>
      <c r="G99" s="654"/>
      <c r="H99" s="534"/>
      <c r="I99" s="534"/>
      <c r="J99" s="534"/>
      <c r="K99" s="534"/>
      <c r="L99" s="534"/>
      <c r="M99" s="534"/>
      <c r="N99" s="534"/>
      <c r="O99" s="534"/>
      <c r="P99" s="534"/>
      <c r="Q99" s="534"/>
      <c r="R99" s="534"/>
      <c r="S99" s="534"/>
      <c r="T99" s="534"/>
      <c r="U99" s="534"/>
      <c r="V99" s="534"/>
      <c r="W99" s="534"/>
      <c r="X99" s="534"/>
      <c r="Y99" s="534"/>
      <c r="Z99" s="534"/>
    </row>
    <row r="100" spans="1:26" ht="14.25" customHeight="1">
      <c r="A100" s="715"/>
      <c r="B100" s="534"/>
      <c r="C100" s="534"/>
      <c r="D100" s="534"/>
      <c r="E100" s="654"/>
      <c r="F100" s="654"/>
      <c r="G100" s="65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</row>
    <row r="101" spans="1:26" ht="14.25" customHeight="1">
      <c r="A101" s="715"/>
      <c r="B101" s="534"/>
      <c r="C101" s="534"/>
      <c r="D101" s="534"/>
      <c r="E101" s="654"/>
      <c r="F101" s="654"/>
      <c r="G101" s="654"/>
      <c r="H101" s="534"/>
      <c r="I101" s="534"/>
      <c r="J101" s="534"/>
      <c r="K101" s="534"/>
      <c r="L101" s="534"/>
      <c r="M101" s="534"/>
      <c r="N101" s="534"/>
      <c r="O101" s="534"/>
      <c r="P101" s="534"/>
      <c r="Q101" s="534"/>
      <c r="R101" s="534"/>
      <c r="S101" s="534"/>
      <c r="T101" s="534"/>
      <c r="U101" s="534"/>
      <c r="V101" s="534"/>
      <c r="W101" s="534"/>
      <c r="X101" s="534"/>
      <c r="Y101" s="534"/>
      <c r="Z101" s="534"/>
    </row>
    <row r="102" spans="1:26" ht="14.25" customHeight="1">
      <c r="A102" s="715"/>
      <c r="B102" s="534"/>
      <c r="C102" s="534"/>
      <c r="D102" s="534"/>
      <c r="E102" s="654"/>
      <c r="F102" s="654"/>
      <c r="G102" s="65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</row>
    <row r="103" spans="1:26" ht="14.25" customHeight="1">
      <c r="A103" s="715"/>
      <c r="B103" s="534"/>
      <c r="C103" s="534"/>
      <c r="D103" s="534"/>
      <c r="E103" s="654"/>
      <c r="F103" s="654"/>
      <c r="G103" s="654"/>
      <c r="H103" s="534"/>
      <c r="I103" s="534"/>
      <c r="J103" s="534"/>
      <c r="K103" s="534"/>
      <c r="L103" s="534"/>
      <c r="M103" s="534"/>
      <c r="N103" s="534"/>
      <c r="O103" s="534"/>
      <c r="P103" s="534"/>
      <c r="Q103" s="534"/>
      <c r="R103" s="534"/>
      <c r="S103" s="534"/>
      <c r="T103" s="534"/>
      <c r="U103" s="534"/>
      <c r="V103" s="534"/>
      <c r="W103" s="534"/>
      <c r="X103" s="534"/>
      <c r="Y103" s="534"/>
      <c r="Z103" s="534"/>
    </row>
    <row r="104" spans="1:26" ht="14.25" customHeight="1">
      <c r="A104" s="715"/>
      <c r="B104" s="534"/>
      <c r="C104" s="534"/>
      <c r="D104" s="534"/>
      <c r="E104" s="654"/>
      <c r="F104" s="654"/>
      <c r="G104" s="654"/>
      <c r="H104" s="534"/>
      <c r="I104" s="534"/>
      <c r="J104" s="534"/>
      <c r="K104" s="534"/>
      <c r="L104" s="534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</row>
    <row r="105" spans="1:26" ht="14.25" customHeight="1">
      <c r="A105" s="715"/>
      <c r="B105" s="534"/>
      <c r="C105" s="534"/>
      <c r="D105" s="534"/>
      <c r="E105" s="654"/>
      <c r="F105" s="654"/>
      <c r="G105" s="654"/>
      <c r="H105" s="534"/>
      <c r="I105" s="534"/>
      <c r="J105" s="534"/>
      <c r="K105" s="534"/>
      <c r="L105" s="534"/>
      <c r="M105" s="534"/>
      <c r="N105" s="534"/>
      <c r="O105" s="534"/>
      <c r="P105" s="534"/>
      <c r="Q105" s="534"/>
      <c r="R105" s="534"/>
      <c r="S105" s="534"/>
      <c r="T105" s="534"/>
      <c r="U105" s="534"/>
      <c r="V105" s="534"/>
      <c r="W105" s="534"/>
      <c r="X105" s="534"/>
      <c r="Y105" s="534"/>
      <c r="Z105" s="534"/>
    </row>
    <row r="106" spans="1:26" ht="14.25" customHeight="1">
      <c r="A106" s="715"/>
      <c r="B106" s="534"/>
      <c r="C106" s="534"/>
      <c r="D106" s="534"/>
      <c r="E106" s="654"/>
      <c r="F106" s="654"/>
      <c r="G106" s="654"/>
      <c r="H106" s="534"/>
      <c r="I106" s="534"/>
      <c r="J106" s="534"/>
      <c r="K106" s="534"/>
      <c r="L106" s="534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</row>
    <row r="107" spans="1:26" ht="14.25" customHeight="1">
      <c r="A107" s="715"/>
      <c r="B107" s="534"/>
      <c r="C107" s="534"/>
      <c r="D107" s="534"/>
      <c r="E107" s="654"/>
      <c r="F107" s="654"/>
      <c r="G107" s="654"/>
      <c r="H107" s="534"/>
      <c r="I107" s="534"/>
      <c r="J107" s="534"/>
      <c r="K107" s="534"/>
      <c r="L107" s="534"/>
      <c r="M107" s="534"/>
      <c r="N107" s="534"/>
      <c r="O107" s="534"/>
      <c r="P107" s="534"/>
      <c r="Q107" s="534"/>
      <c r="R107" s="534"/>
      <c r="S107" s="534"/>
      <c r="T107" s="534"/>
      <c r="U107" s="534"/>
      <c r="V107" s="534"/>
      <c r="W107" s="534"/>
      <c r="X107" s="534"/>
      <c r="Y107" s="534"/>
      <c r="Z107" s="534"/>
    </row>
    <row r="108" spans="1:26" ht="14.25" customHeight="1">
      <c r="A108" s="715"/>
      <c r="B108" s="534"/>
      <c r="C108" s="534"/>
      <c r="D108" s="534"/>
      <c r="E108" s="654"/>
      <c r="F108" s="654"/>
      <c r="G108" s="65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</row>
    <row r="109" spans="1:26" ht="14.25" customHeight="1">
      <c r="A109" s="715"/>
      <c r="B109" s="534"/>
      <c r="C109" s="534"/>
      <c r="D109" s="534"/>
      <c r="E109" s="654"/>
      <c r="F109" s="654"/>
      <c r="G109" s="654"/>
      <c r="H109" s="534"/>
      <c r="I109" s="534"/>
      <c r="J109" s="534"/>
      <c r="K109" s="534"/>
      <c r="L109" s="534"/>
      <c r="M109" s="534"/>
      <c r="N109" s="534"/>
      <c r="O109" s="534"/>
      <c r="P109" s="534"/>
      <c r="Q109" s="534"/>
      <c r="R109" s="534"/>
      <c r="S109" s="534"/>
      <c r="T109" s="534"/>
      <c r="U109" s="534"/>
      <c r="V109" s="534"/>
      <c r="W109" s="534"/>
      <c r="X109" s="534"/>
      <c r="Y109" s="534"/>
      <c r="Z109" s="534"/>
    </row>
    <row r="110" spans="1:26" ht="14.25" customHeight="1">
      <c r="A110" s="715"/>
      <c r="B110" s="534"/>
      <c r="C110" s="534"/>
      <c r="D110" s="534"/>
      <c r="E110" s="654"/>
      <c r="F110" s="654"/>
      <c r="G110" s="65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</row>
    <row r="111" spans="1:26" ht="14.25" customHeight="1">
      <c r="A111" s="715"/>
      <c r="B111" s="534"/>
      <c r="C111" s="534"/>
      <c r="D111" s="534"/>
      <c r="E111" s="654"/>
      <c r="F111" s="654"/>
      <c r="G111" s="654"/>
      <c r="H111" s="534"/>
      <c r="I111" s="534"/>
      <c r="J111" s="534"/>
      <c r="K111" s="534"/>
      <c r="L111" s="534"/>
      <c r="M111" s="534"/>
      <c r="N111" s="534"/>
      <c r="O111" s="534"/>
      <c r="P111" s="534"/>
      <c r="Q111" s="534"/>
      <c r="R111" s="534"/>
      <c r="S111" s="534"/>
      <c r="T111" s="534"/>
      <c r="U111" s="534"/>
      <c r="V111" s="534"/>
      <c r="W111" s="534"/>
      <c r="X111" s="534"/>
      <c r="Y111" s="534"/>
      <c r="Z111" s="534"/>
    </row>
    <row r="112" spans="1:26" ht="14.25" customHeight="1">
      <c r="A112" s="715"/>
      <c r="B112" s="534"/>
      <c r="C112" s="534"/>
      <c r="D112" s="534"/>
      <c r="E112" s="654"/>
      <c r="F112" s="654"/>
      <c r="G112" s="65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</row>
    <row r="113" spans="1:26" ht="14.25" customHeight="1">
      <c r="A113" s="715"/>
      <c r="B113" s="534"/>
      <c r="C113" s="534"/>
      <c r="D113" s="534"/>
      <c r="E113" s="654"/>
      <c r="F113" s="654"/>
      <c r="G113" s="654"/>
      <c r="H113" s="534"/>
      <c r="I113" s="534"/>
      <c r="J113" s="534"/>
      <c r="K113" s="534"/>
      <c r="L113" s="534"/>
      <c r="M113" s="534"/>
      <c r="N113" s="534"/>
      <c r="O113" s="534"/>
      <c r="P113" s="534"/>
      <c r="Q113" s="534"/>
      <c r="R113" s="534"/>
      <c r="S113" s="534"/>
      <c r="T113" s="534"/>
      <c r="U113" s="534"/>
      <c r="V113" s="534"/>
      <c r="W113" s="534"/>
      <c r="X113" s="534"/>
      <c r="Y113" s="534"/>
      <c r="Z113" s="534"/>
    </row>
    <row r="114" spans="1:26" ht="14.25" customHeight="1">
      <c r="A114" s="715"/>
      <c r="B114" s="534"/>
      <c r="C114" s="534"/>
      <c r="D114" s="534"/>
      <c r="E114" s="654"/>
      <c r="F114" s="654"/>
      <c r="G114" s="654"/>
      <c r="H114" s="534"/>
      <c r="I114" s="534"/>
      <c r="J114" s="534"/>
      <c r="K114" s="534"/>
      <c r="L114" s="53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</row>
    <row r="115" spans="1:26" ht="14.25" customHeight="1">
      <c r="A115" s="715"/>
      <c r="B115" s="534"/>
      <c r="C115" s="534"/>
      <c r="D115" s="534"/>
      <c r="E115" s="654"/>
      <c r="F115" s="654"/>
      <c r="G115" s="654"/>
      <c r="H115" s="534"/>
      <c r="I115" s="534"/>
      <c r="J115" s="534"/>
      <c r="K115" s="534"/>
      <c r="L115" s="53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</row>
    <row r="116" spans="1:26" ht="14.25" customHeight="1">
      <c r="A116" s="715"/>
      <c r="B116" s="534"/>
      <c r="C116" s="534"/>
      <c r="D116" s="534"/>
      <c r="E116" s="654"/>
      <c r="F116" s="654"/>
      <c r="G116" s="654"/>
      <c r="H116" s="534"/>
      <c r="I116" s="534"/>
      <c r="J116" s="534"/>
      <c r="K116" s="534"/>
      <c r="L116" s="53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</row>
    <row r="117" spans="1:26" ht="14.25" customHeight="1">
      <c r="A117" s="715"/>
      <c r="B117" s="534"/>
      <c r="C117" s="534"/>
      <c r="D117" s="534"/>
      <c r="E117" s="654"/>
      <c r="F117" s="654"/>
      <c r="G117" s="654"/>
      <c r="H117" s="534"/>
      <c r="I117" s="534"/>
      <c r="J117" s="534"/>
      <c r="K117" s="534"/>
      <c r="L117" s="534"/>
      <c r="M117" s="534"/>
      <c r="N117" s="534"/>
      <c r="O117" s="534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</row>
    <row r="118" spans="1:26" ht="14.25" customHeight="1">
      <c r="A118" s="715"/>
      <c r="B118" s="534"/>
      <c r="C118" s="534"/>
      <c r="D118" s="534"/>
      <c r="E118" s="654"/>
      <c r="F118" s="654"/>
      <c r="G118" s="65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</row>
    <row r="119" spans="1:26" ht="14.25" customHeight="1">
      <c r="A119" s="715"/>
      <c r="B119" s="534"/>
      <c r="C119" s="534"/>
      <c r="D119" s="534"/>
      <c r="E119" s="654"/>
      <c r="F119" s="654"/>
      <c r="G119" s="654"/>
      <c r="H119" s="534"/>
      <c r="I119" s="534"/>
      <c r="J119" s="534"/>
      <c r="K119" s="534"/>
      <c r="L119" s="534"/>
      <c r="M119" s="534"/>
      <c r="N119" s="534"/>
      <c r="O119" s="534"/>
      <c r="P119" s="534"/>
      <c r="Q119" s="534"/>
      <c r="R119" s="534"/>
      <c r="S119" s="534"/>
      <c r="T119" s="534"/>
      <c r="U119" s="534"/>
      <c r="V119" s="534"/>
      <c r="W119" s="534"/>
      <c r="X119" s="534"/>
      <c r="Y119" s="534"/>
      <c r="Z119" s="534"/>
    </row>
    <row r="120" spans="1:26" ht="14.25" customHeight="1">
      <c r="A120" s="715"/>
      <c r="B120" s="534"/>
      <c r="C120" s="534"/>
      <c r="D120" s="534"/>
      <c r="E120" s="654"/>
      <c r="F120" s="654"/>
      <c r="G120" s="65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</row>
    <row r="121" spans="1:26" ht="14.25" customHeight="1">
      <c r="A121" s="715"/>
      <c r="B121" s="534"/>
      <c r="C121" s="534"/>
      <c r="D121" s="534"/>
      <c r="E121" s="654"/>
      <c r="F121" s="654"/>
      <c r="G121" s="654"/>
      <c r="H121" s="534"/>
      <c r="I121" s="534"/>
      <c r="J121" s="534"/>
      <c r="K121" s="534"/>
      <c r="L121" s="534"/>
      <c r="M121" s="534"/>
      <c r="N121" s="534"/>
      <c r="O121" s="534"/>
      <c r="P121" s="534"/>
      <c r="Q121" s="534"/>
      <c r="R121" s="534"/>
      <c r="S121" s="534"/>
      <c r="T121" s="534"/>
      <c r="U121" s="534"/>
      <c r="V121" s="534"/>
      <c r="W121" s="534"/>
      <c r="X121" s="534"/>
      <c r="Y121" s="534"/>
      <c r="Z121" s="534"/>
    </row>
    <row r="122" spans="1:26" ht="14.25" customHeight="1">
      <c r="A122" s="715"/>
      <c r="B122" s="534"/>
      <c r="C122" s="534"/>
      <c r="D122" s="534"/>
      <c r="E122" s="654"/>
      <c r="F122" s="654"/>
      <c r="G122" s="65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</row>
    <row r="123" spans="1:26" ht="14.25" customHeight="1">
      <c r="A123" s="715"/>
      <c r="B123" s="534"/>
      <c r="C123" s="534"/>
      <c r="D123" s="534"/>
      <c r="E123" s="654"/>
      <c r="F123" s="654"/>
      <c r="G123" s="654"/>
      <c r="H123" s="534"/>
      <c r="I123" s="534"/>
      <c r="J123" s="534"/>
      <c r="K123" s="534"/>
      <c r="L123" s="534"/>
      <c r="M123" s="534"/>
      <c r="N123" s="534"/>
      <c r="O123" s="534"/>
      <c r="P123" s="534"/>
      <c r="Q123" s="534"/>
      <c r="R123" s="534"/>
      <c r="S123" s="534"/>
      <c r="T123" s="534"/>
      <c r="U123" s="534"/>
      <c r="V123" s="534"/>
      <c r="W123" s="534"/>
      <c r="X123" s="534"/>
      <c r="Y123" s="534"/>
      <c r="Z123" s="534"/>
    </row>
    <row r="124" spans="1:26" ht="14.25" customHeight="1">
      <c r="A124" s="715"/>
      <c r="B124" s="534"/>
      <c r="C124" s="534"/>
      <c r="D124" s="534"/>
      <c r="E124" s="654"/>
      <c r="F124" s="654"/>
      <c r="G124" s="65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</row>
    <row r="125" spans="1:26" ht="14.25" customHeight="1">
      <c r="A125" s="715"/>
      <c r="B125" s="534"/>
      <c r="C125" s="534"/>
      <c r="D125" s="534"/>
      <c r="E125" s="654"/>
      <c r="F125" s="654"/>
      <c r="G125" s="654"/>
      <c r="H125" s="534"/>
      <c r="I125" s="534"/>
      <c r="J125" s="534"/>
      <c r="K125" s="534"/>
      <c r="L125" s="534"/>
      <c r="M125" s="534"/>
      <c r="N125" s="534"/>
      <c r="O125" s="534"/>
      <c r="P125" s="534"/>
      <c r="Q125" s="534"/>
      <c r="R125" s="534"/>
      <c r="S125" s="534"/>
      <c r="T125" s="534"/>
      <c r="U125" s="534"/>
      <c r="V125" s="534"/>
      <c r="W125" s="534"/>
      <c r="X125" s="534"/>
      <c r="Y125" s="534"/>
      <c r="Z125" s="534"/>
    </row>
    <row r="126" spans="1:26" ht="14.25" customHeight="1">
      <c r="A126" s="715"/>
      <c r="B126" s="534"/>
      <c r="C126" s="534"/>
      <c r="D126" s="534"/>
      <c r="E126" s="654"/>
      <c r="F126" s="654"/>
      <c r="G126" s="65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</row>
    <row r="127" spans="1:26" ht="14.25" customHeight="1">
      <c r="A127" s="715"/>
      <c r="B127" s="534"/>
      <c r="C127" s="534"/>
      <c r="D127" s="534"/>
      <c r="E127" s="654"/>
      <c r="F127" s="654"/>
      <c r="G127" s="654"/>
      <c r="H127" s="534"/>
      <c r="I127" s="534"/>
      <c r="J127" s="534"/>
      <c r="K127" s="534"/>
      <c r="L127" s="534"/>
      <c r="M127" s="534"/>
      <c r="N127" s="534"/>
      <c r="O127" s="534"/>
      <c r="P127" s="534"/>
      <c r="Q127" s="534"/>
      <c r="R127" s="534"/>
      <c r="S127" s="534"/>
      <c r="T127" s="534"/>
      <c r="U127" s="534"/>
      <c r="V127" s="534"/>
      <c r="W127" s="534"/>
      <c r="X127" s="534"/>
      <c r="Y127" s="534"/>
      <c r="Z127" s="534"/>
    </row>
    <row r="128" spans="1:26" ht="14.25" customHeight="1">
      <c r="A128" s="715"/>
      <c r="B128" s="534"/>
      <c r="C128" s="534"/>
      <c r="D128" s="534"/>
      <c r="E128" s="654"/>
      <c r="F128" s="654"/>
      <c r="G128" s="65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</row>
    <row r="129" spans="1:26" ht="14.25" customHeight="1">
      <c r="A129" s="715"/>
      <c r="B129" s="534"/>
      <c r="C129" s="534"/>
      <c r="D129" s="534"/>
      <c r="E129" s="654"/>
      <c r="F129" s="654"/>
      <c r="G129" s="654"/>
      <c r="H129" s="534"/>
      <c r="I129" s="534"/>
      <c r="J129" s="534"/>
      <c r="K129" s="534"/>
      <c r="L129" s="534"/>
      <c r="M129" s="534"/>
      <c r="N129" s="534"/>
      <c r="O129" s="534"/>
      <c r="P129" s="534"/>
      <c r="Q129" s="534"/>
      <c r="R129" s="534"/>
      <c r="S129" s="534"/>
      <c r="T129" s="534"/>
      <c r="U129" s="534"/>
      <c r="V129" s="534"/>
      <c r="W129" s="534"/>
      <c r="X129" s="534"/>
      <c r="Y129" s="534"/>
      <c r="Z129" s="534"/>
    </row>
    <row r="130" spans="1:26" ht="14.25" customHeight="1">
      <c r="A130" s="715"/>
      <c r="B130" s="534"/>
      <c r="C130" s="534"/>
      <c r="D130" s="534"/>
      <c r="E130" s="654"/>
      <c r="F130" s="654"/>
      <c r="G130" s="65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</row>
    <row r="131" spans="1:26" ht="14.25" customHeight="1">
      <c r="A131" s="715"/>
      <c r="B131" s="534"/>
      <c r="C131" s="534"/>
      <c r="D131" s="534"/>
      <c r="E131" s="654"/>
      <c r="F131" s="654"/>
      <c r="G131" s="654"/>
      <c r="H131" s="534"/>
      <c r="I131" s="534"/>
      <c r="J131" s="534"/>
      <c r="K131" s="534"/>
      <c r="L131" s="534"/>
      <c r="M131" s="534"/>
      <c r="N131" s="534"/>
      <c r="O131" s="534"/>
      <c r="P131" s="534"/>
      <c r="Q131" s="534"/>
      <c r="R131" s="534"/>
      <c r="S131" s="534"/>
      <c r="T131" s="534"/>
      <c r="U131" s="534"/>
      <c r="V131" s="534"/>
      <c r="W131" s="534"/>
      <c r="X131" s="534"/>
      <c r="Y131" s="534"/>
      <c r="Z131" s="534"/>
    </row>
    <row r="132" spans="1:26" ht="14.25" customHeight="1">
      <c r="A132" s="715"/>
      <c r="B132" s="534"/>
      <c r="C132" s="534"/>
      <c r="D132" s="534"/>
      <c r="E132" s="654"/>
      <c r="F132" s="654"/>
      <c r="G132" s="65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</row>
    <row r="133" spans="1:26" ht="14.25" customHeight="1">
      <c r="A133" s="715"/>
      <c r="B133" s="534"/>
      <c r="C133" s="534"/>
      <c r="D133" s="534"/>
      <c r="E133" s="654"/>
      <c r="F133" s="654"/>
      <c r="G133" s="654"/>
      <c r="H133" s="534"/>
      <c r="I133" s="534"/>
      <c r="J133" s="534"/>
      <c r="K133" s="534"/>
      <c r="L133" s="534"/>
      <c r="M133" s="534"/>
      <c r="N133" s="534"/>
      <c r="O133" s="534"/>
      <c r="P133" s="534"/>
      <c r="Q133" s="534"/>
      <c r="R133" s="534"/>
      <c r="S133" s="534"/>
      <c r="T133" s="534"/>
      <c r="U133" s="534"/>
      <c r="V133" s="534"/>
      <c r="W133" s="534"/>
      <c r="X133" s="534"/>
      <c r="Y133" s="534"/>
      <c r="Z133" s="534"/>
    </row>
    <row r="134" spans="1:26" ht="14.25" customHeight="1">
      <c r="A134" s="715"/>
      <c r="B134" s="534"/>
      <c r="C134" s="534"/>
      <c r="D134" s="534"/>
      <c r="E134" s="654"/>
      <c r="F134" s="654"/>
      <c r="G134" s="65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</row>
    <row r="135" spans="1:26" ht="14.25" customHeight="1">
      <c r="A135" s="715"/>
      <c r="B135" s="534"/>
      <c r="C135" s="534"/>
      <c r="D135" s="534"/>
      <c r="E135" s="654"/>
      <c r="F135" s="654"/>
      <c r="G135" s="654"/>
      <c r="H135" s="534"/>
      <c r="I135" s="534"/>
      <c r="J135" s="534"/>
      <c r="K135" s="534"/>
      <c r="L135" s="534"/>
      <c r="M135" s="534"/>
      <c r="N135" s="534"/>
      <c r="O135" s="534"/>
      <c r="P135" s="534"/>
      <c r="Q135" s="534"/>
      <c r="R135" s="534"/>
      <c r="S135" s="534"/>
      <c r="T135" s="534"/>
      <c r="U135" s="534"/>
      <c r="V135" s="534"/>
      <c r="W135" s="534"/>
      <c r="X135" s="534"/>
      <c r="Y135" s="534"/>
      <c r="Z135" s="534"/>
    </row>
    <row r="136" spans="1:26" ht="14.25" customHeight="1">
      <c r="A136" s="715"/>
      <c r="B136" s="534"/>
      <c r="C136" s="534"/>
      <c r="D136" s="534"/>
      <c r="E136" s="654"/>
      <c r="F136" s="654"/>
      <c r="G136" s="65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</row>
    <row r="137" spans="1:26" ht="14.25" customHeight="1">
      <c r="A137" s="715"/>
      <c r="B137" s="534"/>
      <c r="C137" s="534"/>
      <c r="D137" s="534"/>
      <c r="E137" s="654"/>
      <c r="F137" s="654"/>
      <c r="G137" s="654"/>
      <c r="H137" s="534"/>
      <c r="I137" s="534"/>
      <c r="J137" s="534"/>
      <c r="K137" s="534"/>
      <c r="L137" s="534"/>
      <c r="M137" s="534"/>
      <c r="N137" s="534"/>
      <c r="O137" s="534"/>
      <c r="P137" s="534"/>
      <c r="Q137" s="534"/>
      <c r="R137" s="534"/>
      <c r="S137" s="534"/>
      <c r="T137" s="534"/>
      <c r="U137" s="534"/>
      <c r="V137" s="534"/>
      <c r="W137" s="534"/>
      <c r="X137" s="534"/>
      <c r="Y137" s="534"/>
      <c r="Z137" s="534"/>
    </row>
    <row r="138" spans="1:26" ht="14.25" customHeight="1">
      <c r="A138" s="715"/>
      <c r="B138" s="534"/>
      <c r="C138" s="534"/>
      <c r="D138" s="534"/>
      <c r="E138" s="654"/>
      <c r="F138" s="654"/>
      <c r="G138" s="65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</row>
    <row r="139" spans="1:26" ht="14.25" customHeight="1">
      <c r="A139" s="715"/>
      <c r="B139" s="534"/>
      <c r="C139" s="534"/>
      <c r="D139" s="534"/>
      <c r="E139" s="654"/>
      <c r="F139" s="654"/>
      <c r="G139" s="654"/>
      <c r="H139" s="534"/>
      <c r="I139" s="534"/>
      <c r="J139" s="534"/>
      <c r="K139" s="534"/>
      <c r="L139" s="534"/>
      <c r="M139" s="534"/>
      <c r="N139" s="534"/>
      <c r="O139" s="534"/>
      <c r="P139" s="534"/>
      <c r="Q139" s="534"/>
      <c r="R139" s="534"/>
      <c r="S139" s="534"/>
      <c r="T139" s="534"/>
      <c r="U139" s="534"/>
      <c r="V139" s="534"/>
      <c r="W139" s="534"/>
      <c r="X139" s="534"/>
      <c r="Y139" s="534"/>
      <c r="Z139" s="534"/>
    </row>
    <row r="140" spans="1:26" ht="14.25" customHeight="1">
      <c r="A140" s="715"/>
      <c r="B140" s="534"/>
      <c r="C140" s="534"/>
      <c r="D140" s="534"/>
      <c r="E140" s="654"/>
      <c r="F140" s="654"/>
      <c r="G140" s="654"/>
      <c r="H140" s="534"/>
      <c r="I140" s="534"/>
      <c r="J140" s="534"/>
      <c r="K140" s="534"/>
      <c r="L140" s="53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</row>
    <row r="141" spans="1:26" ht="14.25" customHeight="1">
      <c r="A141" s="715"/>
      <c r="B141" s="534"/>
      <c r="C141" s="534"/>
      <c r="D141" s="534"/>
      <c r="E141" s="654"/>
      <c r="F141" s="654"/>
      <c r="G141" s="654"/>
      <c r="H141" s="534"/>
      <c r="I141" s="534"/>
      <c r="J141" s="534"/>
      <c r="K141" s="534"/>
      <c r="L141" s="534"/>
      <c r="M141" s="534"/>
      <c r="N141" s="534"/>
      <c r="O141" s="534"/>
      <c r="P141" s="534"/>
      <c r="Q141" s="534"/>
      <c r="R141" s="534"/>
      <c r="S141" s="534"/>
      <c r="T141" s="534"/>
      <c r="U141" s="534"/>
      <c r="V141" s="534"/>
      <c r="W141" s="534"/>
      <c r="X141" s="534"/>
      <c r="Y141" s="534"/>
      <c r="Z141" s="534"/>
    </row>
    <row r="142" spans="1:26" ht="14.25" customHeight="1">
      <c r="A142" s="715"/>
      <c r="B142" s="534"/>
      <c r="C142" s="534"/>
      <c r="D142" s="534"/>
      <c r="E142" s="654"/>
      <c r="F142" s="654"/>
      <c r="G142" s="654"/>
      <c r="H142" s="534"/>
      <c r="I142" s="534"/>
      <c r="J142" s="534"/>
      <c r="K142" s="534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</row>
    <row r="143" spans="1:26" ht="14.25" customHeight="1">
      <c r="A143" s="715"/>
      <c r="B143" s="534"/>
      <c r="C143" s="534"/>
      <c r="D143" s="534"/>
      <c r="E143" s="654"/>
      <c r="F143" s="654"/>
      <c r="G143" s="654"/>
      <c r="H143" s="534"/>
      <c r="I143" s="534"/>
      <c r="J143" s="534"/>
      <c r="K143" s="534"/>
      <c r="L143" s="534"/>
      <c r="M143" s="534"/>
      <c r="N143" s="534"/>
      <c r="O143" s="534"/>
      <c r="P143" s="534"/>
      <c r="Q143" s="534"/>
      <c r="R143" s="534"/>
      <c r="S143" s="534"/>
      <c r="T143" s="534"/>
      <c r="U143" s="534"/>
      <c r="V143" s="534"/>
      <c r="W143" s="534"/>
      <c r="X143" s="534"/>
      <c r="Y143" s="534"/>
      <c r="Z143" s="534"/>
    </row>
    <row r="144" spans="1:26" ht="14.25" customHeight="1">
      <c r="A144" s="715"/>
      <c r="B144" s="534"/>
      <c r="C144" s="534"/>
      <c r="D144" s="534"/>
      <c r="E144" s="654"/>
      <c r="F144" s="654"/>
      <c r="G144" s="654"/>
      <c r="H144" s="534"/>
      <c r="I144" s="534"/>
      <c r="J144" s="534"/>
      <c r="K144" s="534"/>
      <c r="L144" s="53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</row>
    <row r="145" spans="1:26" ht="14.25" customHeight="1">
      <c r="A145" s="715"/>
      <c r="B145" s="534"/>
      <c r="C145" s="534"/>
      <c r="D145" s="534"/>
      <c r="E145" s="654"/>
      <c r="F145" s="654"/>
      <c r="G145" s="654"/>
      <c r="H145" s="534"/>
      <c r="I145" s="534"/>
      <c r="J145" s="534"/>
      <c r="K145" s="534"/>
      <c r="L145" s="534"/>
      <c r="M145" s="534"/>
      <c r="N145" s="534"/>
      <c r="O145" s="534"/>
      <c r="P145" s="534"/>
      <c r="Q145" s="534"/>
      <c r="R145" s="534"/>
      <c r="S145" s="534"/>
      <c r="T145" s="534"/>
      <c r="U145" s="534"/>
      <c r="V145" s="534"/>
      <c r="W145" s="534"/>
      <c r="X145" s="534"/>
      <c r="Y145" s="534"/>
      <c r="Z145" s="534"/>
    </row>
    <row r="146" spans="1:26" ht="14.25" customHeight="1">
      <c r="A146" s="715"/>
      <c r="B146" s="534"/>
      <c r="C146" s="534"/>
      <c r="D146" s="534"/>
      <c r="E146" s="654"/>
      <c r="F146" s="654"/>
      <c r="G146" s="65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</row>
    <row r="147" spans="1:26" ht="14.25" customHeight="1">
      <c r="A147" s="715"/>
      <c r="B147" s="534"/>
      <c r="C147" s="534"/>
      <c r="D147" s="534"/>
      <c r="E147" s="654"/>
      <c r="F147" s="654"/>
      <c r="G147" s="654"/>
      <c r="H147" s="534"/>
      <c r="I147" s="534"/>
      <c r="J147" s="534"/>
      <c r="K147" s="534"/>
      <c r="L147" s="534"/>
      <c r="M147" s="534"/>
      <c r="N147" s="534"/>
      <c r="O147" s="534"/>
      <c r="P147" s="534"/>
      <c r="Q147" s="534"/>
      <c r="R147" s="534"/>
      <c r="S147" s="534"/>
      <c r="T147" s="534"/>
      <c r="U147" s="534"/>
      <c r="V147" s="534"/>
      <c r="W147" s="534"/>
      <c r="X147" s="534"/>
      <c r="Y147" s="534"/>
      <c r="Z147" s="534"/>
    </row>
    <row r="148" spans="1:26" ht="14.25" customHeight="1">
      <c r="A148" s="715"/>
      <c r="B148" s="534"/>
      <c r="C148" s="534"/>
      <c r="D148" s="534"/>
      <c r="E148" s="654"/>
      <c r="F148" s="654"/>
      <c r="G148" s="654"/>
      <c r="H148" s="534"/>
      <c r="I148" s="534"/>
      <c r="J148" s="534"/>
      <c r="K148" s="534"/>
      <c r="L148" s="53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</row>
    <row r="149" spans="1:26" ht="14.25" customHeight="1">
      <c r="A149" s="715"/>
      <c r="B149" s="534"/>
      <c r="C149" s="534"/>
      <c r="D149" s="534"/>
      <c r="E149" s="654"/>
      <c r="F149" s="654"/>
      <c r="G149" s="654"/>
      <c r="H149" s="534"/>
      <c r="I149" s="534"/>
      <c r="J149" s="534"/>
      <c r="K149" s="534"/>
      <c r="L149" s="534"/>
      <c r="M149" s="534"/>
      <c r="N149" s="534"/>
      <c r="O149" s="534"/>
      <c r="P149" s="534"/>
      <c r="Q149" s="534"/>
      <c r="R149" s="534"/>
      <c r="S149" s="534"/>
      <c r="T149" s="534"/>
      <c r="U149" s="534"/>
      <c r="V149" s="534"/>
      <c r="W149" s="534"/>
      <c r="X149" s="534"/>
      <c r="Y149" s="534"/>
      <c r="Z149" s="534"/>
    </row>
    <row r="150" spans="1:26" ht="14.25" customHeight="1">
      <c r="A150" s="715"/>
      <c r="B150" s="534"/>
      <c r="C150" s="534"/>
      <c r="D150" s="534"/>
      <c r="E150" s="654"/>
      <c r="F150" s="654"/>
      <c r="G150" s="654"/>
      <c r="H150" s="534"/>
      <c r="I150" s="534"/>
      <c r="J150" s="534"/>
      <c r="K150" s="534"/>
      <c r="L150" s="53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</row>
    <row r="151" spans="1:26" ht="14.25" customHeight="1">
      <c r="A151" s="715"/>
      <c r="B151" s="534"/>
      <c r="C151" s="534"/>
      <c r="D151" s="534"/>
      <c r="E151" s="654"/>
      <c r="F151" s="654"/>
      <c r="G151" s="654"/>
      <c r="H151" s="534"/>
      <c r="I151" s="534"/>
      <c r="J151" s="534"/>
      <c r="K151" s="534"/>
      <c r="L151" s="534"/>
      <c r="M151" s="534"/>
      <c r="N151" s="534"/>
      <c r="O151" s="534"/>
      <c r="P151" s="534"/>
      <c r="Q151" s="534"/>
      <c r="R151" s="534"/>
      <c r="S151" s="534"/>
      <c r="T151" s="534"/>
      <c r="U151" s="534"/>
      <c r="V151" s="534"/>
      <c r="W151" s="534"/>
      <c r="X151" s="534"/>
      <c r="Y151" s="534"/>
      <c r="Z151" s="534"/>
    </row>
    <row r="152" spans="1:26" ht="14.25" customHeight="1">
      <c r="A152" s="715"/>
      <c r="B152" s="534"/>
      <c r="C152" s="534"/>
      <c r="D152" s="534"/>
      <c r="E152" s="654"/>
      <c r="F152" s="654"/>
      <c r="G152" s="65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</row>
    <row r="153" spans="1:26" ht="14.25" customHeight="1">
      <c r="A153" s="715"/>
      <c r="B153" s="534"/>
      <c r="C153" s="534"/>
      <c r="D153" s="534"/>
      <c r="E153" s="654"/>
      <c r="F153" s="654"/>
      <c r="G153" s="654"/>
      <c r="H153" s="534"/>
      <c r="I153" s="534"/>
      <c r="J153" s="534"/>
      <c r="K153" s="534"/>
      <c r="L153" s="534"/>
      <c r="M153" s="534"/>
      <c r="N153" s="534"/>
      <c r="O153" s="534"/>
      <c r="P153" s="534"/>
      <c r="Q153" s="534"/>
      <c r="R153" s="534"/>
      <c r="S153" s="534"/>
      <c r="T153" s="534"/>
      <c r="U153" s="534"/>
      <c r="V153" s="534"/>
      <c r="W153" s="534"/>
      <c r="X153" s="534"/>
      <c r="Y153" s="534"/>
      <c r="Z153" s="534"/>
    </row>
    <row r="154" spans="1:26" ht="14.25" customHeight="1">
      <c r="A154" s="715"/>
      <c r="B154" s="534"/>
      <c r="C154" s="534"/>
      <c r="D154" s="534"/>
      <c r="E154" s="654"/>
      <c r="F154" s="654"/>
      <c r="G154" s="654"/>
      <c r="H154" s="534"/>
      <c r="I154" s="534"/>
      <c r="J154" s="534"/>
      <c r="K154" s="534"/>
      <c r="L154" s="53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</row>
    <row r="155" spans="1:26" ht="14.25" customHeight="1">
      <c r="A155" s="715"/>
      <c r="B155" s="534"/>
      <c r="C155" s="534"/>
      <c r="D155" s="534"/>
      <c r="E155" s="654"/>
      <c r="F155" s="654"/>
      <c r="G155" s="654"/>
      <c r="H155" s="534"/>
      <c r="I155" s="534"/>
      <c r="J155" s="534"/>
      <c r="K155" s="534"/>
      <c r="L155" s="534"/>
      <c r="M155" s="534"/>
      <c r="N155" s="534"/>
      <c r="O155" s="534"/>
      <c r="P155" s="534"/>
      <c r="Q155" s="534"/>
      <c r="R155" s="534"/>
      <c r="S155" s="534"/>
      <c r="T155" s="534"/>
      <c r="U155" s="534"/>
      <c r="V155" s="534"/>
      <c r="W155" s="534"/>
      <c r="X155" s="534"/>
      <c r="Y155" s="534"/>
      <c r="Z155" s="534"/>
    </row>
    <row r="156" spans="1:26" ht="14.25" customHeight="1">
      <c r="A156" s="715"/>
      <c r="B156" s="534"/>
      <c r="C156" s="534"/>
      <c r="D156" s="534"/>
      <c r="E156" s="654"/>
      <c r="F156" s="654"/>
      <c r="G156" s="654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</row>
    <row r="157" spans="1:26" ht="14.25" customHeight="1">
      <c r="A157" s="715"/>
      <c r="B157" s="534"/>
      <c r="C157" s="534"/>
      <c r="D157" s="534"/>
      <c r="E157" s="654"/>
      <c r="F157" s="654"/>
      <c r="G157" s="654"/>
      <c r="H157" s="534"/>
      <c r="I157" s="534"/>
      <c r="J157" s="534"/>
      <c r="K157" s="534"/>
      <c r="L157" s="534"/>
      <c r="M157" s="534"/>
      <c r="N157" s="534"/>
      <c r="O157" s="534"/>
      <c r="P157" s="534"/>
      <c r="Q157" s="534"/>
      <c r="R157" s="534"/>
      <c r="S157" s="534"/>
      <c r="T157" s="534"/>
      <c r="U157" s="534"/>
      <c r="V157" s="534"/>
      <c r="W157" s="534"/>
      <c r="X157" s="534"/>
      <c r="Y157" s="534"/>
      <c r="Z157" s="534"/>
    </row>
    <row r="158" spans="1:26" ht="14.25" customHeight="1">
      <c r="A158" s="715"/>
      <c r="B158" s="534"/>
      <c r="C158" s="534"/>
      <c r="D158" s="534"/>
      <c r="E158" s="654"/>
      <c r="F158" s="654"/>
      <c r="G158" s="654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</row>
    <row r="159" spans="1:26" ht="14.25" customHeight="1">
      <c r="A159" s="715"/>
      <c r="B159" s="534"/>
      <c r="C159" s="534"/>
      <c r="D159" s="534"/>
      <c r="E159" s="654"/>
      <c r="F159" s="654"/>
      <c r="G159" s="654"/>
      <c r="H159" s="534"/>
      <c r="I159" s="534"/>
      <c r="J159" s="534"/>
      <c r="K159" s="534"/>
      <c r="L159" s="534"/>
      <c r="M159" s="534"/>
      <c r="N159" s="534"/>
      <c r="O159" s="534"/>
      <c r="P159" s="534"/>
      <c r="Q159" s="534"/>
      <c r="R159" s="534"/>
      <c r="S159" s="534"/>
      <c r="T159" s="534"/>
      <c r="U159" s="534"/>
      <c r="V159" s="534"/>
      <c r="W159" s="534"/>
      <c r="X159" s="534"/>
      <c r="Y159" s="534"/>
      <c r="Z159" s="534"/>
    </row>
    <row r="160" spans="1:26" ht="14.25" customHeight="1">
      <c r="A160" s="715"/>
      <c r="B160" s="534"/>
      <c r="C160" s="534"/>
      <c r="D160" s="534"/>
      <c r="E160" s="654"/>
      <c r="F160" s="654"/>
      <c r="G160" s="65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</row>
    <row r="161" spans="1:26" ht="14.25" customHeight="1">
      <c r="A161" s="715"/>
      <c r="B161" s="534"/>
      <c r="C161" s="534"/>
      <c r="D161" s="534"/>
      <c r="E161" s="654"/>
      <c r="F161" s="654"/>
      <c r="G161" s="654"/>
      <c r="H161" s="534"/>
      <c r="I161" s="534"/>
      <c r="J161" s="534"/>
      <c r="K161" s="534"/>
      <c r="L161" s="534"/>
      <c r="M161" s="534"/>
      <c r="N161" s="534"/>
      <c r="O161" s="534"/>
      <c r="P161" s="534"/>
      <c r="Q161" s="534"/>
      <c r="R161" s="534"/>
      <c r="S161" s="534"/>
      <c r="T161" s="534"/>
      <c r="U161" s="534"/>
      <c r="V161" s="534"/>
      <c r="W161" s="534"/>
      <c r="X161" s="534"/>
      <c r="Y161" s="534"/>
      <c r="Z161" s="534"/>
    </row>
    <row r="162" spans="1:26" ht="14.25" customHeight="1">
      <c r="A162" s="715"/>
      <c r="B162" s="534"/>
      <c r="C162" s="534"/>
      <c r="D162" s="534"/>
      <c r="E162" s="654"/>
      <c r="F162" s="654"/>
      <c r="G162" s="654"/>
      <c r="H162" s="534"/>
      <c r="I162" s="534"/>
      <c r="J162" s="534"/>
      <c r="K162" s="534"/>
      <c r="L162" s="534"/>
      <c r="M162" s="534"/>
      <c r="N162" s="534"/>
      <c r="O162" s="534"/>
      <c r="P162" s="534"/>
      <c r="Q162" s="534"/>
      <c r="R162" s="534"/>
      <c r="S162" s="534"/>
      <c r="T162" s="534"/>
      <c r="U162" s="534"/>
      <c r="V162" s="534"/>
      <c r="W162" s="534"/>
      <c r="X162" s="534"/>
      <c r="Y162" s="534"/>
      <c r="Z162" s="534"/>
    </row>
    <row r="163" spans="1:26" ht="14.25" customHeight="1">
      <c r="A163" s="715"/>
      <c r="B163" s="534"/>
      <c r="C163" s="534"/>
      <c r="D163" s="534"/>
      <c r="E163" s="654"/>
      <c r="F163" s="654"/>
      <c r="G163" s="654"/>
      <c r="H163" s="534"/>
      <c r="I163" s="534"/>
      <c r="J163" s="534"/>
      <c r="K163" s="534"/>
      <c r="L163" s="534"/>
      <c r="M163" s="534"/>
      <c r="N163" s="534"/>
      <c r="O163" s="534"/>
      <c r="P163" s="534"/>
      <c r="Q163" s="534"/>
      <c r="R163" s="534"/>
      <c r="S163" s="534"/>
      <c r="T163" s="534"/>
      <c r="U163" s="534"/>
      <c r="V163" s="534"/>
      <c r="W163" s="534"/>
      <c r="X163" s="534"/>
      <c r="Y163" s="534"/>
      <c r="Z163" s="534"/>
    </row>
    <row r="164" spans="1:26" ht="14.25" customHeight="1">
      <c r="A164" s="715"/>
      <c r="B164" s="534"/>
      <c r="C164" s="534"/>
      <c r="D164" s="534"/>
      <c r="E164" s="654"/>
      <c r="F164" s="654"/>
      <c r="G164" s="654"/>
      <c r="H164" s="534"/>
      <c r="I164" s="534"/>
      <c r="J164" s="534"/>
      <c r="K164" s="534"/>
      <c r="L164" s="534"/>
      <c r="M164" s="534"/>
      <c r="N164" s="534"/>
      <c r="O164" s="534"/>
      <c r="P164" s="534"/>
      <c r="Q164" s="534"/>
      <c r="R164" s="534"/>
      <c r="S164" s="534"/>
      <c r="T164" s="534"/>
      <c r="U164" s="534"/>
      <c r="V164" s="534"/>
      <c r="W164" s="534"/>
      <c r="X164" s="534"/>
      <c r="Y164" s="534"/>
      <c r="Z164" s="534"/>
    </row>
    <row r="165" spans="1:26" ht="14.25" customHeight="1">
      <c r="A165" s="715"/>
      <c r="B165" s="534"/>
      <c r="C165" s="534"/>
      <c r="D165" s="534"/>
      <c r="E165" s="654"/>
      <c r="F165" s="654"/>
      <c r="G165" s="654"/>
      <c r="H165" s="534"/>
      <c r="I165" s="534"/>
      <c r="J165" s="534"/>
      <c r="K165" s="534"/>
      <c r="L165" s="53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4"/>
      <c r="X165" s="534"/>
      <c r="Y165" s="534"/>
      <c r="Z165" s="534"/>
    </row>
    <row r="166" spans="1:26" ht="14.25" customHeight="1">
      <c r="A166" s="715"/>
      <c r="B166" s="534"/>
      <c r="C166" s="534"/>
      <c r="D166" s="534"/>
      <c r="E166" s="654"/>
      <c r="F166" s="654"/>
      <c r="G166" s="65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</row>
    <row r="167" spans="1:26" ht="14.25" customHeight="1">
      <c r="A167" s="715"/>
      <c r="B167" s="534"/>
      <c r="C167" s="534"/>
      <c r="D167" s="534"/>
      <c r="E167" s="654"/>
      <c r="F167" s="654"/>
      <c r="G167" s="654"/>
      <c r="H167" s="534"/>
      <c r="I167" s="534"/>
      <c r="J167" s="534"/>
      <c r="K167" s="534"/>
      <c r="L167" s="534"/>
      <c r="M167" s="534"/>
      <c r="N167" s="534"/>
      <c r="O167" s="534"/>
      <c r="P167" s="534"/>
      <c r="Q167" s="534"/>
      <c r="R167" s="534"/>
      <c r="S167" s="534"/>
      <c r="T167" s="534"/>
      <c r="U167" s="534"/>
      <c r="V167" s="534"/>
      <c r="W167" s="534"/>
      <c r="X167" s="534"/>
      <c r="Y167" s="534"/>
      <c r="Z167" s="534"/>
    </row>
    <row r="168" spans="1:26" ht="14.25" customHeight="1">
      <c r="A168" s="715"/>
      <c r="B168" s="534"/>
      <c r="C168" s="534"/>
      <c r="D168" s="534"/>
      <c r="E168" s="654"/>
      <c r="F168" s="654"/>
      <c r="G168" s="654"/>
      <c r="H168" s="534"/>
      <c r="I168" s="534"/>
      <c r="J168" s="534"/>
      <c r="K168" s="534"/>
      <c r="L168" s="534"/>
      <c r="M168" s="534"/>
      <c r="N168" s="534"/>
      <c r="O168" s="534"/>
      <c r="P168" s="534"/>
      <c r="Q168" s="534"/>
      <c r="R168" s="534"/>
      <c r="S168" s="534"/>
      <c r="T168" s="534"/>
      <c r="U168" s="534"/>
      <c r="V168" s="534"/>
      <c r="W168" s="534"/>
      <c r="X168" s="534"/>
      <c r="Y168" s="534"/>
      <c r="Z168" s="534"/>
    </row>
    <row r="169" spans="1:26" ht="14.25" customHeight="1">
      <c r="A169" s="715"/>
      <c r="B169" s="534"/>
      <c r="C169" s="534"/>
      <c r="D169" s="534"/>
      <c r="E169" s="654"/>
      <c r="F169" s="654"/>
      <c r="G169" s="654"/>
      <c r="H169" s="534"/>
      <c r="I169" s="534"/>
      <c r="J169" s="534"/>
      <c r="K169" s="534"/>
      <c r="L169" s="534"/>
      <c r="M169" s="534"/>
      <c r="N169" s="534"/>
      <c r="O169" s="534"/>
      <c r="P169" s="534"/>
      <c r="Q169" s="534"/>
      <c r="R169" s="534"/>
      <c r="S169" s="534"/>
      <c r="T169" s="534"/>
      <c r="U169" s="534"/>
      <c r="V169" s="534"/>
      <c r="W169" s="534"/>
      <c r="X169" s="534"/>
      <c r="Y169" s="534"/>
      <c r="Z169" s="534"/>
    </row>
    <row r="170" spans="1:26" ht="14.25" customHeight="1">
      <c r="A170" s="715"/>
      <c r="B170" s="534"/>
      <c r="C170" s="534"/>
      <c r="D170" s="534"/>
      <c r="E170" s="654"/>
      <c r="F170" s="654"/>
      <c r="G170" s="654"/>
      <c r="H170" s="534"/>
      <c r="I170" s="534"/>
      <c r="J170" s="534"/>
      <c r="K170" s="534"/>
      <c r="L170" s="534"/>
      <c r="M170" s="534"/>
      <c r="N170" s="534"/>
      <c r="O170" s="534"/>
      <c r="P170" s="534"/>
      <c r="Q170" s="534"/>
      <c r="R170" s="534"/>
      <c r="S170" s="534"/>
      <c r="T170" s="534"/>
      <c r="U170" s="534"/>
      <c r="V170" s="534"/>
      <c r="W170" s="534"/>
      <c r="X170" s="534"/>
      <c r="Y170" s="534"/>
      <c r="Z170" s="534"/>
    </row>
    <row r="171" spans="1:26" ht="14.25" customHeight="1">
      <c r="A171" s="715"/>
      <c r="B171" s="534"/>
      <c r="C171" s="534"/>
      <c r="D171" s="534"/>
      <c r="E171" s="654"/>
      <c r="F171" s="654"/>
      <c r="G171" s="654"/>
      <c r="H171" s="534"/>
      <c r="I171" s="534"/>
      <c r="J171" s="534"/>
      <c r="K171" s="534"/>
      <c r="L171" s="534"/>
      <c r="M171" s="534"/>
      <c r="N171" s="534"/>
      <c r="O171" s="534"/>
      <c r="P171" s="534"/>
      <c r="Q171" s="534"/>
      <c r="R171" s="534"/>
      <c r="S171" s="534"/>
      <c r="T171" s="534"/>
      <c r="U171" s="534"/>
      <c r="V171" s="534"/>
      <c r="W171" s="534"/>
      <c r="X171" s="534"/>
      <c r="Y171" s="534"/>
      <c r="Z171" s="534"/>
    </row>
    <row r="172" spans="1:26" ht="14.25" customHeight="1">
      <c r="A172" s="715"/>
      <c r="B172" s="534"/>
      <c r="C172" s="534"/>
      <c r="D172" s="534"/>
      <c r="E172" s="654"/>
      <c r="F172" s="654"/>
      <c r="G172" s="65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</row>
    <row r="173" spans="1:26" ht="14.25" customHeight="1">
      <c r="A173" s="715"/>
      <c r="B173" s="534"/>
      <c r="C173" s="534"/>
      <c r="D173" s="534"/>
      <c r="E173" s="654"/>
      <c r="F173" s="654"/>
      <c r="G173" s="654"/>
      <c r="H173" s="534"/>
      <c r="I173" s="534"/>
      <c r="J173" s="534"/>
      <c r="K173" s="534"/>
      <c r="L173" s="534"/>
      <c r="M173" s="534"/>
      <c r="N173" s="534"/>
      <c r="O173" s="534"/>
      <c r="P173" s="534"/>
      <c r="Q173" s="534"/>
      <c r="R173" s="534"/>
      <c r="S173" s="534"/>
      <c r="T173" s="534"/>
      <c r="U173" s="534"/>
      <c r="V173" s="534"/>
      <c r="W173" s="534"/>
      <c r="X173" s="534"/>
      <c r="Y173" s="534"/>
      <c r="Z173" s="534"/>
    </row>
    <row r="174" spans="1:26" ht="14.25" customHeight="1">
      <c r="A174" s="715"/>
      <c r="B174" s="534"/>
      <c r="C174" s="534"/>
      <c r="D174" s="534"/>
      <c r="E174" s="654"/>
      <c r="F174" s="654"/>
      <c r="G174" s="65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</row>
    <row r="175" spans="1:26" ht="14.25" customHeight="1">
      <c r="A175" s="715"/>
      <c r="B175" s="534"/>
      <c r="C175" s="534"/>
      <c r="D175" s="534"/>
      <c r="E175" s="654"/>
      <c r="F175" s="654"/>
      <c r="G175" s="654"/>
      <c r="H175" s="534"/>
      <c r="I175" s="534"/>
      <c r="J175" s="534"/>
      <c r="K175" s="534"/>
      <c r="L175" s="534"/>
      <c r="M175" s="534"/>
      <c r="N175" s="534"/>
      <c r="O175" s="534"/>
      <c r="P175" s="534"/>
      <c r="Q175" s="534"/>
      <c r="R175" s="534"/>
      <c r="S175" s="534"/>
      <c r="T175" s="534"/>
      <c r="U175" s="534"/>
      <c r="V175" s="534"/>
      <c r="W175" s="534"/>
      <c r="X175" s="534"/>
      <c r="Y175" s="534"/>
      <c r="Z175" s="534"/>
    </row>
    <row r="176" spans="1:26" ht="14.25" customHeight="1">
      <c r="A176" s="715"/>
      <c r="B176" s="534"/>
      <c r="C176" s="534"/>
      <c r="D176" s="534"/>
      <c r="E176" s="654"/>
      <c r="F176" s="654"/>
      <c r="G176" s="654"/>
      <c r="H176" s="534"/>
      <c r="I176" s="534"/>
      <c r="J176" s="534"/>
      <c r="K176" s="534"/>
      <c r="L176" s="534"/>
      <c r="M176" s="534"/>
      <c r="N176" s="534"/>
      <c r="O176" s="534"/>
      <c r="P176" s="534"/>
      <c r="Q176" s="534"/>
      <c r="R176" s="534"/>
      <c r="S176" s="534"/>
      <c r="T176" s="534"/>
      <c r="U176" s="534"/>
      <c r="V176" s="534"/>
      <c r="W176" s="534"/>
      <c r="X176" s="534"/>
      <c r="Y176" s="534"/>
      <c r="Z176" s="534"/>
    </row>
    <row r="177" spans="1:26" ht="14.25" customHeight="1">
      <c r="A177" s="715"/>
      <c r="B177" s="534"/>
      <c r="C177" s="534"/>
      <c r="D177" s="534"/>
      <c r="E177" s="654"/>
      <c r="F177" s="654"/>
      <c r="G177" s="654"/>
      <c r="H177" s="534"/>
      <c r="I177" s="534"/>
      <c r="J177" s="534"/>
      <c r="K177" s="534"/>
      <c r="L177" s="534"/>
      <c r="M177" s="534"/>
      <c r="N177" s="534"/>
      <c r="O177" s="534"/>
      <c r="P177" s="534"/>
      <c r="Q177" s="534"/>
      <c r="R177" s="534"/>
      <c r="S177" s="534"/>
      <c r="T177" s="534"/>
      <c r="U177" s="534"/>
      <c r="V177" s="534"/>
      <c r="W177" s="534"/>
      <c r="X177" s="534"/>
      <c r="Y177" s="534"/>
      <c r="Z177" s="534"/>
    </row>
    <row r="178" spans="1:26" ht="14.25" customHeight="1">
      <c r="A178" s="715"/>
      <c r="B178" s="534"/>
      <c r="C178" s="534"/>
      <c r="D178" s="534"/>
      <c r="E178" s="654"/>
      <c r="F178" s="654"/>
      <c r="G178" s="654"/>
      <c r="H178" s="534"/>
      <c r="I178" s="534"/>
      <c r="J178" s="534"/>
      <c r="K178" s="534"/>
      <c r="L178" s="534"/>
      <c r="M178" s="534"/>
      <c r="N178" s="534"/>
      <c r="O178" s="534"/>
      <c r="P178" s="534"/>
      <c r="Q178" s="534"/>
      <c r="R178" s="534"/>
      <c r="S178" s="534"/>
      <c r="T178" s="534"/>
      <c r="U178" s="534"/>
      <c r="V178" s="534"/>
      <c r="W178" s="534"/>
      <c r="X178" s="534"/>
      <c r="Y178" s="534"/>
      <c r="Z178" s="534"/>
    </row>
    <row r="179" spans="1:26" ht="14.25" customHeight="1">
      <c r="A179" s="715"/>
      <c r="B179" s="534"/>
      <c r="C179" s="534"/>
      <c r="D179" s="534"/>
      <c r="E179" s="654"/>
      <c r="F179" s="654"/>
      <c r="G179" s="654"/>
      <c r="H179" s="534"/>
      <c r="I179" s="534"/>
      <c r="J179" s="534"/>
      <c r="K179" s="534"/>
      <c r="L179" s="534"/>
      <c r="M179" s="534"/>
      <c r="N179" s="534"/>
      <c r="O179" s="534"/>
      <c r="P179" s="534"/>
      <c r="Q179" s="534"/>
      <c r="R179" s="534"/>
      <c r="S179" s="534"/>
      <c r="T179" s="534"/>
      <c r="U179" s="534"/>
      <c r="V179" s="534"/>
      <c r="W179" s="534"/>
      <c r="X179" s="534"/>
      <c r="Y179" s="534"/>
      <c r="Z179" s="534"/>
    </row>
    <row r="180" spans="1:26" ht="14.25" customHeight="1">
      <c r="A180" s="715"/>
      <c r="B180" s="534"/>
      <c r="C180" s="534"/>
      <c r="D180" s="534"/>
      <c r="E180" s="654"/>
      <c r="F180" s="654"/>
      <c r="G180" s="654"/>
      <c r="H180" s="534"/>
      <c r="I180" s="534"/>
      <c r="J180" s="534"/>
      <c r="K180" s="534"/>
      <c r="L180" s="534"/>
      <c r="M180" s="534"/>
      <c r="N180" s="534"/>
      <c r="O180" s="534"/>
      <c r="P180" s="534"/>
      <c r="Q180" s="534"/>
      <c r="R180" s="534"/>
      <c r="S180" s="534"/>
      <c r="T180" s="534"/>
      <c r="U180" s="534"/>
      <c r="V180" s="534"/>
      <c r="W180" s="534"/>
      <c r="X180" s="534"/>
      <c r="Y180" s="534"/>
      <c r="Z180" s="534"/>
    </row>
    <row r="181" spans="1:26" ht="14.25" customHeight="1">
      <c r="A181" s="715"/>
      <c r="B181" s="534"/>
      <c r="C181" s="534"/>
      <c r="D181" s="534"/>
      <c r="E181" s="654"/>
      <c r="F181" s="654"/>
      <c r="G181" s="654"/>
      <c r="H181" s="534"/>
      <c r="I181" s="534"/>
      <c r="J181" s="534"/>
      <c r="K181" s="534"/>
      <c r="L181" s="534"/>
      <c r="M181" s="534"/>
      <c r="N181" s="534"/>
      <c r="O181" s="534"/>
      <c r="P181" s="534"/>
      <c r="Q181" s="534"/>
      <c r="R181" s="534"/>
      <c r="S181" s="534"/>
      <c r="T181" s="534"/>
      <c r="U181" s="534"/>
      <c r="V181" s="534"/>
      <c r="W181" s="534"/>
      <c r="X181" s="534"/>
      <c r="Y181" s="534"/>
      <c r="Z181" s="534"/>
    </row>
    <row r="182" spans="1:26" ht="14.25" customHeight="1">
      <c r="A182" s="715"/>
      <c r="B182" s="534"/>
      <c r="C182" s="534"/>
      <c r="D182" s="534"/>
      <c r="E182" s="654"/>
      <c r="F182" s="654"/>
      <c r="G182" s="654"/>
      <c r="H182" s="534"/>
      <c r="I182" s="534"/>
      <c r="J182" s="534"/>
      <c r="K182" s="534"/>
      <c r="L182" s="534"/>
      <c r="M182" s="534"/>
      <c r="N182" s="534"/>
      <c r="O182" s="534"/>
      <c r="P182" s="534"/>
      <c r="Q182" s="534"/>
      <c r="R182" s="534"/>
      <c r="S182" s="534"/>
      <c r="T182" s="534"/>
      <c r="U182" s="534"/>
      <c r="V182" s="534"/>
      <c r="W182" s="534"/>
      <c r="X182" s="534"/>
      <c r="Y182" s="534"/>
      <c r="Z182" s="534"/>
    </row>
    <row r="183" spans="1:26" ht="14.25" customHeight="1">
      <c r="A183" s="715"/>
      <c r="B183" s="534"/>
      <c r="C183" s="534"/>
      <c r="D183" s="534"/>
      <c r="E183" s="654"/>
      <c r="F183" s="654"/>
      <c r="G183" s="654"/>
      <c r="H183" s="534"/>
      <c r="I183" s="534"/>
      <c r="J183" s="534"/>
      <c r="K183" s="534"/>
      <c r="L183" s="534"/>
      <c r="M183" s="534"/>
      <c r="N183" s="534"/>
      <c r="O183" s="534"/>
      <c r="P183" s="534"/>
      <c r="Q183" s="534"/>
      <c r="R183" s="534"/>
      <c r="S183" s="534"/>
      <c r="T183" s="534"/>
      <c r="U183" s="534"/>
      <c r="V183" s="534"/>
      <c r="W183" s="534"/>
      <c r="X183" s="534"/>
      <c r="Y183" s="534"/>
      <c r="Z183" s="534"/>
    </row>
    <row r="184" spans="1:26" ht="14.25" customHeight="1">
      <c r="A184" s="715"/>
      <c r="B184" s="534"/>
      <c r="C184" s="534"/>
      <c r="D184" s="534"/>
      <c r="E184" s="654"/>
      <c r="F184" s="654"/>
      <c r="G184" s="654"/>
      <c r="H184" s="534"/>
      <c r="I184" s="534"/>
      <c r="J184" s="534"/>
      <c r="K184" s="534"/>
      <c r="L184" s="534"/>
      <c r="M184" s="534"/>
      <c r="N184" s="534"/>
      <c r="O184" s="534"/>
      <c r="P184" s="534"/>
      <c r="Q184" s="534"/>
      <c r="R184" s="534"/>
      <c r="S184" s="534"/>
      <c r="T184" s="534"/>
      <c r="U184" s="534"/>
      <c r="V184" s="534"/>
      <c r="W184" s="534"/>
      <c r="X184" s="534"/>
      <c r="Y184" s="534"/>
      <c r="Z184" s="534"/>
    </row>
    <row r="185" spans="1:26" ht="14.25" customHeight="1">
      <c r="A185" s="715"/>
      <c r="B185" s="534"/>
      <c r="C185" s="534"/>
      <c r="D185" s="534"/>
      <c r="E185" s="654"/>
      <c r="F185" s="654"/>
      <c r="G185" s="654"/>
      <c r="H185" s="534"/>
      <c r="I185" s="534"/>
      <c r="J185" s="534"/>
      <c r="K185" s="534"/>
      <c r="L185" s="534"/>
      <c r="M185" s="534"/>
      <c r="N185" s="534"/>
      <c r="O185" s="534"/>
      <c r="P185" s="534"/>
      <c r="Q185" s="534"/>
      <c r="R185" s="534"/>
      <c r="S185" s="534"/>
      <c r="T185" s="534"/>
      <c r="U185" s="534"/>
      <c r="V185" s="534"/>
      <c r="W185" s="534"/>
      <c r="X185" s="534"/>
      <c r="Y185" s="534"/>
      <c r="Z185" s="534"/>
    </row>
    <row r="186" spans="1:26" ht="14.25" customHeight="1">
      <c r="A186" s="715"/>
      <c r="B186" s="534"/>
      <c r="C186" s="534"/>
      <c r="D186" s="534"/>
      <c r="E186" s="654"/>
      <c r="F186" s="654"/>
      <c r="G186" s="654"/>
      <c r="H186" s="534"/>
      <c r="I186" s="534"/>
      <c r="J186" s="534"/>
      <c r="K186" s="534"/>
      <c r="L186" s="534"/>
      <c r="M186" s="534"/>
      <c r="N186" s="534"/>
      <c r="O186" s="534"/>
      <c r="P186" s="534"/>
      <c r="Q186" s="534"/>
      <c r="R186" s="534"/>
      <c r="S186" s="534"/>
      <c r="T186" s="534"/>
      <c r="U186" s="534"/>
      <c r="V186" s="534"/>
      <c r="W186" s="534"/>
      <c r="X186" s="534"/>
      <c r="Y186" s="534"/>
      <c r="Z186" s="534"/>
    </row>
    <row r="187" spans="1:26" ht="14.25" customHeight="1">
      <c r="A187" s="715"/>
      <c r="B187" s="534"/>
      <c r="C187" s="534"/>
      <c r="D187" s="534"/>
      <c r="E187" s="654"/>
      <c r="F187" s="654"/>
      <c r="G187" s="654"/>
      <c r="H187" s="534"/>
      <c r="I187" s="534"/>
      <c r="J187" s="534"/>
      <c r="K187" s="534"/>
      <c r="L187" s="534"/>
      <c r="M187" s="534"/>
      <c r="N187" s="534"/>
      <c r="O187" s="534"/>
      <c r="P187" s="534"/>
      <c r="Q187" s="534"/>
      <c r="R187" s="534"/>
      <c r="S187" s="534"/>
      <c r="T187" s="534"/>
      <c r="U187" s="534"/>
      <c r="V187" s="534"/>
      <c r="W187" s="534"/>
      <c r="X187" s="534"/>
      <c r="Y187" s="534"/>
      <c r="Z187" s="534"/>
    </row>
    <row r="188" spans="1:26" ht="14.25" customHeight="1">
      <c r="A188" s="715"/>
      <c r="B188" s="534"/>
      <c r="C188" s="534"/>
      <c r="D188" s="534"/>
      <c r="E188" s="654"/>
      <c r="F188" s="654"/>
      <c r="G188" s="654"/>
      <c r="H188" s="534"/>
      <c r="I188" s="534"/>
      <c r="J188" s="534"/>
      <c r="K188" s="534"/>
      <c r="L188" s="534"/>
      <c r="M188" s="534"/>
      <c r="N188" s="534"/>
      <c r="O188" s="534"/>
      <c r="P188" s="534"/>
      <c r="Q188" s="534"/>
      <c r="R188" s="534"/>
      <c r="S188" s="534"/>
      <c r="T188" s="534"/>
      <c r="U188" s="534"/>
      <c r="V188" s="534"/>
      <c r="W188" s="534"/>
      <c r="X188" s="534"/>
      <c r="Y188" s="534"/>
      <c r="Z188" s="534"/>
    </row>
    <row r="189" spans="1:26" ht="14.25" customHeight="1">
      <c r="A189" s="715"/>
      <c r="B189" s="534"/>
      <c r="C189" s="534"/>
      <c r="D189" s="534"/>
      <c r="E189" s="654"/>
      <c r="F189" s="654"/>
      <c r="G189" s="654"/>
      <c r="H189" s="534"/>
      <c r="I189" s="534"/>
      <c r="J189" s="534"/>
      <c r="K189" s="534"/>
      <c r="L189" s="534"/>
      <c r="M189" s="534"/>
      <c r="N189" s="534"/>
      <c r="O189" s="534"/>
      <c r="P189" s="534"/>
      <c r="Q189" s="534"/>
      <c r="R189" s="534"/>
      <c r="S189" s="534"/>
      <c r="T189" s="534"/>
      <c r="U189" s="534"/>
      <c r="V189" s="534"/>
      <c r="W189" s="534"/>
      <c r="X189" s="534"/>
      <c r="Y189" s="534"/>
      <c r="Z189" s="534"/>
    </row>
    <row r="190" spans="1:26" ht="14.25" customHeight="1">
      <c r="A190" s="715"/>
      <c r="B190" s="534"/>
      <c r="C190" s="534"/>
      <c r="D190" s="534"/>
      <c r="E190" s="654"/>
      <c r="F190" s="654"/>
      <c r="G190" s="654"/>
      <c r="H190" s="534"/>
      <c r="I190" s="534"/>
      <c r="J190" s="534"/>
      <c r="K190" s="534"/>
      <c r="L190" s="534"/>
      <c r="M190" s="534"/>
      <c r="N190" s="534"/>
      <c r="O190" s="534"/>
      <c r="P190" s="534"/>
      <c r="Q190" s="534"/>
      <c r="R190" s="534"/>
      <c r="S190" s="534"/>
      <c r="T190" s="534"/>
      <c r="U190" s="534"/>
      <c r="V190" s="534"/>
      <c r="W190" s="534"/>
      <c r="X190" s="534"/>
      <c r="Y190" s="534"/>
      <c r="Z190" s="534"/>
    </row>
    <row r="191" spans="1:26" ht="14.25" customHeight="1">
      <c r="A191" s="715"/>
      <c r="B191" s="534"/>
      <c r="C191" s="534"/>
      <c r="D191" s="534"/>
      <c r="E191" s="654"/>
      <c r="F191" s="654"/>
      <c r="G191" s="654"/>
      <c r="H191" s="534"/>
      <c r="I191" s="534"/>
      <c r="J191" s="534"/>
      <c r="K191" s="534"/>
      <c r="L191" s="534"/>
      <c r="M191" s="534"/>
      <c r="N191" s="534"/>
      <c r="O191" s="534"/>
      <c r="P191" s="534"/>
      <c r="Q191" s="534"/>
      <c r="R191" s="534"/>
      <c r="S191" s="534"/>
      <c r="T191" s="534"/>
      <c r="U191" s="534"/>
      <c r="V191" s="534"/>
      <c r="W191" s="534"/>
      <c r="X191" s="534"/>
      <c r="Y191" s="534"/>
      <c r="Z191" s="534"/>
    </row>
    <row r="192" spans="1:26" ht="14.25" customHeight="1">
      <c r="A192" s="715"/>
      <c r="B192" s="534"/>
      <c r="C192" s="534"/>
      <c r="D192" s="534"/>
      <c r="E192" s="654"/>
      <c r="F192" s="654"/>
      <c r="G192" s="654"/>
      <c r="H192" s="534"/>
      <c r="I192" s="534"/>
      <c r="J192" s="534"/>
      <c r="K192" s="534"/>
      <c r="L192" s="534"/>
      <c r="M192" s="534"/>
      <c r="N192" s="534"/>
      <c r="O192" s="534"/>
      <c r="P192" s="534"/>
      <c r="Q192" s="534"/>
      <c r="R192" s="534"/>
      <c r="S192" s="534"/>
      <c r="T192" s="534"/>
      <c r="U192" s="534"/>
      <c r="V192" s="534"/>
      <c r="W192" s="534"/>
      <c r="X192" s="534"/>
      <c r="Y192" s="534"/>
      <c r="Z192" s="534"/>
    </row>
    <row r="193" spans="1:26" ht="14.25" customHeight="1">
      <c r="A193" s="715"/>
      <c r="B193" s="534"/>
      <c r="C193" s="534"/>
      <c r="D193" s="534"/>
      <c r="E193" s="654"/>
      <c r="F193" s="654"/>
      <c r="G193" s="654"/>
      <c r="H193" s="534"/>
      <c r="I193" s="534"/>
      <c r="J193" s="534"/>
      <c r="K193" s="534"/>
      <c r="L193" s="534"/>
      <c r="M193" s="534"/>
      <c r="N193" s="534"/>
      <c r="O193" s="534"/>
      <c r="P193" s="534"/>
      <c r="Q193" s="534"/>
      <c r="R193" s="534"/>
      <c r="S193" s="534"/>
      <c r="T193" s="534"/>
      <c r="U193" s="534"/>
      <c r="V193" s="534"/>
      <c r="W193" s="534"/>
      <c r="X193" s="534"/>
      <c r="Y193" s="534"/>
      <c r="Z193" s="534"/>
    </row>
    <row r="194" spans="1:26" ht="14.25" customHeight="1">
      <c r="A194" s="715"/>
      <c r="B194" s="534"/>
      <c r="C194" s="534"/>
      <c r="D194" s="534"/>
      <c r="E194" s="654"/>
      <c r="F194" s="654"/>
      <c r="G194" s="654"/>
      <c r="H194" s="534"/>
      <c r="I194" s="534"/>
      <c r="J194" s="534"/>
      <c r="K194" s="534"/>
      <c r="L194" s="534"/>
      <c r="M194" s="534"/>
      <c r="N194" s="534"/>
      <c r="O194" s="534"/>
      <c r="P194" s="534"/>
      <c r="Q194" s="534"/>
      <c r="R194" s="534"/>
      <c r="S194" s="534"/>
      <c r="T194" s="534"/>
      <c r="U194" s="534"/>
      <c r="V194" s="534"/>
      <c r="W194" s="534"/>
      <c r="X194" s="534"/>
      <c r="Y194" s="534"/>
      <c r="Z194" s="534"/>
    </row>
    <row r="195" spans="1:26" ht="14.25" customHeight="1">
      <c r="A195" s="715"/>
      <c r="B195" s="534"/>
      <c r="C195" s="534"/>
      <c r="D195" s="534"/>
      <c r="E195" s="654"/>
      <c r="F195" s="654"/>
      <c r="G195" s="654"/>
      <c r="H195" s="534"/>
      <c r="I195" s="534"/>
      <c r="J195" s="534"/>
      <c r="K195" s="534"/>
      <c r="L195" s="534"/>
      <c r="M195" s="534"/>
      <c r="N195" s="534"/>
      <c r="O195" s="534"/>
      <c r="P195" s="534"/>
      <c r="Q195" s="534"/>
      <c r="R195" s="534"/>
      <c r="S195" s="534"/>
      <c r="T195" s="534"/>
      <c r="U195" s="534"/>
      <c r="V195" s="534"/>
      <c r="W195" s="534"/>
      <c r="X195" s="534"/>
      <c r="Y195" s="534"/>
      <c r="Z195" s="534"/>
    </row>
    <row r="196" spans="1:26" ht="14.25" customHeight="1">
      <c r="A196" s="715"/>
      <c r="B196" s="534"/>
      <c r="C196" s="534"/>
      <c r="D196" s="534"/>
      <c r="E196" s="654"/>
      <c r="F196" s="654"/>
      <c r="G196" s="654"/>
      <c r="H196" s="534"/>
      <c r="I196" s="534"/>
      <c r="J196" s="534"/>
      <c r="K196" s="534"/>
      <c r="L196" s="534"/>
      <c r="M196" s="534"/>
      <c r="N196" s="534"/>
      <c r="O196" s="534"/>
      <c r="P196" s="534"/>
      <c r="Q196" s="534"/>
      <c r="R196" s="534"/>
      <c r="S196" s="534"/>
      <c r="T196" s="534"/>
      <c r="U196" s="534"/>
      <c r="V196" s="534"/>
      <c r="W196" s="534"/>
      <c r="X196" s="534"/>
      <c r="Y196" s="534"/>
      <c r="Z196" s="534"/>
    </row>
    <row r="197" spans="1:26" ht="14.25" customHeight="1">
      <c r="A197" s="715"/>
      <c r="B197" s="534"/>
      <c r="C197" s="534"/>
      <c r="D197" s="534"/>
      <c r="E197" s="654"/>
      <c r="F197" s="654"/>
      <c r="G197" s="654"/>
      <c r="H197" s="534"/>
      <c r="I197" s="534"/>
      <c r="J197" s="534"/>
      <c r="K197" s="534"/>
      <c r="L197" s="534"/>
      <c r="M197" s="534"/>
      <c r="N197" s="534"/>
      <c r="O197" s="534"/>
      <c r="P197" s="534"/>
      <c r="Q197" s="534"/>
      <c r="R197" s="534"/>
      <c r="S197" s="534"/>
      <c r="T197" s="534"/>
      <c r="U197" s="534"/>
      <c r="V197" s="534"/>
      <c r="W197" s="534"/>
      <c r="X197" s="534"/>
      <c r="Y197" s="534"/>
      <c r="Z197" s="534"/>
    </row>
    <row r="198" spans="1:26" ht="14.25" customHeight="1">
      <c r="A198" s="715"/>
      <c r="B198" s="534"/>
      <c r="C198" s="534"/>
      <c r="D198" s="534"/>
      <c r="E198" s="654"/>
      <c r="F198" s="654"/>
      <c r="G198" s="654"/>
      <c r="H198" s="534"/>
      <c r="I198" s="534"/>
      <c r="J198" s="534"/>
      <c r="K198" s="534"/>
      <c r="L198" s="534"/>
      <c r="M198" s="534"/>
      <c r="N198" s="534"/>
      <c r="O198" s="534"/>
      <c r="P198" s="534"/>
      <c r="Q198" s="534"/>
      <c r="R198" s="534"/>
      <c r="S198" s="534"/>
      <c r="T198" s="534"/>
      <c r="U198" s="534"/>
      <c r="V198" s="534"/>
      <c r="W198" s="534"/>
      <c r="X198" s="534"/>
      <c r="Y198" s="534"/>
      <c r="Z198" s="534"/>
    </row>
    <row r="199" spans="1:26" ht="14.25" customHeight="1">
      <c r="A199" s="715"/>
      <c r="B199" s="534"/>
      <c r="C199" s="534"/>
      <c r="D199" s="534"/>
      <c r="E199" s="654"/>
      <c r="F199" s="654"/>
      <c r="G199" s="654"/>
      <c r="H199" s="534"/>
      <c r="I199" s="534"/>
      <c r="J199" s="534"/>
      <c r="K199" s="534"/>
      <c r="L199" s="534"/>
      <c r="M199" s="534"/>
      <c r="N199" s="534"/>
      <c r="O199" s="534"/>
      <c r="P199" s="534"/>
      <c r="Q199" s="534"/>
      <c r="R199" s="534"/>
      <c r="S199" s="534"/>
      <c r="T199" s="534"/>
      <c r="U199" s="534"/>
      <c r="V199" s="534"/>
      <c r="W199" s="534"/>
      <c r="X199" s="534"/>
      <c r="Y199" s="534"/>
      <c r="Z199" s="534"/>
    </row>
    <row r="200" spans="1:26" ht="14.25" customHeight="1">
      <c r="A200" s="715"/>
      <c r="B200" s="534"/>
      <c r="C200" s="534"/>
      <c r="D200" s="534"/>
      <c r="E200" s="654"/>
      <c r="F200" s="654"/>
      <c r="G200" s="654"/>
      <c r="H200" s="534"/>
      <c r="I200" s="534"/>
      <c r="J200" s="534"/>
      <c r="K200" s="534"/>
      <c r="L200" s="534"/>
      <c r="M200" s="534"/>
      <c r="N200" s="534"/>
      <c r="O200" s="534"/>
      <c r="P200" s="534"/>
      <c r="Q200" s="534"/>
      <c r="R200" s="534"/>
      <c r="S200" s="534"/>
      <c r="T200" s="534"/>
      <c r="U200" s="534"/>
      <c r="V200" s="534"/>
      <c r="W200" s="534"/>
      <c r="X200" s="534"/>
      <c r="Y200" s="534"/>
      <c r="Z200" s="534"/>
    </row>
    <row r="201" spans="1:26" ht="14.25" customHeight="1">
      <c r="A201" s="715"/>
      <c r="B201" s="534"/>
      <c r="C201" s="534"/>
      <c r="D201" s="534"/>
      <c r="E201" s="654"/>
      <c r="F201" s="654"/>
      <c r="G201" s="654"/>
      <c r="H201" s="534"/>
      <c r="I201" s="534"/>
      <c r="J201" s="534"/>
      <c r="K201" s="534"/>
      <c r="L201" s="534"/>
      <c r="M201" s="534"/>
      <c r="N201" s="534"/>
      <c r="O201" s="534"/>
      <c r="P201" s="534"/>
      <c r="Q201" s="534"/>
      <c r="R201" s="534"/>
      <c r="S201" s="534"/>
      <c r="T201" s="534"/>
      <c r="U201" s="534"/>
      <c r="V201" s="534"/>
      <c r="W201" s="534"/>
      <c r="X201" s="534"/>
      <c r="Y201" s="534"/>
      <c r="Z201" s="534"/>
    </row>
    <row r="202" spans="1:26" ht="14.25" customHeight="1">
      <c r="A202" s="715"/>
      <c r="B202" s="534"/>
      <c r="C202" s="534"/>
      <c r="D202" s="534"/>
      <c r="E202" s="654"/>
      <c r="F202" s="654"/>
      <c r="G202" s="654"/>
      <c r="H202" s="534"/>
      <c r="I202" s="534"/>
      <c r="J202" s="534"/>
      <c r="K202" s="534"/>
      <c r="L202" s="534"/>
      <c r="M202" s="534"/>
      <c r="N202" s="534"/>
      <c r="O202" s="534"/>
      <c r="P202" s="534"/>
      <c r="Q202" s="534"/>
      <c r="R202" s="534"/>
      <c r="S202" s="534"/>
      <c r="T202" s="534"/>
      <c r="U202" s="534"/>
      <c r="V202" s="534"/>
      <c r="W202" s="534"/>
      <c r="X202" s="534"/>
      <c r="Y202" s="534"/>
      <c r="Z202" s="534"/>
    </row>
    <row r="203" spans="1:26" ht="14.25" customHeight="1">
      <c r="A203" s="715"/>
      <c r="B203" s="534"/>
      <c r="C203" s="534"/>
      <c r="D203" s="534"/>
      <c r="E203" s="654"/>
      <c r="F203" s="654"/>
      <c r="G203" s="654"/>
      <c r="H203" s="534"/>
      <c r="I203" s="534"/>
      <c r="J203" s="534"/>
      <c r="K203" s="534"/>
      <c r="L203" s="534"/>
      <c r="M203" s="534"/>
      <c r="N203" s="534"/>
      <c r="O203" s="534"/>
      <c r="P203" s="534"/>
      <c r="Q203" s="534"/>
      <c r="R203" s="534"/>
      <c r="S203" s="534"/>
      <c r="T203" s="534"/>
      <c r="U203" s="534"/>
      <c r="V203" s="534"/>
      <c r="W203" s="534"/>
      <c r="X203" s="534"/>
      <c r="Y203" s="534"/>
      <c r="Z203" s="534"/>
    </row>
    <row r="204" spans="1:26" ht="14.25" customHeight="1">
      <c r="A204" s="715"/>
      <c r="B204" s="534"/>
      <c r="C204" s="534"/>
      <c r="D204" s="534"/>
      <c r="E204" s="654"/>
      <c r="F204" s="654"/>
      <c r="G204" s="654"/>
      <c r="H204" s="534"/>
      <c r="I204" s="534"/>
      <c r="J204" s="534"/>
      <c r="K204" s="534"/>
      <c r="L204" s="534"/>
      <c r="M204" s="534"/>
      <c r="N204" s="534"/>
      <c r="O204" s="534"/>
      <c r="P204" s="534"/>
      <c r="Q204" s="534"/>
      <c r="R204" s="534"/>
      <c r="S204" s="534"/>
      <c r="T204" s="534"/>
      <c r="U204" s="534"/>
      <c r="V204" s="534"/>
      <c r="W204" s="534"/>
      <c r="X204" s="534"/>
      <c r="Y204" s="534"/>
      <c r="Z204" s="534"/>
    </row>
    <row r="205" spans="1:26" ht="14.25" customHeight="1">
      <c r="A205" s="715"/>
      <c r="B205" s="534"/>
      <c r="C205" s="534"/>
      <c r="D205" s="534"/>
      <c r="E205" s="654"/>
      <c r="F205" s="654"/>
      <c r="G205" s="654"/>
      <c r="H205" s="534"/>
      <c r="I205" s="534"/>
      <c r="J205" s="534"/>
      <c r="K205" s="534"/>
      <c r="L205" s="534"/>
      <c r="M205" s="534"/>
      <c r="N205" s="534"/>
      <c r="O205" s="534"/>
      <c r="P205" s="534"/>
      <c r="Q205" s="534"/>
      <c r="R205" s="534"/>
      <c r="S205" s="534"/>
      <c r="T205" s="534"/>
      <c r="U205" s="534"/>
      <c r="V205" s="534"/>
      <c r="W205" s="534"/>
      <c r="X205" s="534"/>
      <c r="Y205" s="534"/>
      <c r="Z205" s="534"/>
    </row>
    <row r="206" spans="1:26" ht="14.25" customHeight="1">
      <c r="A206" s="715"/>
      <c r="B206" s="534"/>
      <c r="C206" s="534"/>
      <c r="D206" s="534"/>
      <c r="E206" s="654"/>
      <c r="F206" s="654"/>
      <c r="G206" s="654"/>
      <c r="H206" s="534"/>
      <c r="I206" s="534"/>
      <c r="J206" s="534"/>
      <c r="K206" s="534"/>
      <c r="L206" s="534"/>
      <c r="M206" s="534"/>
      <c r="N206" s="534"/>
      <c r="O206" s="534"/>
      <c r="P206" s="534"/>
      <c r="Q206" s="534"/>
      <c r="R206" s="534"/>
      <c r="S206" s="534"/>
      <c r="T206" s="534"/>
      <c r="U206" s="534"/>
      <c r="V206" s="534"/>
      <c r="W206" s="534"/>
      <c r="X206" s="534"/>
      <c r="Y206" s="534"/>
      <c r="Z206" s="534"/>
    </row>
    <row r="207" spans="1:26" ht="14.25" customHeight="1">
      <c r="A207" s="715"/>
      <c r="B207" s="534"/>
      <c r="C207" s="534"/>
      <c r="D207" s="534"/>
      <c r="E207" s="654"/>
      <c r="F207" s="654"/>
      <c r="G207" s="654"/>
      <c r="H207" s="534"/>
      <c r="I207" s="534"/>
      <c r="J207" s="534"/>
      <c r="K207" s="534"/>
      <c r="L207" s="534"/>
      <c r="M207" s="534"/>
      <c r="N207" s="534"/>
      <c r="O207" s="534"/>
      <c r="P207" s="534"/>
      <c r="Q207" s="534"/>
      <c r="R207" s="534"/>
      <c r="S207" s="534"/>
      <c r="T207" s="534"/>
      <c r="U207" s="534"/>
      <c r="V207" s="534"/>
      <c r="W207" s="534"/>
      <c r="X207" s="534"/>
      <c r="Y207" s="534"/>
      <c r="Z207" s="534"/>
    </row>
    <row r="208" spans="1:26" ht="14.25" customHeight="1">
      <c r="A208" s="715"/>
      <c r="B208" s="534"/>
      <c r="C208" s="534"/>
      <c r="D208" s="534"/>
      <c r="E208" s="654"/>
      <c r="F208" s="654"/>
      <c r="G208" s="654"/>
      <c r="H208" s="534"/>
      <c r="I208" s="534"/>
      <c r="J208" s="534"/>
      <c r="K208" s="534"/>
      <c r="L208" s="534"/>
      <c r="M208" s="534"/>
      <c r="N208" s="534"/>
      <c r="O208" s="534"/>
      <c r="P208" s="534"/>
      <c r="Q208" s="534"/>
      <c r="R208" s="534"/>
      <c r="S208" s="534"/>
      <c r="T208" s="534"/>
      <c r="U208" s="534"/>
      <c r="V208" s="534"/>
      <c r="W208" s="534"/>
      <c r="X208" s="534"/>
      <c r="Y208" s="534"/>
      <c r="Z208" s="534"/>
    </row>
    <row r="209" spans="1:26" ht="14.25" customHeight="1">
      <c r="A209" s="715"/>
      <c r="B209" s="534"/>
      <c r="C209" s="534"/>
      <c r="D209" s="534"/>
      <c r="E209" s="654"/>
      <c r="F209" s="654"/>
      <c r="G209" s="654"/>
      <c r="H209" s="534"/>
      <c r="I209" s="534"/>
      <c r="J209" s="534"/>
      <c r="K209" s="534"/>
      <c r="L209" s="534"/>
      <c r="M209" s="534"/>
      <c r="N209" s="534"/>
      <c r="O209" s="534"/>
      <c r="P209" s="534"/>
      <c r="Q209" s="534"/>
      <c r="R209" s="534"/>
      <c r="S209" s="534"/>
      <c r="T209" s="534"/>
      <c r="U209" s="534"/>
      <c r="V209" s="534"/>
      <c r="W209" s="534"/>
      <c r="X209" s="534"/>
      <c r="Y209" s="534"/>
      <c r="Z209" s="534"/>
    </row>
    <row r="210" spans="1:26" ht="14.25" customHeight="1">
      <c r="A210" s="715"/>
      <c r="B210" s="534"/>
      <c r="C210" s="534"/>
      <c r="D210" s="534"/>
      <c r="E210" s="654"/>
      <c r="F210" s="654"/>
      <c r="G210" s="654"/>
      <c r="H210" s="534"/>
      <c r="I210" s="534"/>
      <c r="J210" s="534"/>
      <c r="K210" s="534"/>
      <c r="L210" s="534"/>
      <c r="M210" s="534"/>
      <c r="N210" s="534"/>
      <c r="O210" s="534"/>
      <c r="P210" s="534"/>
      <c r="Q210" s="534"/>
      <c r="R210" s="534"/>
      <c r="S210" s="534"/>
      <c r="T210" s="534"/>
      <c r="U210" s="534"/>
      <c r="V210" s="534"/>
      <c r="W210" s="534"/>
      <c r="X210" s="534"/>
      <c r="Y210" s="534"/>
      <c r="Z210" s="534"/>
    </row>
    <row r="211" spans="1:26" ht="14.25" customHeight="1">
      <c r="A211" s="715"/>
      <c r="B211" s="534"/>
      <c r="C211" s="534"/>
      <c r="D211" s="534"/>
      <c r="E211" s="654"/>
      <c r="F211" s="654"/>
      <c r="G211" s="654"/>
      <c r="H211" s="534"/>
      <c r="I211" s="534"/>
      <c r="J211" s="534"/>
      <c r="K211" s="534"/>
      <c r="L211" s="534"/>
      <c r="M211" s="534"/>
      <c r="N211" s="534"/>
      <c r="O211" s="534"/>
      <c r="P211" s="534"/>
      <c r="Q211" s="534"/>
      <c r="R211" s="534"/>
      <c r="S211" s="534"/>
      <c r="T211" s="534"/>
      <c r="U211" s="534"/>
      <c r="V211" s="534"/>
      <c r="W211" s="534"/>
      <c r="X211" s="534"/>
      <c r="Y211" s="534"/>
      <c r="Z211" s="534"/>
    </row>
    <row r="212" spans="1:26" ht="14.25" customHeight="1">
      <c r="A212" s="715"/>
      <c r="B212" s="534"/>
      <c r="C212" s="534"/>
      <c r="D212" s="534"/>
      <c r="E212" s="654"/>
      <c r="F212" s="654"/>
      <c r="G212" s="654"/>
      <c r="H212" s="534"/>
      <c r="I212" s="534"/>
      <c r="J212" s="534"/>
      <c r="K212" s="534"/>
      <c r="L212" s="534"/>
      <c r="M212" s="534"/>
      <c r="N212" s="534"/>
      <c r="O212" s="534"/>
      <c r="P212" s="534"/>
      <c r="Q212" s="534"/>
      <c r="R212" s="534"/>
      <c r="S212" s="534"/>
      <c r="T212" s="534"/>
      <c r="U212" s="534"/>
      <c r="V212" s="534"/>
      <c r="W212" s="534"/>
      <c r="X212" s="534"/>
      <c r="Y212" s="534"/>
      <c r="Z212" s="534"/>
    </row>
    <row r="213" spans="1:26" ht="14.25" customHeight="1">
      <c r="A213" s="715"/>
      <c r="B213" s="534"/>
      <c r="C213" s="534"/>
      <c r="D213" s="534"/>
      <c r="E213" s="654"/>
      <c r="F213" s="654"/>
      <c r="G213" s="654"/>
      <c r="H213" s="534"/>
      <c r="I213" s="534"/>
      <c r="J213" s="534"/>
      <c r="K213" s="534"/>
      <c r="L213" s="534"/>
      <c r="M213" s="534"/>
      <c r="N213" s="534"/>
      <c r="O213" s="534"/>
      <c r="P213" s="534"/>
      <c r="Q213" s="534"/>
      <c r="R213" s="534"/>
      <c r="S213" s="534"/>
      <c r="T213" s="534"/>
      <c r="U213" s="534"/>
      <c r="V213" s="534"/>
      <c r="W213" s="534"/>
      <c r="X213" s="534"/>
      <c r="Y213" s="534"/>
      <c r="Z213" s="534"/>
    </row>
    <row r="214" spans="1:26" ht="14.25" customHeight="1">
      <c r="A214" s="715"/>
      <c r="B214" s="534"/>
      <c r="C214" s="534"/>
      <c r="D214" s="534"/>
      <c r="E214" s="654"/>
      <c r="F214" s="654"/>
      <c r="G214" s="654"/>
      <c r="H214" s="534"/>
      <c r="I214" s="534"/>
      <c r="J214" s="534"/>
      <c r="K214" s="534"/>
      <c r="L214" s="534"/>
      <c r="M214" s="534"/>
      <c r="N214" s="534"/>
      <c r="O214" s="534"/>
      <c r="P214" s="534"/>
      <c r="Q214" s="534"/>
      <c r="R214" s="534"/>
      <c r="S214" s="534"/>
      <c r="T214" s="534"/>
      <c r="U214" s="534"/>
      <c r="V214" s="534"/>
      <c r="W214" s="534"/>
      <c r="X214" s="534"/>
      <c r="Y214" s="534"/>
      <c r="Z214" s="534"/>
    </row>
    <row r="215" spans="1:26" ht="14.25" customHeight="1">
      <c r="A215" s="715"/>
      <c r="B215" s="534"/>
      <c r="C215" s="534"/>
      <c r="D215" s="534"/>
      <c r="E215" s="654"/>
      <c r="F215" s="654"/>
      <c r="G215" s="654"/>
      <c r="H215" s="534"/>
      <c r="I215" s="534"/>
      <c r="J215" s="534"/>
      <c r="K215" s="534"/>
      <c r="L215" s="534"/>
      <c r="M215" s="534"/>
      <c r="N215" s="534"/>
      <c r="O215" s="534"/>
      <c r="P215" s="534"/>
      <c r="Q215" s="534"/>
      <c r="R215" s="534"/>
      <c r="S215" s="534"/>
      <c r="T215" s="534"/>
      <c r="U215" s="534"/>
      <c r="V215" s="534"/>
      <c r="W215" s="534"/>
      <c r="X215" s="534"/>
      <c r="Y215" s="534"/>
      <c r="Z215" s="534"/>
    </row>
    <row r="216" spans="1:26" ht="14.25" customHeight="1">
      <c r="A216" s="715"/>
      <c r="B216" s="534"/>
      <c r="C216" s="534"/>
      <c r="D216" s="534"/>
      <c r="E216" s="654"/>
      <c r="F216" s="654"/>
      <c r="G216" s="654"/>
      <c r="H216" s="534"/>
      <c r="I216" s="534"/>
      <c r="J216" s="534"/>
      <c r="K216" s="534"/>
      <c r="L216" s="534"/>
      <c r="M216" s="534"/>
      <c r="N216" s="534"/>
      <c r="O216" s="534"/>
      <c r="P216" s="534"/>
      <c r="Q216" s="534"/>
      <c r="R216" s="534"/>
      <c r="S216" s="534"/>
      <c r="T216" s="534"/>
      <c r="U216" s="534"/>
      <c r="V216" s="534"/>
      <c r="W216" s="534"/>
      <c r="X216" s="534"/>
      <c r="Y216" s="534"/>
      <c r="Z216" s="534"/>
    </row>
    <row r="217" spans="1:26" ht="14.25" customHeight="1">
      <c r="A217" s="715"/>
      <c r="B217" s="534"/>
      <c r="C217" s="534"/>
      <c r="D217" s="534"/>
      <c r="E217" s="654"/>
      <c r="F217" s="654"/>
      <c r="G217" s="654"/>
      <c r="H217" s="534"/>
      <c r="I217" s="534"/>
      <c r="J217" s="534"/>
      <c r="K217" s="534"/>
      <c r="L217" s="534"/>
      <c r="M217" s="534"/>
      <c r="N217" s="534"/>
      <c r="O217" s="534"/>
      <c r="P217" s="534"/>
      <c r="Q217" s="534"/>
      <c r="R217" s="534"/>
      <c r="S217" s="534"/>
      <c r="T217" s="534"/>
      <c r="U217" s="534"/>
      <c r="V217" s="534"/>
      <c r="W217" s="534"/>
      <c r="X217" s="534"/>
      <c r="Y217" s="534"/>
      <c r="Z217" s="534"/>
    </row>
    <row r="218" spans="1:26" ht="14.25" customHeight="1">
      <c r="A218" s="715"/>
      <c r="B218" s="534"/>
      <c r="C218" s="534"/>
      <c r="D218" s="534"/>
      <c r="E218" s="654"/>
      <c r="F218" s="654"/>
      <c r="G218" s="654"/>
      <c r="H218" s="534"/>
      <c r="I218" s="534"/>
      <c r="J218" s="534"/>
      <c r="K218" s="534"/>
      <c r="L218" s="534"/>
      <c r="M218" s="534"/>
      <c r="N218" s="534"/>
      <c r="O218" s="534"/>
      <c r="P218" s="534"/>
      <c r="Q218" s="534"/>
      <c r="R218" s="534"/>
      <c r="S218" s="534"/>
      <c r="T218" s="534"/>
      <c r="U218" s="534"/>
      <c r="V218" s="534"/>
      <c r="W218" s="534"/>
      <c r="X218" s="534"/>
      <c r="Y218" s="534"/>
      <c r="Z218" s="534"/>
    </row>
    <row r="219" spans="1:26" ht="14.25" customHeight="1">
      <c r="A219" s="715"/>
      <c r="B219" s="534"/>
      <c r="C219" s="534"/>
      <c r="D219" s="534"/>
      <c r="E219" s="654"/>
      <c r="F219" s="654"/>
      <c r="G219" s="654"/>
      <c r="H219" s="534"/>
      <c r="I219" s="534"/>
      <c r="J219" s="534"/>
      <c r="K219" s="534"/>
      <c r="L219" s="534"/>
      <c r="M219" s="534"/>
      <c r="N219" s="534"/>
      <c r="O219" s="534"/>
      <c r="P219" s="534"/>
      <c r="Q219" s="534"/>
      <c r="R219" s="534"/>
      <c r="S219" s="534"/>
      <c r="T219" s="534"/>
      <c r="U219" s="534"/>
      <c r="V219" s="534"/>
      <c r="W219" s="534"/>
      <c r="X219" s="534"/>
      <c r="Y219" s="534"/>
      <c r="Z219" s="534"/>
    </row>
    <row r="220" spans="1:26" ht="14.25" customHeight="1">
      <c r="A220" s="715"/>
      <c r="B220" s="534"/>
      <c r="C220" s="534"/>
      <c r="D220" s="534"/>
      <c r="E220" s="654"/>
      <c r="F220" s="654"/>
      <c r="G220" s="654"/>
      <c r="H220" s="534"/>
      <c r="I220" s="534"/>
      <c r="J220" s="534"/>
      <c r="K220" s="534"/>
      <c r="L220" s="534"/>
      <c r="M220" s="534"/>
      <c r="N220" s="534"/>
      <c r="O220" s="534"/>
      <c r="P220" s="534"/>
      <c r="Q220" s="534"/>
      <c r="R220" s="534"/>
      <c r="S220" s="534"/>
      <c r="T220" s="534"/>
      <c r="U220" s="534"/>
      <c r="V220" s="534"/>
      <c r="W220" s="534"/>
      <c r="X220" s="534"/>
      <c r="Y220" s="534"/>
      <c r="Z220" s="534"/>
    </row>
    <row r="221" spans="1:26" ht="14.25" customHeight="1">
      <c r="A221" s="715"/>
      <c r="B221" s="534"/>
      <c r="C221" s="534"/>
      <c r="D221" s="534"/>
      <c r="E221" s="654"/>
      <c r="F221" s="654"/>
      <c r="G221" s="654"/>
      <c r="H221" s="534"/>
      <c r="I221" s="534"/>
      <c r="J221" s="534"/>
      <c r="K221" s="534"/>
      <c r="L221" s="534"/>
      <c r="M221" s="534"/>
      <c r="N221" s="534"/>
      <c r="O221" s="534"/>
      <c r="P221" s="534"/>
      <c r="Q221" s="534"/>
      <c r="R221" s="534"/>
      <c r="S221" s="534"/>
      <c r="T221" s="534"/>
      <c r="U221" s="534"/>
      <c r="V221" s="534"/>
      <c r="W221" s="534"/>
      <c r="X221" s="534"/>
      <c r="Y221" s="534"/>
      <c r="Z221" s="534"/>
    </row>
    <row r="222" spans="1:26" ht="14.25" customHeight="1">
      <c r="A222" s="715"/>
      <c r="B222" s="534"/>
      <c r="C222" s="534"/>
      <c r="D222" s="534"/>
      <c r="E222" s="654"/>
      <c r="F222" s="654"/>
      <c r="G222" s="654"/>
      <c r="H222" s="534"/>
      <c r="I222" s="534"/>
      <c r="J222" s="534"/>
      <c r="K222" s="534"/>
      <c r="L222" s="534"/>
      <c r="M222" s="534"/>
      <c r="N222" s="534"/>
      <c r="O222" s="534"/>
      <c r="P222" s="534"/>
      <c r="Q222" s="534"/>
      <c r="R222" s="534"/>
      <c r="S222" s="534"/>
      <c r="T222" s="534"/>
      <c r="U222" s="534"/>
      <c r="V222" s="534"/>
      <c r="W222" s="534"/>
      <c r="X222" s="534"/>
      <c r="Y222" s="534"/>
      <c r="Z222" s="534"/>
    </row>
    <row r="223" spans="1:26" ht="14.25" customHeight="1">
      <c r="A223" s="715"/>
      <c r="B223" s="534"/>
      <c r="C223" s="534"/>
      <c r="D223" s="534"/>
      <c r="E223" s="654"/>
      <c r="F223" s="654"/>
      <c r="G223" s="654"/>
      <c r="H223" s="534"/>
      <c r="I223" s="534"/>
      <c r="J223" s="534"/>
      <c r="K223" s="534"/>
      <c r="L223" s="534"/>
      <c r="M223" s="534"/>
      <c r="N223" s="534"/>
      <c r="O223" s="534"/>
      <c r="P223" s="534"/>
      <c r="Q223" s="534"/>
      <c r="R223" s="534"/>
      <c r="S223" s="534"/>
      <c r="T223" s="534"/>
      <c r="U223" s="534"/>
      <c r="V223" s="534"/>
      <c r="W223" s="534"/>
      <c r="X223" s="534"/>
      <c r="Y223" s="534"/>
      <c r="Z223" s="534"/>
    </row>
    <row r="224" spans="1:26" ht="14.25" customHeight="1">
      <c r="A224" s="715"/>
      <c r="B224" s="534"/>
      <c r="C224" s="534"/>
      <c r="D224" s="534"/>
      <c r="E224" s="654"/>
      <c r="F224" s="654"/>
      <c r="G224" s="654"/>
      <c r="H224" s="534"/>
      <c r="I224" s="534"/>
      <c r="J224" s="534"/>
      <c r="K224" s="534"/>
      <c r="L224" s="534"/>
      <c r="M224" s="534"/>
      <c r="N224" s="534"/>
      <c r="O224" s="534"/>
      <c r="P224" s="534"/>
      <c r="Q224" s="534"/>
      <c r="R224" s="534"/>
      <c r="S224" s="534"/>
      <c r="T224" s="534"/>
      <c r="U224" s="534"/>
      <c r="V224" s="534"/>
      <c r="W224" s="534"/>
      <c r="X224" s="534"/>
      <c r="Y224" s="534"/>
      <c r="Z224" s="534"/>
    </row>
    <row r="225" spans="1:26" ht="14.25" customHeight="1">
      <c r="A225" s="715"/>
      <c r="B225" s="534"/>
      <c r="C225" s="534"/>
      <c r="D225" s="534"/>
      <c r="E225" s="654"/>
      <c r="F225" s="654"/>
      <c r="G225" s="654"/>
      <c r="H225" s="534"/>
      <c r="I225" s="534"/>
      <c r="J225" s="534"/>
      <c r="K225" s="534"/>
      <c r="L225" s="534"/>
      <c r="M225" s="534"/>
      <c r="N225" s="534"/>
      <c r="O225" s="534"/>
      <c r="P225" s="534"/>
      <c r="Q225" s="534"/>
      <c r="R225" s="534"/>
      <c r="S225" s="534"/>
      <c r="T225" s="534"/>
      <c r="U225" s="534"/>
      <c r="V225" s="534"/>
      <c r="W225" s="534"/>
      <c r="X225" s="534"/>
      <c r="Y225" s="534"/>
      <c r="Z225" s="534"/>
    </row>
    <row r="226" spans="1:26" ht="14.25" customHeight="1">
      <c r="A226" s="715"/>
      <c r="B226" s="534"/>
      <c r="C226" s="534"/>
      <c r="D226" s="534"/>
      <c r="E226" s="654"/>
      <c r="F226" s="654"/>
      <c r="G226" s="654"/>
      <c r="H226" s="534"/>
      <c r="I226" s="534"/>
      <c r="J226" s="534"/>
      <c r="K226" s="534"/>
      <c r="L226" s="534"/>
      <c r="M226" s="534"/>
      <c r="N226" s="534"/>
      <c r="O226" s="534"/>
      <c r="P226" s="534"/>
      <c r="Q226" s="534"/>
      <c r="R226" s="534"/>
      <c r="S226" s="534"/>
      <c r="T226" s="534"/>
      <c r="U226" s="534"/>
      <c r="V226" s="534"/>
      <c r="W226" s="534"/>
      <c r="X226" s="534"/>
      <c r="Y226" s="534"/>
      <c r="Z226" s="534"/>
    </row>
    <row r="227" spans="1:26" ht="14.25" customHeight="1">
      <c r="A227" s="715"/>
      <c r="B227" s="534"/>
      <c r="C227" s="534"/>
      <c r="D227" s="534"/>
      <c r="E227" s="654"/>
      <c r="F227" s="654"/>
      <c r="G227" s="654"/>
      <c r="H227" s="534"/>
      <c r="I227" s="534"/>
      <c r="J227" s="534"/>
      <c r="K227" s="534"/>
      <c r="L227" s="534"/>
      <c r="M227" s="534"/>
      <c r="N227" s="534"/>
      <c r="O227" s="534"/>
      <c r="P227" s="534"/>
      <c r="Q227" s="534"/>
      <c r="R227" s="534"/>
      <c r="S227" s="534"/>
      <c r="T227" s="534"/>
      <c r="U227" s="534"/>
      <c r="V227" s="534"/>
      <c r="W227" s="534"/>
      <c r="X227" s="534"/>
      <c r="Y227" s="534"/>
      <c r="Z227" s="534"/>
    </row>
    <row r="228" spans="1:26" ht="14.25" customHeight="1">
      <c r="A228" s="715"/>
      <c r="B228" s="534"/>
      <c r="C228" s="534"/>
      <c r="D228" s="534"/>
      <c r="E228" s="654"/>
      <c r="F228" s="654"/>
      <c r="G228" s="654"/>
      <c r="H228" s="534"/>
      <c r="I228" s="534"/>
      <c r="J228" s="534"/>
      <c r="K228" s="534"/>
      <c r="L228" s="534"/>
      <c r="M228" s="534"/>
      <c r="N228" s="534"/>
      <c r="O228" s="534"/>
      <c r="P228" s="534"/>
      <c r="Q228" s="534"/>
      <c r="R228" s="534"/>
      <c r="S228" s="534"/>
      <c r="T228" s="534"/>
      <c r="U228" s="534"/>
      <c r="V228" s="534"/>
      <c r="W228" s="534"/>
      <c r="X228" s="534"/>
      <c r="Y228" s="534"/>
      <c r="Z228" s="534"/>
    </row>
    <row r="229" spans="1:26" ht="14.25" customHeight="1">
      <c r="A229" s="715"/>
      <c r="B229" s="534"/>
      <c r="C229" s="534"/>
      <c r="D229" s="534"/>
      <c r="E229" s="654"/>
      <c r="F229" s="654"/>
      <c r="G229" s="654"/>
      <c r="H229" s="534"/>
      <c r="I229" s="534"/>
      <c r="J229" s="534"/>
      <c r="K229" s="534"/>
      <c r="L229" s="534"/>
      <c r="M229" s="534"/>
      <c r="N229" s="534"/>
      <c r="O229" s="534"/>
      <c r="P229" s="534"/>
      <c r="Q229" s="534"/>
      <c r="R229" s="534"/>
      <c r="S229" s="534"/>
      <c r="T229" s="534"/>
      <c r="U229" s="534"/>
      <c r="V229" s="534"/>
      <c r="W229" s="534"/>
      <c r="X229" s="534"/>
      <c r="Y229" s="534"/>
      <c r="Z229" s="534"/>
    </row>
    <row r="230" spans="1:26" ht="14.25" customHeight="1">
      <c r="A230" s="715"/>
      <c r="B230" s="534"/>
      <c r="C230" s="534"/>
      <c r="D230" s="534"/>
      <c r="E230" s="654"/>
      <c r="F230" s="654"/>
      <c r="G230" s="654"/>
      <c r="H230" s="534"/>
      <c r="I230" s="534"/>
      <c r="J230" s="534"/>
      <c r="K230" s="534"/>
      <c r="L230" s="534"/>
      <c r="M230" s="534"/>
      <c r="N230" s="534"/>
      <c r="O230" s="534"/>
      <c r="P230" s="534"/>
      <c r="Q230" s="534"/>
      <c r="R230" s="534"/>
      <c r="S230" s="534"/>
      <c r="T230" s="534"/>
      <c r="U230" s="534"/>
      <c r="V230" s="534"/>
      <c r="W230" s="534"/>
      <c r="X230" s="534"/>
      <c r="Y230" s="534"/>
      <c r="Z230" s="534"/>
    </row>
    <row r="231" spans="1:26" ht="14.25" customHeight="1">
      <c r="A231" s="715"/>
      <c r="B231" s="534"/>
      <c r="C231" s="534"/>
      <c r="D231" s="534"/>
      <c r="E231" s="654"/>
      <c r="F231" s="654"/>
      <c r="G231" s="654"/>
      <c r="H231" s="534"/>
      <c r="I231" s="534"/>
      <c r="J231" s="534"/>
      <c r="K231" s="534"/>
      <c r="L231" s="534"/>
      <c r="M231" s="534"/>
      <c r="N231" s="534"/>
      <c r="O231" s="534"/>
      <c r="P231" s="534"/>
      <c r="Q231" s="534"/>
      <c r="R231" s="534"/>
      <c r="S231" s="534"/>
      <c r="T231" s="534"/>
      <c r="U231" s="534"/>
      <c r="V231" s="534"/>
      <c r="W231" s="534"/>
      <c r="X231" s="534"/>
      <c r="Y231" s="534"/>
      <c r="Z231" s="534"/>
    </row>
    <row r="232" spans="1:26" ht="14.25" customHeight="1">
      <c r="A232" s="715"/>
      <c r="B232" s="534"/>
      <c r="C232" s="534"/>
      <c r="D232" s="534"/>
      <c r="E232" s="654"/>
      <c r="F232" s="654"/>
      <c r="G232" s="654"/>
      <c r="H232" s="534"/>
      <c r="I232" s="534"/>
      <c r="J232" s="534"/>
      <c r="K232" s="534"/>
      <c r="L232" s="534"/>
      <c r="M232" s="534"/>
      <c r="N232" s="534"/>
      <c r="O232" s="534"/>
      <c r="P232" s="534"/>
      <c r="Q232" s="534"/>
      <c r="R232" s="534"/>
      <c r="S232" s="534"/>
      <c r="T232" s="534"/>
      <c r="U232" s="534"/>
      <c r="V232" s="534"/>
      <c r="W232" s="534"/>
      <c r="X232" s="534"/>
      <c r="Y232" s="534"/>
      <c r="Z232" s="534"/>
    </row>
    <row r="233" spans="1:26" ht="14.25" customHeight="1">
      <c r="A233" s="715"/>
      <c r="B233" s="534"/>
      <c r="C233" s="534"/>
      <c r="D233" s="534"/>
      <c r="E233" s="654"/>
      <c r="F233" s="654"/>
      <c r="G233" s="654"/>
      <c r="H233" s="534"/>
      <c r="I233" s="534"/>
      <c r="J233" s="534"/>
      <c r="K233" s="534"/>
      <c r="L233" s="534"/>
      <c r="M233" s="534"/>
      <c r="N233" s="534"/>
      <c r="O233" s="534"/>
      <c r="P233" s="534"/>
      <c r="Q233" s="534"/>
      <c r="R233" s="534"/>
      <c r="S233" s="534"/>
      <c r="T233" s="534"/>
      <c r="U233" s="534"/>
      <c r="V233" s="534"/>
      <c r="W233" s="534"/>
      <c r="X233" s="534"/>
      <c r="Y233" s="534"/>
      <c r="Z233" s="534"/>
    </row>
    <row r="234" spans="1:26" ht="14.25" customHeight="1">
      <c r="A234" s="715"/>
      <c r="B234" s="534"/>
      <c r="C234" s="534"/>
      <c r="D234" s="534"/>
      <c r="E234" s="654"/>
      <c r="F234" s="654"/>
      <c r="G234" s="654"/>
      <c r="H234" s="534"/>
      <c r="I234" s="534"/>
      <c r="J234" s="534"/>
      <c r="K234" s="534"/>
      <c r="L234" s="534"/>
      <c r="M234" s="534"/>
      <c r="N234" s="534"/>
      <c r="O234" s="534"/>
      <c r="P234" s="534"/>
      <c r="Q234" s="534"/>
      <c r="R234" s="534"/>
      <c r="S234" s="534"/>
      <c r="T234" s="534"/>
      <c r="U234" s="534"/>
      <c r="V234" s="534"/>
      <c r="W234" s="534"/>
      <c r="X234" s="534"/>
      <c r="Y234" s="534"/>
      <c r="Z234" s="534"/>
    </row>
    <row r="235" spans="1:26" ht="14.25" customHeight="1">
      <c r="A235" s="715"/>
      <c r="B235" s="534"/>
      <c r="C235" s="534"/>
      <c r="D235" s="534"/>
      <c r="E235" s="654"/>
      <c r="F235" s="654"/>
      <c r="G235" s="654"/>
      <c r="H235" s="534"/>
      <c r="I235" s="534"/>
      <c r="J235" s="534"/>
      <c r="K235" s="534"/>
      <c r="L235" s="534"/>
      <c r="M235" s="534"/>
      <c r="N235" s="534"/>
      <c r="O235" s="534"/>
      <c r="P235" s="534"/>
      <c r="Q235" s="534"/>
      <c r="R235" s="534"/>
      <c r="S235" s="534"/>
      <c r="T235" s="534"/>
      <c r="U235" s="534"/>
      <c r="V235" s="534"/>
      <c r="W235" s="534"/>
      <c r="X235" s="534"/>
      <c r="Y235" s="534"/>
      <c r="Z235" s="534"/>
    </row>
    <row r="236" spans="1:26" ht="14.25" customHeight="1">
      <c r="A236" s="715"/>
      <c r="B236" s="534"/>
      <c r="C236" s="534"/>
      <c r="D236" s="534"/>
      <c r="E236" s="654"/>
      <c r="F236" s="654"/>
      <c r="G236" s="654"/>
      <c r="H236" s="534"/>
      <c r="I236" s="534"/>
      <c r="J236" s="534"/>
      <c r="K236" s="534"/>
      <c r="L236" s="534"/>
      <c r="M236" s="534"/>
      <c r="N236" s="534"/>
      <c r="O236" s="534"/>
      <c r="P236" s="534"/>
      <c r="Q236" s="534"/>
      <c r="R236" s="534"/>
      <c r="S236" s="534"/>
      <c r="T236" s="534"/>
      <c r="U236" s="534"/>
      <c r="V236" s="534"/>
      <c r="W236" s="534"/>
      <c r="X236" s="534"/>
      <c r="Y236" s="534"/>
      <c r="Z236" s="534"/>
    </row>
    <row r="237" spans="1:26" ht="14.25" customHeight="1">
      <c r="A237" s="715"/>
      <c r="B237" s="534"/>
      <c r="C237" s="534"/>
      <c r="D237" s="534"/>
      <c r="E237" s="654"/>
      <c r="F237" s="654"/>
      <c r="G237" s="654"/>
      <c r="H237" s="534"/>
      <c r="I237" s="534"/>
      <c r="J237" s="534"/>
      <c r="K237" s="534"/>
      <c r="L237" s="534"/>
      <c r="M237" s="534"/>
      <c r="N237" s="534"/>
      <c r="O237" s="534"/>
      <c r="P237" s="534"/>
      <c r="Q237" s="534"/>
      <c r="R237" s="534"/>
      <c r="S237" s="534"/>
      <c r="T237" s="534"/>
      <c r="U237" s="534"/>
      <c r="V237" s="534"/>
      <c r="W237" s="534"/>
      <c r="X237" s="534"/>
      <c r="Y237" s="534"/>
      <c r="Z237" s="534"/>
    </row>
    <row r="238" spans="1:26" ht="14.25" customHeight="1">
      <c r="A238" s="715"/>
      <c r="B238" s="534"/>
      <c r="C238" s="534"/>
      <c r="D238" s="534"/>
      <c r="E238" s="654"/>
      <c r="F238" s="654"/>
      <c r="G238" s="654"/>
      <c r="H238" s="534"/>
      <c r="I238" s="534"/>
      <c r="J238" s="534"/>
      <c r="K238" s="534"/>
      <c r="L238" s="534"/>
      <c r="M238" s="534"/>
      <c r="N238" s="534"/>
      <c r="O238" s="534"/>
      <c r="P238" s="534"/>
      <c r="Q238" s="534"/>
      <c r="R238" s="534"/>
      <c r="S238" s="534"/>
      <c r="T238" s="534"/>
      <c r="U238" s="534"/>
      <c r="V238" s="534"/>
      <c r="W238" s="534"/>
      <c r="X238" s="534"/>
      <c r="Y238" s="534"/>
      <c r="Z238" s="534"/>
    </row>
    <row r="239" spans="1:26" ht="14.25" customHeight="1">
      <c r="A239" s="715"/>
      <c r="B239" s="534"/>
      <c r="C239" s="534"/>
      <c r="D239" s="534"/>
      <c r="E239" s="654"/>
      <c r="F239" s="654"/>
      <c r="G239" s="654"/>
      <c r="H239" s="534"/>
      <c r="I239" s="534"/>
      <c r="J239" s="534"/>
      <c r="K239" s="534"/>
      <c r="L239" s="534"/>
      <c r="M239" s="534"/>
      <c r="N239" s="534"/>
      <c r="O239" s="534"/>
      <c r="P239" s="534"/>
      <c r="Q239" s="534"/>
      <c r="R239" s="534"/>
      <c r="S239" s="534"/>
      <c r="T239" s="534"/>
      <c r="U239" s="534"/>
      <c r="V239" s="534"/>
      <c r="W239" s="534"/>
      <c r="X239" s="534"/>
      <c r="Y239" s="534"/>
      <c r="Z239" s="534"/>
    </row>
    <row r="240" spans="1:26" ht="14.25" customHeight="1">
      <c r="A240" s="715"/>
      <c r="B240" s="534"/>
      <c r="C240" s="534"/>
      <c r="D240" s="534"/>
      <c r="E240" s="654"/>
      <c r="F240" s="654"/>
      <c r="G240" s="654"/>
      <c r="H240" s="534"/>
      <c r="I240" s="534"/>
      <c r="J240" s="534"/>
      <c r="K240" s="534"/>
      <c r="L240" s="534"/>
      <c r="M240" s="534"/>
      <c r="N240" s="534"/>
      <c r="O240" s="534"/>
      <c r="P240" s="534"/>
      <c r="Q240" s="534"/>
      <c r="R240" s="534"/>
      <c r="S240" s="534"/>
      <c r="T240" s="534"/>
      <c r="U240" s="534"/>
      <c r="V240" s="534"/>
      <c r="W240" s="534"/>
      <c r="X240" s="534"/>
      <c r="Y240" s="534"/>
      <c r="Z240" s="534"/>
    </row>
    <row r="241" spans="1:26" ht="14.25" customHeight="1">
      <c r="A241" s="715"/>
      <c r="B241" s="534"/>
      <c r="C241" s="534"/>
      <c r="D241" s="534"/>
      <c r="E241" s="654"/>
      <c r="F241" s="654"/>
      <c r="G241" s="654"/>
      <c r="H241" s="534"/>
      <c r="I241" s="534"/>
      <c r="J241" s="534"/>
      <c r="K241" s="534"/>
      <c r="L241" s="534"/>
      <c r="M241" s="534"/>
      <c r="N241" s="534"/>
      <c r="O241" s="534"/>
      <c r="P241" s="534"/>
      <c r="Q241" s="534"/>
      <c r="R241" s="534"/>
      <c r="S241" s="534"/>
      <c r="T241" s="534"/>
      <c r="U241" s="534"/>
      <c r="V241" s="534"/>
      <c r="W241" s="534"/>
      <c r="X241" s="534"/>
      <c r="Y241" s="534"/>
      <c r="Z241" s="534"/>
    </row>
    <row r="242" spans="1:26" ht="14.25" customHeight="1">
      <c r="A242" s="715"/>
      <c r="B242" s="534"/>
      <c r="C242" s="534"/>
      <c r="D242" s="534"/>
      <c r="E242" s="654"/>
      <c r="F242" s="654"/>
      <c r="G242" s="654"/>
      <c r="H242" s="534"/>
      <c r="I242" s="534"/>
      <c r="J242" s="534"/>
      <c r="K242" s="534"/>
      <c r="L242" s="534"/>
      <c r="M242" s="534"/>
      <c r="N242" s="534"/>
      <c r="O242" s="534"/>
      <c r="P242" s="534"/>
      <c r="Q242" s="534"/>
      <c r="R242" s="534"/>
      <c r="S242" s="534"/>
      <c r="T242" s="534"/>
      <c r="U242" s="534"/>
      <c r="V242" s="534"/>
      <c r="W242" s="534"/>
      <c r="X242" s="534"/>
      <c r="Y242" s="534"/>
      <c r="Z242" s="534"/>
    </row>
    <row r="243" spans="1:26" ht="14.25" customHeight="1">
      <c r="A243" s="715"/>
      <c r="B243" s="534"/>
      <c r="C243" s="534"/>
      <c r="D243" s="534"/>
      <c r="E243" s="654"/>
      <c r="F243" s="654"/>
      <c r="G243" s="654"/>
      <c r="H243" s="534"/>
      <c r="I243" s="534"/>
      <c r="J243" s="534"/>
      <c r="K243" s="534"/>
      <c r="L243" s="534"/>
      <c r="M243" s="534"/>
      <c r="N243" s="534"/>
      <c r="O243" s="534"/>
      <c r="P243" s="534"/>
      <c r="Q243" s="534"/>
      <c r="R243" s="534"/>
      <c r="S243" s="534"/>
      <c r="T243" s="534"/>
      <c r="U243" s="534"/>
      <c r="V243" s="534"/>
      <c r="W243" s="534"/>
      <c r="X243" s="534"/>
      <c r="Y243" s="534"/>
      <c r="Z243" s="534"/>
    </row>
    <row r="244" spans="1:26" ht="14.25" customHeight="1">
      <c r="A244" s="715"/>
      <c r="B244" s="534"/>
      <c r="C244" s="534"/>
      <c r="D244" s="534"/>
      <c r="E244" s="654"/>
      <c r="F244" s="654"/>
      <c r="G244" s="654"/>
      <c r="H244" s="534"/>
      <c r="I244" s="534"/>
      <c r="J244" s="534"/>
      <c r="K244" s="534"/>
      <c r="L244" s="534"/>
      <c r="M244" s="534"/>
      <c r="N244" s="534"/>
      <c r="O244" s="534"/>
      <c r="P244" s="534"/>
      <c r="Q244" s="534"/>
      <c r="R244" s="534"/>
      <c r="S244" s="534"/>
      <c r="T244" s="534"/>
      <c r="U244" s="534"/>
      <c r="V244" s="534"/>
      <c r="W244" s="534"/>
      <c r="X244" s="534"/>
      <c r="Y244" s="534"/>
      <c r="Z244" s="534"/>
    </row>
    <row r="245" spans="1:26" ht="14.25" customHeight="1">
      <c r="A245" s="715"/>
      <c r="B245" s="534"/>
      <c r="C245" s="534"/>
      <c r="D245" s="534"/>
      <c r="E245" s="654"/>
      <c r="F245" s="654"/>
      <c r="G245" s="654"/>
      <c r="H245" s="534"/>
      <c r="I245" s="534"/>
      <c r="J245" s="534"/>
      <c r="K245" s="534"/>
      <c r="L245" s="534"/>
      <c r="M245" s="534"/>
      <c r="N245" s="534"/>
      <c r="O245" s="534"/>
      <c r="P245" s="534"/>
      <c r="Q245" s="534"/>
      <c r="R245" s="534"/>
      <c r="S245" s="534"/>
      <c r="T245" s="534"/>
      <c r="U245" s="534"/>
      <c r="V245" s="534"/>
      <c r="W245" s="534"/>
      <c r="X245" s="534"/>
      <c r="Y245" s="534"/>
      <c r="Z245" s="534"/>
    </row>
    <row r="246" spans="1:26" ht="14.25" customHeight="1">
      <c r="A246" s="715"/>
      <c r="B246" s="534"/>
      <c r="C246" s="534"/>
      <c r="D246" s="534"/>
      <c r="E246" s="654"/>
      <c r="F246" s="654"/>
      <c r="G246" s="654"/>
      <c r="H246" s="534"/>
      <c r="I246" s="534"/>
      <c r="J246" s="534"/>
      <c r="K246" s="534"/>
      <c r="L246" s="534"/>
      <c r="M246" s="534"/>
      <c r="N246" s="534"/>
      <c r="O246" s="534"/>
      <c r="P246" s="534"/>
      <c r="Q246" s="534"/>
      <c r="R246" s="534"/>
      <c r="S246" s="534"/>
      <c r="T246" s="534"/>
      <c r="U246" s="534"/>
      <c r="V246" s="534"/>
      <c r="W246" s="534"/>
      <c r="X246" s="534"/>
      <c r="Y246" s="534"/>
      <c r="Z246" s="534"/>
    </row>
    <row r="247" spans="1:26" ht="14.25" customHeight="1">
      <c r="A247" s="715"/>
      <c r="B247" s="534"/>
      <c r="C247" s="534"/>
      <c r="D247" s="534"/>
      <c r="E247" s="654"/>
      <c r="F247" s="654"/>
      <c r="G247" s="654"/>
      <c r="H247" s="534"/>
      <c r="I247" s="534"/>
      <c r="J247" s="534"/>
      <c r="K247" s="534"/>
      <c r="L247" s="534"/>
      <c r="M247" s="534"/>
      <c r="N247" s="534"/>
      <c r="O247" s="534"/>
      <c r="P247" s="534"/>
      <c r="Q247" s="534"/>
      <c r="R247" s="534"/>
      <c r="S247" s="534"/>
      <c r="T247" s="534"/>
      <c r="U247" s="534"/>
      <c r="V247" s="534"/>
      <c r="W247" s="534"/>
      <c r="X247" s="534"/>
      <c r="Y247" s="534"/>
      <c r="Z247" s="534"/>
    </row>
    <row r="248" spans="1:26" ht="14.25" customHeight="1">
      <c r="A248" s="715"/>
      <c r="B248" s="534"/>
      <c r="C248" s="534"/>
      <c r="D248" s="534"/>
      <c r="E248" s="654"/>
      <c r="F248" s="654"/>
      <c r="G248" s="654"/>
      <c r="H248" s="534"/>
      <c r="I248" s="534"/>
      <c r="J248" s="534"/>
      <c r="K248" s="534"/>
      <c r="L248" s="534"/>
      <c r="M248" s="534"/>
      <c r="N248" s="534"/>
      <c r="O248" s="534"/>
      <c r="P248" s="534"/>
      <c r="Q248" s="534"/>
      <c r="R248" s="534"/>
      <c r="S248" s="534"/>
      <c r="T248" s="534"/>
      <c r="U248" s="534"/>
      <c r="V248" s="534"/>
      <c r="W248" s="534"/>
      <c r="X248" s="534"/>
      <c r="Y248" s="534"/>
      <c r="Z248" s="534"/>
    </row>
    <row r="249" spans="1:26" ht="14.25" customHeight="1">
      <c r="A249" s="715"/>
      <c r="B249" s="534"/>
      <c r="C249" s="534"/>
      <c r="D249" s="534"/>
      <c r="E249" s="654"/>
      <c r="F249" s="654"/>
      <c r="G249" s="654"/>
      <c r="H249" s="534"/>
      <c r="I249" s="534"/>
      <c r="J249" s="534"/>
      <c r="K249" s="534"/>
      <c r="L249" s="534"/>
      <c r="M249" s="534"/>
      <c r="N249" s="534"/>
      <c r="O249" s="534"/>
      <c r="P249" s="534"/>
      <c r="Q249" s="534"/>
      <c r="R249" s="534"/>
      <c r="S249" s="534"/>
      <c r="T249" s="534"/>
      <c r="U249" s="534"/>
      <c r="V249" s="534"/>
      <c r="W249" s="534"/>
      <c r="X249" s="534"/>
      <c r="Y249" s="534"/>
      <c r="Z249" s="534"/>
    </row>
    <row r="250" spans="1:26" ht="14.25" customHeight="1">
      <c r="A250" s="715"/>
      <c r="B250" s="534"/>
      <c r="C250" s="534"/>
      <c r="D250" s="534"/>
      <c r="E250" s="654"/>
      <c r="F250" s="654"/>
      <c r="G250" s="654"/>
      <c r="H250" s="534"/>
      <c r="I250" s="534"/>
      <c r="J250" s="534"/>
      <c r="K250" s="534"/>
      <c r="L250" s="534"/>
      <c r="M250" s="534"/>
      <c r="N250" s="534"/>
      <c r="O250" s="534"/>
      <c r="P250" s="534"/>
      <c r="Q250" s="534"/>
      <c r="R250" s="534"/>
      <c r="S250" s="534"/>
      <c r="T250" s="534"/>
      <c r="U250" s="534"/>
      <c r="V250" s="534"/>
      <c r="W250" s="534"/>
      <c r="X250" s="534"/>
      <c r="Y250" s="534"/>
      <c r="Z250" s="534"/>
    </row>
    <row r="251" spans="1:26" ht="14.25" customHeight="1">
      <c r="A251" s="715"/>
      <c r="B251" s="534"/>
      <c r="C251" s="534"/>
      <c r="D251" s="534"/>
      <c r="E251" s="654"/>
      <c r="F251" s="654"/>
      <c r="G251" s="654"/>
      <c r="H251" s="534"/>
      <c r="I251" s="534"/>
      <c r="J251" s="534"/>
      <c r="K251" s="534"/>
      <c r="L251" s="534"/>
      <c r="M251" s="534"/>
      <c r="N251" s="534"/>
      <c r="O251" s="534"/>
      <c r="P251" s="534"/>
      <c r="Q251" s="534"/>
      <c r="R251" s="534"/>
      <c r="S251" s="534"/>
      <c r="T251" s="534"/>
      <c r="U251" s="534"/>
      <c r="V251" s="534"/>
      <c r="W251" s="534"/>
      <c r="X251" s="534"/>
      <c r="Y251" s="534"/>
      <c r="Z251" s="534"/>
    </row>
    <row r="252" spans="1:26" ht="14.25" customHeight="1">
      <c r="A252" s="715"/>
      <c r="B252" s="534"/>
      <c r="C252" s="534"/>
      <c r="D252" s="534"/>
      <c r="E252" s="654"/>
      <c r="F252" s="654"/>
      <c r="G252" s="654"/>
      <c r="H252" s="534"/>
      <c r="I252" s="534"/>
      <c r="J252" s="534"/>
      <c r="K252" s="534"/>
      <c r="L252" s="534"/>
      <c r="M252" s="534"/>
      <c r="N252" s="534"/>
      <c r="O252" s="534"/>
      <c r="P252" s="534"/>
      <c r="Q252" s="534"/>
      <c r="R252" s="534"/>
      <c r="S252" s="534"/>
      <c r="T252" s="534"/>
      <c r="U252" s="534"/>
      <c r="V252" s="534"/>
      <c r="W252" s="534"/>
      <c r="X252" s="534"/>
      <c r="Y252" s="534"/>
      <c r="Z252" s="534"/>
    </row>
    <row r="253" spans="1:26" ht="14.25" customHeight="1">
      <c r="A253" s="715"/>
      <c r="B253" s="534"/>
      <c r="C253" s="534"/>
      <c r="D253" s="534"/>
      <c r="E253" s="654"/>
      <c r="F253" s="654"/>
      <c r="G253" s="654"/>
      <c r="H253" s="534"/>
      <c r="I253" s="534"/>
      <c r="J253" s="534"/>
      <c r="K253" s="534"/>
      <c r="L253" s="534"/>
      <c r="M253" s="534"/>
      <c r="N253" s="534"/>
      <c r="O253" s="534"/>
      <c r="P253" s="534"/>
      <c r="Q253" s="534"/>
      <c r="R253" s="534"/>
      <c r="S253" s="534"/>
      <c r="T253" s="534"/>
      <c r="U253" s="534"/>
      <c r="V253" s="534"/>
      <c r="W253" s="534"/>
      <c r="X253" s="534"/>
      <c r="Y253" s="534"/>
      <c r="Z253" s="534"/>
    </row>
    <row r="254" spans="1:26" ht="14.25" customHeight="1">
      <c r="A254" s="715"/>
      <c r="B254" s="534"/>
      <c r="C254" s="534"/>
      <c r="D254" s="534"/>
      <c r="E254" s="654"/>
      <c r="F254" s="654"/>
      <c r="G254" s="654"/>
      <c r="H254" s="534"/>
      <c r="I254" s="534"/>
      <c r="J254" s="534"/>
      <c r="K254" s="534"/>
      <c r="L254" s="534"/>
      <c r="M254" s="534"/>
      <c r="N254" s="534"/>
      <c r="O254" s="534"/>
      <c r="P254" s="534"/>
      <c r="Q254" s="534"/>
      <c r="R254" s="534"/>
      <c r="S254" s="534"/>
      <c r="T254" s="534"/>
      <c r="U254" s="534"/>
      <c r="V254" s="534"/>
      <c r="W254" s="534"/>
      <c r="X254" s="534"/>
      <c r="Y254" s="534"/>
      <c r="Z254" s="534"/>
    </row>
    <row r="255" spans="1:26" ht="14.25" customHeight="1">
      <c r="A255" s="715"/>
      <c r="B255" s="534"/>
      <c r="C255" s="534"/>
      <c r="D255" s="534"/>
      <c r="E255" s="654"/>
      <c r="F255" s="654"/>
      <c r="G255" s="654"/>
      <c r="H255" s="534"/>
      <c r="I255" s="534"/>
      <c r="J255" s="534"/>
      <c r="K255" s="534"/>
      <c r="L255" s="534"/>
      <c r="M255" s="534"/>
      <c r="N255" s="534"/>
      <c r="O255" s="534"/>
      <c r="P255" s="534"/>
      <c r="Q255" s="534"/>
      <c r="R255" s="534"/>
      <c r="S255" s="534"/>
      <c r="T255" s="534"/>
      <c r="U255" s="534"/>
      <c r="V255" s="534"/>
      <c r="W255" s="534"/>
      <c r="X255" s="534"/>
      <c r="Y255" s="534"/>
      <c r="Z255" s="534"/>
    </row>
    <row r="256" spans="1:26" ht="14.25" customHeight="1">
      <c r="A256" s="715"/>
      <c r="B256" s="534"/>
      <c r="C256" s="534"/>
      <c r="D256" s="534"/>
      <c r="E256" s="654"/>
      <c r="F256" s="654"/>
      <c r="G256" s="654"/>
      <c r="H256" s="534"/>
      <c r="I256" s="534"/>
      <c r="J256" s="534"/>
      <c r="K256" s="534"/>
      <c r="L256" s="534"/>
      <c r="M256" s="534"/>
      <c r="N256" s="534"/>
      <c r="O256" s="534"/>
      <c r="P256" s="534"/>
      <c r="Q256" s="534"/>
      <c r="R256" s="534"/>
      <c r="S256" s="534"/>
      <c r="T256" s="534"/>
      <c r="U256" s="534"/>
      <c r="V256" s="534"/>
      <c r="W256" s="534"/>
      <c r="X256" s="534"/>
      <c r="Y256" s="534"/>
      <c r="Z256" s="534"/>
    </row>
    <row r="257" spans="1:26" ht="14.25" customHeight="1">
      <c r="A257" s="715"/>
      <c r="B257" s="534"/>
      <c r="C257" s="534"/>
      <c r="D257" s="534"/>
      <c r="E257" s="654"/>
      <c r="F257" s="654"/>
      <c r="G257" s="654"/>
      <c r="H257" s="534"/>
      <c r="I257" s="534"/>
      <c r="J257" s="534"/>
      <c r="K257" s="534"/>
      <c r="L257" s="534"/>
      <c r="M257" s="534"/>
      <c r="N257" s="534"/>
      <c r="O257" s="534"/>
      <c r="P257" s="534"/>
      <c r="Q257" s="534"/>
      <c r="R257" s="534"/>
      <c r="S257" s="534"/>
      <c r="T257" s="534"/>
      <c r="U257" s="534"/>
      <c r="V257" s="534"/>
      <c r="W257" s="534"/>
      <c r="X257" s="534"/>
      <c r="Y257" s="534"/>
      <c r="Z257" s="534"/>
    </row>
    <row r="258" spans="1:26" ht="14.25" customHeight="1">
      <c r="A258" s="715"/>
      <c r="B258" s="534"/>
      <c r="C258" s="534"/>
      <c r="D258" s="534"/>
      <c r="E258" s="654"/>
      <c r="F258" s="654"/>
      <c r="G258" s="654"/>
      <c r="H258" s="534"/>
      <c r="I258" s="534"/>
      <c r="J258" s="534"/>
      <c r="K258" s="534"/>
      <c r="L258" s="534"/>
      <c r="M258" s="534"/>
      <c r="N258" s="534"/>
      <c r="O258" s="534"/>
      <c r="P258" s="534"/>
      <c r="Q258" s="534"/>
      <c r="R258" s="534"/>
      <c r="S258" s="534"/>
      <c r="T258" s="534"/>
      <c r="U258" s="534"/>
      <c r="V258" s="534"/>
      <c r="W258" s="534"/>
      <c r="X258" s="534"/>
      <c r="Y258" s="534"/>
      <c r="Z258" s="534"/>
    </row>
    <row r="259" spans="1:26" ht="14.25" customHeight="1">
      <c r="A259" s="715"/>
      <c r="B259" s="534"/>
      <c r="C259" s="534"/>
      <c r="D259" s="534"/>
      <c r="E259" s="654"/>
      <c r="F259" s="654"/>
      <c r="G259" s="654"/>
      <c r="H259" s="534"/>
      <c r="I259" s="534"/>
      <c r="J259" s="534"/>
      <c r="K259" s="534"/>
      <c r="L259" s="534"/>
      <c r="M259" s="534"/>
      <c r="N259" s="534"/>
      <c r="O259" s="534"/>
      <c r="P259" s="534"/>
      <c r="Q259" s="534"/>
      <c r="R259" s="534"/>
      <c r="S259" s="534"/>
      <c r="T259" s="534"/>
      <c r="U259" s="534"/>
      <c r="V259" s="534"/>
      <c r="W259" s="534"/>
      <c r="X259" s="534"/>
      <c r="Y259" s="534"/>
      <c r="Z259" s="534"/>
    </row>
    <row r="260" spans="1:26" ht="14.25" customHeight="1">
      <c r="A260" s="715"/>
      <c r="B260" s="534"/>
      <c r="C260" s="534"/>
      <c r="D260" s="534"/>
      <c r="E260" s="654"/>
      <c r="F260" s="654"/>
      <c r="G260" s="654"/>
      <c r="H260" s="534"/>
      <c r="I260" s="534"/>
      <c r="J260" s="534"/>
      <c r="K260" s="534"/>
      <c r="L260" s="534"/>
      <c r="M260" s="534"/>
      <c r="N260" s="534"/>
      <c r="O260" s="534"/>
      <c r="P260" s="534"/>
      <c r="Q260" s="534"/>
      <c r="R260" s="534"/>
      <c r="S260" s="534"/>
      <c r="T260" s="534"/>
      <c r="U260" s="534"/>
      <c r="V260" s="534"/>
      <c r="W260" s="534"/>
      <c r="X260" s="534"/>
      <c r="Y260" s="534"/>
      <c r="Z260" s="534"/>
    </row>
    <row r="261" spans="1:26" ht="14.25" customHeight="1">
      <c r="A261" s="715"/>
      <c r="B261" s="534"/>
      <c r="C261" s="534"/>
      <c r="D261" s="534"/>
      <c r="E261" s="654"/>
      <c r="F261" s="654"/>
      <c r="G261" s="654"/>
      <c r="H261" s="534"/>
      <c r="I261" s="534"/>
      <c r="J261" s="534"/>
      <c r="K261" s="534"/>
      <c r="L261" s="534"/>
      <c r="M261" s="534"/>
      <c r="N261" s="534"/>
      <c r="O261" s="534"/>
      <c r="P261" s="534"/>
      <c r="Q261" s="534"/>
      <c r="R261" s="534"/>
      <c r="S261" s="534"/>
      <c r="T261" s="534"/>
      <c r="U261" s="534"/>
      <c r="V261" s="534"/>
      <c r="W261" s="534"/>
      <c r="X261" s="534"/>
      <c r="Y261" s="534"/>
      <c r="Z261" s="534"/>
    </row>
    <row r="262" spans="1:26" ht="14.25" customHeight="1">
      <c r="A262" s="715"/>
      <c r="B262" s="534"/>
      <c r="C262" s="534"/>
      <c r="D262" s="534"/>
      <c r="E262" s="654"/>
      <c r="F262" s="654"/>
      <c r="G262" s="654"/>
      <c r="H262" s="534"/>
      <c r="I262" s="534"/>
      <c r="J262" s="534"/>
      <c r="K262" s="534"/>
      <c r="L262" s="534"/>
      <c r="M262" s="534"/>
      <c r="N262" s="534"/>
      <c r="O262" s="534"/>
      <c r="P262" s="534"/>
      <c r="Q262" s="534"/>
      <c r="R262" s="534"/>
      <c r="S262" s="534"/>
      <c r="T262" s="534"/>
      <c r="U262" s="534"/>
      <c r="V262" s="534"/>
      <c r="W262" s="534"/>
      <c r="X262" s="534"/>
      <c r="Y262" s="534"/>
      <c r="Z262" s="534"/>
    </row>
    <row r="263" spans="1:26" ht="14.25" customHeight="1">
      <c r="A263" s="715"/>
      <c r="B263" s="534"/>
      <c r="C263" s="534"/>
      <c r="D263" s="534"/>
      <c r="E263" s="654"/>
      <c r="F263" s="654"/>
      <c r="G263" s="654"/>
      <c r="H263" s="534"/>
      <c r="I263" s="534"/>
      <c r="J263" s="534"/>
      <c r="K263" s="534"/>
      <c r="L263" s="534"/>
      <c r="M263" s="534"/>
      <c r="N263" s="534"/>
      <c r="O263" s="534"/>
      <c r="P263" s="534"/>
      <c r="Q263" s="534"/>
      <c r="R263" s="534"/>
      <c r="S263" s="534"/>
      <c r="T263" s="534"/>
      <c r="U263" s="534"/>
      <c r="V263" s="534"/>
      <c r="W263" s="534"/>
      <c r="X263" s="534"/>
      <c r="Y263" s="534"/>
      <c r="Z263" s="534"/>
    </row>
    <row r="264" spans="1:26" ht="14.25" customHeight="1">
      <c r="A264" s="715"/>
      <c r="B264" s="534"/>
      <c r="C264" s="534"/>
      <c r="D264" s="534"/>
      <c r="E264" s="654"/>
      <c r="F264" s="654"/>
      <c r="G264" s="654"/>
      <c r="H264" s="534"/>
      <c r="I264" s="534"/>
      <c r="J264" s="534"/>
      <c r="K264" s="534"/>
      <c r="L264" s="534"/>
      <c r="M264" s="534"/>
      <c r="N264" s="534"/>
      <c r="O264" s="534"/>
      <c r="P264" s="534"/>
      <c r="Q264" s="534"/>
      <c r="R264" s="534"/>
      <c r="S264" s="534"/>
      <c r="T264" s="534"/>
      <c r="U264" s="534"/>
      <c r="V264" s="534"/>
      <c r="W264" s="534"/>
      <c r="X264" s="534"/>
      <c r="Y264" s="534"/>
      <c r="Z264" s="534"/>
    </row>
    <row r="265" spans="1:26" ht="14.25" customHeight="1">
      <c r="A265" s="715"/>
      <c r="B265" s="534"/>
      <c r="C265" s="534"/>
      <c r="D265" s="534"/>
      <c r="E265" s="654"/>
      <c r="F265" s="654"/>
      <c r="G265" s="654"/>
      <c r="H265" s="534"/>
      <c r="I265" s="534"/>
      <c r="J265" s="534"/>
      <c r="K265" s="534"/>
      <c r="L265" s="534"/>
      <c r="M265" s="534"/>
      <c r="N265" s="534"/>
      <c r="O265" s="534"/>
      <c r="P265" s="534"/>
      <c r="Q265" s="534"/>
      <c r="R265" s="534"/>
      <c r="S265" s="534"/>
      <c r="T265" s="534"/>
      <c r="U265" s="534"/>
      <c r="V265" s="534"/>
      <c r="W265" s="534"/>
      <c r="X265" s="534"/>
      <c r="Y265" s="534"/>
      <c r="Z265" s="534"/>
    </row>
    <row r="266" spans="1:26" ht="14.25" customHeight="1">
      <c r="A266" s="715"/>
      <c r="B266" s="534"/>
      <c r="C266" s="534"/>
      <c r="D266" s="534"/>
      <c r="E266" s="654"/>
      <c r="F266" s="654"/>
      <c r="G266" s="654"/>
      <c r="H266" s="534"/>
      <c r="I266" s="534"/>
      <c r="J266" s="534"/>
      <c r="K266" s="534"/>
      <c r="L266" s="534"/>
      <c r="M266" s="534"/>
      <c r="N266" s="534"/>
      <c r="O266" s="534"/>
      <c r="P266" s="534"/>
      <c r="Q266" s="534"/>
      <c r="R266" s="534"/>
      <c r="S266" s="534"/>
      <c r="T266" s="534"/>
      <c r="U266" s="534"/>
      <c r="V266" s="534"/>
      <c r="W266" s="534"/>
      <c r="X266" s="534"/>
      <c r="Y266" s="534"/>
      <c r="Z266" s="534"/>
    </row>
    <row r="267" spans="1:26" ht="14.25" customHeight="1">
      <c r="A267" s="715"/>
      <c r="B267" s="534"/>
      <c r="C267" s="534"/>
      <c r="D267" s="534"/>
      <c r="E267" s="654"/>
      <c r="F267" s="654"/>
      <c r="G267" s="654"/>
      <c r="H267" s="534"/>
      <c r="I267" s="534"/>
      <c r="J267" s="534"/>
      <c r="K267" s="534"/>
      <c r="L267" s="534"/>
      <c r="M267" s="534"/>
      <c r="N267" s="534"/>
      <c r="O267" s="534"/>
      <c r="P267" s="534"/>
      <c r="Q267" s="534"/>
      <c r="R267" s="534"/>
      <c r="S267" s="534"/>
      <c r="T267" s="534"/>
      <c r="U267" s="534"/>
      <c r="V267" s="534"/>
      <c r="W267" s="534"/>
      <c r="X267" s="534"/>
      <c r="Y267" s="534"/>
      <c r="Z267" s="534"/>
    </row>
    <row r="268" spans="1:26" ht="14.25" customHeight="1">
      <c r="A268" s="715"/>
      <c r="B268" s="534"/>
      <c r="C268" s="534"/>
      <c r="D268" s="534"/>
      <c r="E268" s="654"/>
      <c r="F268" s="654"/>
      <c r="G268" s="654"/>
      <c r="H268" s="534"/>
      <c r="I268" s="534"/>
      <c r="J268" s="534"/>
      <c r="K268" s="534"/>
      <c r="L268" s="534"/>
      <c r="M268" s="534"/>
      <c r="N268" s="534"/>
      <c r="O268" s="534"/>
      <c r="P268" s="534"/>
      <c r="Q268" s="534"/>
      <c r="R268" s="534"/>
      <c r="S268" s="534"/>
      <c r="T268" s="534"/>
      <c r="U268" s="534"/>
      <c r="V268" s="534"/>
      <c r="W268" s="534"/>
      <c r="X268" s="534"/>
      <c r="Y268" s="534"/>
      <c r="Z268" s="534"/>
    </row>
    <row r="269" spans="1:26" ht="14.25" customHeight="1">
      <c r="A269" s="715"/>
      <c r="B269" s="534"/>
      <c r="C269" s="534"/>
      <c r="D269" s="534"/>
      <c r="E269" s="654"/>
      <c r="F269" s="654"/>
      <c r="G269" s="654"/>
      <c r="H269" s="534"/>
      <c r="I269" s="534"/>
      <c r="J269" s="534"/>
      <c r="K269" s="534"/>
      <c r="L269" s="534"/>
      <c r="M269" s="534"/>
      <c r="N269" s="534"/>
      <c r="O269" s="534"/>
      <c r="P269" s="534"/>
      <c r="Q269" s="534"/>
      <c r="R269" s="534"/>
      <c r="S269" s="534"/>
      <c r="T269" s="534"/>
      <c r="U269" s="534"/>
      <c r="V269" s="534"/>
      <c r="W269" s="534"/>
      <c r="X269" s="534"/>
      <c r="Y269" s="534"/>
      <c r="Z269" s="534"/>
    </row>
    <row r="270" spans="1:26" ht="14.25" customHeight="1">
      <c r="A270" s="715"/>
      <c r="B270" s="534"/>
      <c r="C270" s="534"/>
      <c r="D270" s="534"/>
      <c r="E270" s="654"/>
      <c r="F270" s="654"/>
      <c r="G270" s="654"/>
      <c r="H270" s="534"/>
      <c r="I270" s="534"/>
      <c r="J270" s="534"/>
      <c r="K270" s="534"/>
      <c r="L270" s="534"/>
      <c r="M270" s="534"/>
      <c r="N270" s="534"/>
      <c r="O270" s="534"/>
      <c r="P270" s="534"/>
      <c r="Q270" s="534"/>
      <c r="R270" s="534"/>
      <c r="S270" s="534"/>
      <c r="T270" s="534"/>
      <c r="U270" s="534"/>
      <c r="V270" s="534"/>
      <c r="W270" s="534"/>
      <c r="X270" s="534"/>
      <c r="Y270" s="534"/>
      <c r="Z270" s="534"/>
    </row>
    <row r="271" spans="1:26" ht="14.25" customHeight="1">
      <c r="A271" s="715"/>
      <c r="B271" s="534"/>
      <c r="C271" s="534"/>
      <c r="D271" s="534"/>
      <c r="E271" s="654"/>
      <c r="F271" s="654"/>
      <c r="G271" s="654"/>
      <c r="H271" s="534"/>
      <c r="I271" s="534"/>
      <c r="J271" s="534"/>
      <c r="K271" s="534"/>
      <c r="L271" s="534"/>
      <c r="M271" s="534"/>
      <c r="N271" s="534"/>
      <c r="O271" s="534"/>
      <c r="P271" s="534"/>
      <c r="Q271" s="534"/>
      <c r="R271" s="534"/>
      <c r="S271" s="534"/>
      <c r="T271" s="534"/>
      <c r="U271" s="534"/>
      <c r="V271" s="534"/>
      <c r="W271" s="534"/>
      <c r="X271" s="534"/>
      <c r="Y271" s="534"/>
      <c r="Z271" s="534"/>
    </row>
    <row r="272" spans="1:26" ht="14.25" customHeight="1">
      <c r="A272" s="715"/>
      <c r="B272" s="534"/>
      <c r="C272" s="534"/>
      <c r="D272" s="534"/>
      <c r="E272" s="654"/>
      <c r="F272" s="654"/>
      <c r="G272" s="654"/>
      <c r="H272" s="534"/>
      <c r="I272" s="534"/>
      <c r="J272" s="534"/>
      <c r="K272" s="534"/>
      <c r="L272" s="534"/>
      <c r="M272" s="534"/>
      <c r="N272" s="534"/>
      <c r="O272" s="534"/>
      <c r="P272" s="534"/>
      <c r="Q272" s="534"/>
      <c r="R272" s="534"/>
      <c r="S272" s="534"/>
      <c r="T272" s="534"/>
      <c r="U272" s="534"/>
      <c r="V272" s="534"/>
      <c r="W272" s="534"/>
      <c r="X272" s="534"/>
      <c r="Y272" s="534"/>
      <c r="Z272" s="534"/>
    </row>
    <row r="273" spans="1:26" ht="14.25" customHeight="1">
      <c r="A273" s="715"/>
      <c r="B273" s="534"/>
      <c r="C273" s="534"/>
      <c r="D273" s="534"/>
      <c r="E273" s="654"/>
      <c r="F273" s="654"/>
      <c r="G273" s="654"/>
      <c r="H273" s="534"/>
      <c r="I273" s="534"/>
      <c r="J273" s="534"/>
      <c r="K273" s="534"/>
      <c r="L273" s="534"/>
      <c r="M273" s="534"/>
      <c r="N273" s="534"/>
      <c r="O273" s="534"/>
      <c r="P273" s="534"/>
      <c r="Q273" s="534"/>
      <c r="R273" s="534"/>
      <c r="S273" s="534"/>
      <c r="T273" s="534"/>
      <c r="U273" s="534"/>
      <c r="V273" s="534"/>
      <c r="W273" s="534"/>
      <c r="X273" s="534"/>
      <c r="Y273" s="534"/>
      <c r="Z273" s="534"/>
    </row>
    <row r="274" spans="1:26" ht="14.25" customHeight="1">
      <c r="A274" s="715"/>
      <c r="B274" s="534"/>
      <c r="C274" s="534"/>
      <c r="D274" s="534"/>
      <c r="E274" s="654"/>
      <c r="F274" s="654"/>
      <c r="G274" s="654"/>
      <c r="H274" s="534"/>
      <c r="I274" s="534"/>
      <c r="J274" s="534"/>
      <c r="K274" s="534"/>
      <c r="L274" s="534"/>
      <c r="M274" s="534"/>
      <c r="N274" s="534"/>
      <c r="O274" s="534"/>
      <c r="P274" s="534"/>
      <c r="Q274" s="534"/>
      <c r="R274" s="534"/>
      <c r="S274" s="534"/>
      <c r="T274" s="534"/>
      <c r="U274" s="534"/>
      <c r="V274" s="534"/>
      <c r="W274" s="534"/>
      <c r="X274" s="534"/>
      <c r="Y274" s="534"/>
      <c r="Z274" s="534"/>
    </row>
    <row r="275" spans="1:26" ht="14.25" customHeight="1">
      <c r="A275" s="715"/>
      <c r="B275" s="534"/>
      <c r="C275" s="534"/>
      <c r="D275" s="534"/>
      <c r="E275" s="654"/>
      <c r="F275" s="654"/>
      <c r="G275" s="654"/>
      <c r="H275" s="534"/>
      <c r="I275" s="534"/>
      <c r="J275" s="534"/>
      <c r="K275" s="534"/>
      <c r="L275" s="534"/>
      <c r="M275" s="534"/>
      <c r="N275" s="534"/>
      <c r="O275" s="534"/>
      <c r="P275" s="534"/>
      <c r="Q275" s="534"/>
      <c r="R275" s="534"/>
      <c r="S275" s="534"/>
      <c r="T275" s="534"/>
      <c r="U275" s="534"/>
      <c r="V275" s="534"/>
      <c r="W275" s="534"/>
      <c r="X275" s="534"/>
      <c r="Y275" s="534"/>
      <c r="Z275" s="534"/>
    </row>
    <row r="276" spans="1:26" ht="14.25" customHeight="1">
      <c r="A276" s="715"/>
      <c r="B276" s="534"/>
      <c r="C276" s="534"/>
      <c r="D276" s="534"/>
      <c r="E276" s="654"/>
      <c r="F276" s="654"/>
      <c r="G276" s="654"/>
      <c r="H276" s="534"/>
      <c r="I276" s="534"/>
      <c r="J276" s="534"/>
      <c r="K276" s="534"/>
      <c r="L276" s="534"/>
      <c r="M276" s="534"/>
      <c r="N276" s="534"/>
      <c r="O276" s="534"/>
      <c r="P276" s="534"/>
      <c r="Q276" s="534"/>
      <c r="R276" s="534"/>
      <c r="S276" s="534"/>
      <c r="T276" s="534"/>
      <c r="U276" s="534"/>
      <c r="V276" s="534"/>
      <c r="W276" s="534"/>
      <c r="X276" s="534"/>
      <c r="Y276" s="534"/>
      <c r="Z276" s="534"/>
    </row>
    <row r="277" spans="1:26" ht="14.25" customHeight="1">
      <c r="A277" s="715"/>
      <c r="B277" s="534"/>
      <c r="C277" s="534"/>
      <c r="D277" s="534"/>
      <c r="E277" s="654"/>
      <c r="F277" s="654"/>
      <c r="G277" s="654"/>
      <c r="H277" s="534"/>
      <c r="I277" s="534"/>
      <c r="J277" s="534"/>
      <c r="K277" s="534"/>
      <c r="L277" s="534"/>
      <c r="M277" s="534"/>
      <c r="N277" s="534"/>
      <c r="O277" s="534"/>
      <c r="P277" s="534"/>
      <c r="Q277" s="534"/>
      <c r="R277" s="534"/>
      <c r="S277" s="534"/>
      <c r="T277" s="534"/>
      <c r="U277" s="534"/>
      <c r="V277" s="534"/>
      <c r="W277" s="534"/>
      <c r="X277" s="534"/>
      <c r="Y277" s="534"/>
      <c r="Z277" s="534"/>
    </row>
    <row r="278" spans="1:26" ht="14.25" customHeight="1">
      <c r="A278" s="715"/>
      <c r="B278" s="534"/>
      <c r="C278" s="534"/>
      <c r="D278" s="534"/>
      <c r="E278" s="654"/>
      <c r="F278" s="654"/>
      <c r="G278" s="654"/>
      <c r="H278" s="534"/>
      <c r="I278" s="534"/>
      <c r="J278" s="534"/>
      <c r="K278" s="534"/>
      <c r="L278" s="534"/>
      <c r="M278" s="534"/>
      <c r="N278" s="534"/>
      <c r="O278" s="534"/>
      <c r="P278" s="534"/>
      <c r="Q278" s="534"/>
      <c r="R278" s="534"/>
      <c r="S278" s="534"/>
      <c r="T278" s="534"/>
      <c r="U278" s="534"/>
      <c r="V278" s="534"/>
      <c r="W278" s="534"/>
      <c r="X278" s="534"/>
      <c r="Y278" s="534"/>
      <c r="Z278" s="534"/>
    </row>
    <row r="279" spans="1:26" ht="14.25" customHeight="1">
      <c r="A279" s="715"/>
      <c r="B279" s="534"/>
      <c r="C279" s="534"/>
      <c r="D279" s="534"/>
      <c r="E279" s="654"/>
      <c r="F279" s="654"/>
      <c r="G279" s="654"/>
      <c r="H279" s="534"/>
      <c r="I279" s="534"/>
      <c r="J279" s="534"/>
      <c r="K279" s="534"/>
      <c r="L279" s="534"/>
      <c r="M279" s="534"/>
      <c r="N279" s="534"/>
      <c r="O279" s="534"/>
      <c r="P279" s="534"/>
      <c r="Q279" s="534"/>
      <c r="R279" s="534"/>
      <c r="S279" s="534"/>
      <c r="T279" s="534"/>
      <c r="U279" s="534"/>
      <c r="V279" s="534"/>
      <c r="W279" s="534"/>
      <c r="X279" s="534"/>
      <c r="Y279" s="534"/>
      <c r="Z279" s="534"/>
    </row>
    <row r="280" spans="1:26" ht="14.25" customHeight="1">
      <c r="A280" s="715"/>
      <c r="B280" s="534"/>
      <c r="C280" s="534"/>
      <c r="D280" s="534"/>
      <c r="E280" s="654"/>
      <c r="F280" s="654"/>
      <c r="G280" s="654"/>
      <c r="H280" s="534"/>
      <c r="I280" s="534"/>
      <c r="J280" s="534"/>
      <c r="K280" s="534"/>
      <c r="L280" s="534"/>
      <c r="M280" s="534"/>
      <c r="N280" s="534"/>
      <c r="O280" s="534"/>
      <c r="P280" s="534"/>
      <c r="Q280" s="534"/>
      <c r="R280" s="534"/>
      <c r="S280" s="534"/>
      <c r="T280" s="534"/>
      <c r="U280" s="534"/>
      <c r="V280" s="534"/>
      <c r="W280" s="534"/>
      <c r="X280" s="534"/>
      <c r="Y280" s="534"/>
      <c r="Z280" s="534"/>
    </row>
    <row r="281" spans="1:26" ht="14.25" customHeight="1">
      <c r="A281" s="715"/>
      <c r="B281" s="534"/>
      <c r="C281" s="534"/>
      <c r="D281" s="534"/>
      <c r="E281" s="654"/>
      <c r="F281" s="654"/>
      <c r="G281" s="654"/>
      <c r="H281" s="534"/>
      <c r="I281" s="534"/>
      <c r="J281" s="534"/>
      <c r="K281" s="534"/>
      <c r="L281" s="534"/>
      <c r="M281" s="534"/>
      <c r="N281" s="534"/>
      <c r="O281" s="534"/>
      <c r="P281" s="534"/>
      <c r="Q281" s="534"/>
      <c r="R281" s="534"/>
      <c r="S281" s="534"/>
      <c r="T281" s="534"/>
      <c r="U281" s="534"/>
      <c r="V281" s="534"/>
      <c r="W281" s="534"/>
      <c r="X281" s="534"/>
      <c r="Y281" s="534"/>
      <c r="Z281" s="534"/>
    </row>
    <row r="282" spans="1:26" ht="14.25" customHeight="1">
      <c r="A282" s="715"/>
      <c r="B282" s="534"/>
      <c r="C282" s="534"/>
      <c r="D282" s="534"/>
      <c r="E282" s="654"/>
      <c r="F282" s="654"/>
      <c r="G282" s="654"/>
      <c r="H282" s="534"/>
      <c r="I282" s="534"/>
      <c r="J282" s="534"/>
      <c r="K282" s="534"/>
      <c r="L282" s="534"/>
      <c r="M282" s="534"/>
      <c r="N282" s="534"/>
      <c r="O282" s="534"/>
      <c r="P282" s="534"/>
      <c r="Q282" s="534"/>
      <c r="R282" s="534"/>
      <c r="S282" s="534"/>
      <c r="T282" s="534"/>
      <c r="U282" s="534"/>
      <c r="V282" s="534"/>
      <c r="W282" s="534"/>
      <c r="X282" s="534"/>
      <c r="Y282" s="534"/>
      <c r="Z282" s="534"/>
    </row>
    <row r="283" spans="1:26" ht="14.25" customHeight="1">
      <c r="A283" s="715"/>
      <c r="B283" s="534"/>
      <c r="C283" s="534"/>
      <c r="D283" s="534"/>
      <c r="E283" s="654"/>
      <c r="F283" s="654"/>
      <c r="G283" s="654"/>
      <c r="H283" s="534"/>
      <c r="I283" s="534"/>
      <c r="J283" s="534"/>
      <c r="K283" s="534"/>
      <c r="L283" s="534"/>
      <c r="M283" s="534"/>
      <c r="N283" s="534"/>
      <c r="O283" s="534"/>
      <c r="P283" s="534"/>
      <c r="Q283" s="534"/>
      <c r="R283" s="534"/>
      <c r="S283" s="534"/>
      <c r="T283" s="534"/>
      <c r="U283" s="534"/>
      <c r="V283" s="534"/>
      <c r="W283" s="534"/>
      <c r="X283" s="534"/>
      <c r="Y283" s="534"/>
      <c r="Z283" s="534"/>
    </row>
    <row r="284" spans="1:26" ht="14.25" customHeight="1">
      <c r="A284" s="715"/>
      <c r="B284" s="534"/>
      <c r="C284" s="534"/>
      <c r="D284" s="534"/>
      <c r="E284" s="654"/>
      <c r="F284" s="654"/>
      <c r="G284" s="654"/>
      <c r="H284" s="534"/>
      <c r="I284" s="534"/>
      <c r="J284" s="534"/>
      <c r="K284" s="534"/>
      <c r="L284" s="534"/>
      <c r="M284" s="534"/>
      <c r="N284" s="534"/>
      <c r="O284" s="534"/>
      <c r="P284" s="534"/>
      <c r="Q284" s="534"/>
      <c r="R284" s="534"/>
      <c r="S284" s="534"/>
      <c r="T284" s="534"/>
      <c r="U284" s="534"/>
      <c r="V284" s="534"/>
      <c r="W284" s="534"/>
      <c r="X284" s="534"/>
      <c r="Y284" s="534"/>
      <c r="Z284" s="534"/>
    </row>
    <row r="285" spans="1:26" ht="14.25" customHeight="1">
      <c r="A285" s="715"/>
      <c r="B285" s="534"/>
      <c r="C285" s="534"/>
      <c r="D285" s="534"/>
      <c r="E285" s="654"/>
      <c r="F285" s="654"/>
      <c r="G285" s="654"/>
      <c r="H285" s="534"/>
      <c r="I285" s="534"/>
      <c r="J285" s="534"/>
      <c r="K285" s="534"/>
      <c r="L285" s="534"/>
      <c r="M285" s="534"/>
      <c r="N285" s="534"/>
      <c r="O285" s="534"/>
      <c r="P285" s="534"/>
      <c r="Q285" s="534"/>
      <c r="R285" s="534"/>
      <c r="S285" s="534"/>
      <c r="T285" s="534"/>
      <c r="U285" s="534"/>
      <c r="V285" s="534"/>
      <c r="W285" s="534"/>
      <c r="X285" s="534"/>
      <c r="Y285" s="534"/>
      <c r="Z285" s="534"/>
    </row>
    <row r="286" spans="1:26" ht="14.25" customHeight="1">
      <c r="A286" s="715"/>
      <c r="B286" s="534"/>
      <c r="C286" s="534"/>
      <c r="D286" s="534"/>
      <c r="E286" s="654"/>
      <c r="F286" s="654"/>
      <c r="G286" s="654"/>
      <c r="H286" s="534"/>
      <c r="I286" s="534"/>
      <c r="J286" s="534"/>
      <c r="K286" s="534"/>
      <c r="L286" s="534"/>
      <c r="M286" s="534"/>
      <c r="N286" s="534"/>
      <c r="O286" s="534"/>
      <c r="P286" s="534"/>
      <c r="Q286" s="534"/>
      <c r="R286" s="534"/>
      <c r="S286" s="534"/>
      <c r="T286" s="534"/>
      <c r="U286" s="534"/>
      <c r="V286" s="534"/>
      <c r="W286" s="534"/>
      <c r="X286" s="534"/>
      <c r="Y286" s="534"/>
      <c r="Z286" s="534"/>
    </row>
    <row r="287" spans="1:26" ht="14.25" customHeight="1">
      <c r="A287" s="715"/>
      <c r="B287" s="534"/>
      <c r="C287" s="534"/>
      <c r="D287" s="534"/>
      <c r="E287" s="654"/>
      <c r="F287" s="654"/>
      <c r="G287" s="654"/>
      <c r="H287" s="534"/>
      <c r="I287" s="534"/>
      <c r="J287" s="534"/>
      <c r="K287" s="534"/>
      <c r="L287" s="534"/>
      <c r="M287" s="534"/>
      <c r="N287" s="534"/>
      <c r="O287" s="534"/>
      <c r="P287" s="534"/>
      <c r="Q287" s="534"/>
      <c r="R287" s="534"/>
      <c r="S287" s="534"/>
      <c r="T287" s="534"/>
      <c r="U287" s="534"/>
      <c r="V287" s="534"/>
      <c r="W287" s="534"/>
      <c r="X287" s="534"/>
      <c r="Y287" s="534"/>
      <c r="Z287" s="534"/>
    </row>
    <row r="288" spans="1:26" ht="14.25" customHeight="1">
      <c r="A288" s="715"/>
      <c r="B288" s="534"/>
      <c r="C288" s="534"/>
      <c r="D288" s="534"/>
      <c r="E288" s="654"/>
      <c r="F288" s="654"/>
      <c r="G288" s="654"/>
      <c r="H288" s="534"/>
      <c r="I288" s="534"/>
      <c r="J288" s="534"/>
      <c r="K288" s="534"/>
      <c r="L288" s="534"/>
      <c r="M288" s="534"/>
      <c r="N288" s="534"/>
      <c r="O288" s="534"/>
      <c r="P288" s="534"/>
      <c r="Q288" s="534"/>
      <c r="R288" s="534"/>
      <c r="S288" s="534"/>
      <c r="T288" s="534"/>
      <c r="U288" s="534"/>
      <c r="V288" s="534"/>
      <c r="W288" s="534"/>
      <c r="X288" s="534"/>
      <c r="Y288" s="534"/>
      <c r="Z288" s="534"/>
    </row>
    <row r="289" spans="1:26" ht="14.25" customHeight="1">
      <c r="A289" s="715"/>
      <c r="B289" s="534"/>
      <c r="C289" s="534"/>
      <c r="D289" s="534"/>
      <c r="E289" s="654"/>
      <c r="F289" s="654"/>
      <c r="G289" s="654"/>
      <c r="H289" s="534"/>
      <c r="I289" s="534"/>
      <c r="J289" s="534"/>
      <c r="K289" s="534"/>
      <c r="L289" s="534"/>
      <c r="M289" s="534"/>
      <c r="N289" s="534"/>
      <c r="O289" s="534"/>
      <c r="P289" s="534"/>
      <c r="Q289" s="534"/>
      <c r="R289" s="534"/>
      <c r="S289" s="534"/>
      <c r="T289" s="534"/>
      <c r="U289" s="534"/>
      <c r="V289" s="534"/>
      <c r="W289" s="534"/>
      <c r="X289" s="534"/>
      <c r="Y289" s="534"/>
      <c r="Z289" s="534"/>
    </row>
    <row r="290" spans="1:26" ht="14.25" customHeight="1">
      <c r="A290" s="715"/>
      <c r="B290" s="534"/>
      <c r="C290" s="534"/>
      <c r="D290" s="534"/>
      <c r="E290" s="654"/>
      <c r="F290" s="654"/>
      <c r="G290" s="654"/>
      <c r="H290" s="534"/>
      <c r="I290" s="534"/>
      <c r="J290" s="534"/>
      <c r="K290" s="534"/>
      <c r="L290" s="534"/>
      <c r="M290" s="534"/>
      <c r="N290" s="534"/>
      <c r="O290" s="534"/>
      <c r="P290" s="534"/>
      <c r="Q290" s="534"/>
      <c r="R290" s="534"/>
      <c r="S290" s="534"/>
      <c r="T290" s="534"/>
      <c r="U290" s="534"/>
      <c r="V290" s="534"/>
      <c r="W290" s="534"/>
      <c r="X290" s="534"/>
      <c r="Y290" s="534"/>
      <c r="Z290" s="534"/>
    </row>
    <row r="291" spans="1:26" ht="14.25" customHeight="1">
      <c r="A291" s="715"/>
      <c r="B291" s="534"/>
      <c r="C291" s="534"/>
      <c r="D291" s="534"/>
      <c r="E291" s="654"/>
      <c r="F291" s="654"/>
      <c r="G291" s="654"/>
      <c r="H291" s="534"/>
      <c r="I291" s="534"/>
      <c r="J291" s="534"/>
      <c r="K291" s="534"/>
      <c r="L291" s="534"/>
      <c r="M291" s="534"/>
      <c r="N291" s="534"/>
      <c r="O291" s="534"/>
      <c r="P291" s="534"/>
      <c r="Q291" s="534"/>
      <c r="R291" s="534"/>
      <c r="S291" s="534"/>
      <c r="T291" s="534"/>
      <c r="U291" s="534"/>
      <c r="V291" s="534"/>
      <c r="W291" s="534"/>
      <c r="X291" s="534"/>
      <c r="Y291" s="534"/>
      <c r="Z291" s="534"/>
    </row>
    <row r="292" spans="1:26" ht="14.25" customHeight="1">
      <c r="A292" s="715"/>
      <c r="B292" s="534"/>
      <c r="C292" s="534"/>
      <c r="D292" s="534"/>
      <c r="E292" s="654"/>
      <c r="F292" s="654"/>
      <c r="G292" s="654"/>
      <c r="H292" s="534"/>
      <c r="I292" s="534"/>
      <c r="J292" s="534"/>
      <c r="K292" s="534"/>
      <c r="L292" s="534"/>
      <c r="M292" s="534"/>
      <c r="N292" s="534"/>
      <c r="O292" s="534"/>
      <c r="P292" s="534"/>
      <c r="Q292" s="534"/>
      <c r="R292" s="534"/>
      <c r="S292" s="534"/>
      <c r="T292" s="534"/>
      <c r="U292" s="534"/>
      <c r="V292" s="534"/>
      <c r="W292" s="534"/>
      <c r="X292" s="534"/>
      <c r="Y292" s="534"/>
      <c r="Z292" s="534"/>
    </row>
    <row r="293" spans="1:26" ht="14.25" customHeight="1">
      <c r="A293" s="715"/>
      <c r="B293" s="534"/>
      <c r="C293" s="534"/>
      <c r="D293" s="534"/>
      <c r="E293" s="654"/>
      <c r="F293" s="654"/>
      <c r="G293" s="654"/>
      <c r="H293" s="534"/>
      <c r="I293" s="534"/>
      <c r="J293" s="534"/>
      <c r="K293" s="534"/>
      <c r="L293" s="534"/>
      <c r="M293" s="534"/>
      <c r="N293" s="534"/>
      <c r="O293" s="534"/>
      <c r="P293" s="534"/>
      <c r="Q293" s="534"/>
      <c r="R293" s="534"/>
      <c r="S293" s="534"/>
      <c r="T293" s="534"/>
      <c r="U293" s="534"/>
      <c r="V293" s="534"/>
      <c r="W293" s="534"/>
      <c r="X293" s="534"/>
      <c r="Y293" s="534"/>
      <c r="Z293" s="534"/>
    </row>
    <row r="294" spans="1:26" ht="14.25" customHeight="1">
      <c r="A294" s="715"/>
      <c r="B294" s="534"/>
      <c r="C294" s="534"/>
      <c r="D294" s="534"/>
      <c r="E294" s="654"/>
      <c r="F294" s="654"/>
      <c r="G294" s="654"/>
      <c r="H294" s="534"/>
      <c r="I294" s="534"/>
      <c r="J294" s="534"/>
      <c r="K294" s="534"/>
      <c r="L294" s="534"/>
      <c r="M294" s="534"/>
      <c r="N294" s="534"/>
      <c r="O294" s="534"/>
      <c r="P294" s="534"/>
      <c r="Q294" s="534"/>
      <c r="R294" s="534"/>
      <c r="S294" s="534"/>
      <c r="T294" s="534"/>
      <c r="U294" s="534"/>
      <c r="V294" s="534"/>
      <c r="W294" s="534"/>
      <c r="X294" s="534"/>
      <c r="Y294" s="534"/>
      <c r="Z294" s="534"/>
    </row>
    <row r="295" spans="1:26" ht="14.25" customHeight="1">
      <c r="A295" s="715"/>
      <c r="B295" s="534"/>
      <c r="C295" s="534"/>
      <c r="D295" s="534"/>
      <c r="E295" s="654"/>
      <c r="F295" s="654"/>
      <c r="G295" s="654"/>
      <c r="H295" s="534"/>
      <c r="I295" s="534"/>
      <c r="J295" s="534"/>
      <c r="K295" s="534"/>
      <c r="L295" s="534"/>
      <c r="M295" s="534"/>
      <c r="N295" s="534"/>
      <c r="O295" s="534"/>
      <c r="P295" s="534"/>
      <c r="Q295" s="534"/>
      <c r="R295" s="534"/>
      <c r="S295" s="534"/>
      <c r="T295" s="534"/>
      <c r="U295" s="534"/>
      <c r="V295" s="534"/>
      <c r="W295" s="534"/>
      <c r="X295" s="534"/>
      <c r="Y295" s="534"/>
      <c r="Z295" s="534"/>
    </row>
    <row r="296" spans="1:26" ht="14.25" customHeight="1">
      <c r="A296" s="715"/>
      <c r="B296" s="534"/>
      <c r="C296" s="534"/>
      <c r="D296" s="534"/>
      <c r="E296" s="654"/>
      <c r="F296" s="654"/>
      <c r="G296" s="654"/>
      <c r="H296" s="534"/>
      <c r="I296" s="534"/>
      <c r="J296" s="534"/>
      <c r="K296" s="534"/>
      <c r="L296" s="534"/>
      <c r="M296" s="534"/>
      <c r="N296" s="534"/>
      <c r="O296" s="534"/>
      <c r="P296" s="534"/>
      <c r="Q296" s="534"/>
      <c r="R296" s="534"/>
      <c r="S296" s="534"/>
      <c r="T296" s="534"/>
      <c r="U296" s="534"/>
      <c r="V296" s="534"/>
      <c r="W296" s="534"/>
      <c r="X296" s="534"/>
      <c r="Y296" s="534"/>
      <c r="Z296" s="534"/>
    </row>
    <row r="297" spans="1:26" ht="14.25" customHeight="1">
      <c r="A297" s="715"/>
      <c r="B297" s="534"/>
      <c r="C297" s="534"/>
      <c r="D297" s="534"/>
      <c r="E297" s="654"/>
      <c r="F297" s="654"/>
      <c r="G297" s="654"/>
      <c r="H297" s="534"/>
      <c r="I297" s="534"/>
      <c r="J297" s="534"/>
      <c r="K297" s="534"/>
      <c r="L297" s="534"/>
      <c r="M297" s="534"/>
      <c r="N297" s="534"/>
      <c r="O297" s="534"/>
      <c r="P297" s="534"/>
      <c r="Q297" s="534"/>
      <c r="R297" s="534"/>
      <c r="S297" s="534"/>
      <c r="T297" s="534"/>
      <c r="U297" s="534"/>
      <c r="V297" s="534"/>
      <c r="W297" s="534"/>
      <c r="X297" s="534"/>
      <c r="Y297" s="534"/>
      <c r="Z297" s="534"/>
    </row>
    <row r="298" spans="1:26" ht="14.25" customHeight="1">
      <c r="A298" s="715"/>
      <c r="B298" s="534"/>
      <c r="C298" s="534"/>
      <c r="D298" s="534"/>
      <c r="E298" s="654"/>
      <c r="F298" s="654"/>
      <c r="G298" s="654"/>
      <c r="H298" s="534"/>
      <c r="I298" s="534"/>
      <c r="J298" s="534"/>
      <c r="K298" s="534"/>
      <c r="L298" s="534"/>
      <c r="M298" s="534"/>
      <c r="N298" s="534"/>
      <c r="O298" s="534"/>
      <c r="P298" s="534"/>
      <c r="Q298" s="534"/>
      <c r="R298" s="534"/>
      <c r="S298" s="534"/>
      <c r="T298" s="534"/>
      <c r="U298" s="534"/>
      <c r="V298" s="534"/>
      <c r="W298" s="534"/>
      <c r="X298" s="534"/>
      <c r="Y298" s="534"/>
      <c r="Z298" s="534"/>
    </row>
    <row r="299" spans="1:26" ht="14.25" customHeight="1">
      <c r="A299" s="715"/>
      <c r="B299" s="534"/>
      <c r="C299" s="534"/>
      <c r="D299" s="534"/>
      <c r="E299" s="654"/>
      <c r="F299" s="654"/>
      <c r="G299" s="654"/>
      <c r="H299" s="534"/>
      <c r="I299" s="534"/>
      <c r="J299" s="534"/>
      <c r="K299" s="534"/>
      <c r="L299" s="534"/>
      <c r="M299" s="534"/>
      <c r="N299" s="534"/>
      <c r="O299" s="534"/>
      <c r="P299" s="534"/>
      <c r="Q299" s="534"/>
      <c r="R299" s="534"/>
      <c r="S299" s="534"/>
      <c r="T299" s="534"/>
      <c r="U299" s="534"/>
      <c r="V299" s="534"/>
      <c r="W299" s="534"/>
      <c r="X299" s="534"/>
      <c r="Y299" s="534"/>
      <c r="Z299" s="534"/>
    </row>
    <row r="300" spans="1:26" ht="14.25" customHeight="1">
      <c r="A300" s="715"/>
      <c r="B300" s="534"/>
      <c r="C300" s="534"/>
      <c r="D300" s="534"/>
      <c r="E300" s="654"/>
      <c r="F300" s="654"/>
      <c r="G300" s="654"/>
      <c r="H300" s="534"/>
      <c r="I300" s="534"/>
      <c r="J300" s="534"/>
      <c r="K300" s="534"/>
      <c r="L300" s="534"/>
      <c r="M300" s="534"/>
      <c r="N300" s="534"/>
      <c r="O300" s="534"/>
      <c r="P300" s="534"/>
      <c r="Q300" s="534"/>
      <c r="R300" s="534"/>
      <c r="S300" s="534"/>
      <c r="T300" s="534"/>
      <c r="U300" s="534"/>
      <c r="V300" s="534"/>
      <c r="W300" s="534"/>
      <c r="X300" s="534"/>
      <c r="Y300" s="534"/>
      <c r="Z300" s="534"/>
    </row>
    <row r="301" spans="1:26" ht="14.25" customHeight="1">
      <c r="A301" s="715"/>
      <c r="B301" s="534"/>
      <c r="C301" s="534"/>
      <c r="D301" s="534"/>
      <c r="E301" s="654"/>
      <c r="F301" s="654"/>
      <c r="G301" s="654"/>
      <c r="H301" s="534"/>
      <c r="I301" s="534"/>
      <c r="J301" s="534"/>
      <c r="K301" s="534"/>
      <c r="L301" s="534"/>
      <c r="M301" s="534"/>
      <c r="N301" s="534"/>
      <c r="O301" s="534"/>
      <c r="P301" s="534"/>
      <c r="Q301" s="534"/>
      <c r="R301" s="534"/>
      <c r="S301" s="534"/>
      <c r="T301" s="534"/>
      <c r="U301" s="534"/>
      <c r="V301" s="534"/>
      <c r="W301" s="534"/>
      <c r="X301" s="534"/>
      <c r="Y301" s="534"/>
      <c r="Z301" s="534"/>
    </row>
    <row r="302" spans="1:26" ht="14.25" customHeight="1">
      <c r="A302" s="715"/>
      <c r="B302" s="534"/>
      <c r="C302" s="534"/>
      <c r="D302" s="534"/>
      <c r="E302" s="654"/>
      <c r="F302" s="654"/>
      <c r="G302" s="654"/>
      <c r="H302" s="534"/>
      <c r="I302" s="534"/>
      <c r="J302" s="534"/>
      <c r="K302" s="534"/>
      <c r="L302" s="534"/>
      <c r="M302" s="534"/>
      <c r="N302" s="534"/>
      <c r="O302" s="534"/>
      <c r="P302" s="534"/>
      <c r="Q302" s="534"/>
      <c r="R302" s="534"/>
      <c r="S302" s="534"/>
      <c r="T302" s="534"/>
      <c r="U302" s="534"/>
      <c r="V302" s="534"/>
      <c r="W302" s="534"/>
      <c r="X302" s="534"/>
      <c r="Y302" s="534"/>
      <c r="Z302" s="534"/>
    </row>
    <row r="303" spans="1:26" ht="14.25" customHeight="1">
      <c r="A303" s="715"/>
      <c r="B303" s="534"/>
      <c r="C303" s="534"/>
      <c r="D303" s="534"/>
      <c r="E303" s="654"/>
      <c r="F303" s="654"/>
      <c r="G303" s="654"/>
      <c r="H303" s="534"/>
      <c r="I303" s="534"/>
      <c r="J303" s="534"/>
      <c r="K303" s="534"/>
      <c r="L303" s="534"/>
      <c r="M303" s="534"/>
      <c r="N303" s="534"/>
      <c r="O303" s="534"/>
      <c r="P303" s="534"/>
      <c r="Q303" s="534"/>
      <c r="R303" s="534"/>
      <c r="S303" s="534"/>
      <c r="T303" s="534"/>
      <c r="U303" s="534"/>
      <c r="V303" s="534"/>
      <c r="W303" s="534"/>
      <c r="X303" s="534"/>
      <c r="Y303" s="534"/>
      <c r="Z303" s="534"/>
    </row>
    <row r="304" spans="1:26" ht="14.25" customHeight="1">
      <c r="A304" s="715"/>
      <c r="B304" s="534"/>
      <c r="C304" s="534"/>
      <c r="D304" s="534"/>
      <c r="E304" s="654"/>
      <c r="F304" s="654"/>
      <c r="G304" s="654"/>
      <c r="H304" s="534"/>
      <c r="I304" s="534"/>
      <c r="J304" s="534"/>
      <c r="K304" s="534"/>
      <c r="L304" s="534"/>
      <c r="M304" s="534"/>
      <c r="N304" s="534"/>
      <c r="O304" s="534"/>
      <c r="P304" s="534"/>
      <c r="Q304" s="534"/>
      <c r="R304" s="534"/>
      <c r="S304" s="534"/>
      <c r="T304" s="534"/>
      <c r="U304" s="534"/>
      <c r="V304" s="534"/>
      <c r="W304" s="534"/>
      <c r="X304" s="534"/>
      <c r="Y304" s="534"/>
      <c r="Z304" s="534"/>
    </row>
    <row r="305" spans="1:26" ht="14.25" customHeight="1">
      <c r="A305" s="715"/>
      <c r="B305" s="534"/>
      <c r="C305" s="534"/>
      <c r="D305" s="534"/>
      <c r="E305" s="654"/>
      <c r="F305" s="654"/>
      <c r="G305" s="654"/>
      <c r="H305" s="534"/>
      <c r="I305" s="534"/>
      <c r="J305" s="534"/>
      <c r="K305" s="534"/>
      <c r="L305" s="534"/>
      <c r="M305" s="534"/>
      <c r="N305" s="534"/>
      <c r="O305" s="534"/>
      <c r="P305" s="534"/>
      <c r="Q305" s="534"/>
      <c r="R305" s="534"/>
      <c r="S305" s="534"/>
      <c r="T305" s="534"/>
      <c r="U305" s="534"/>
      <c r="V305" s="534"/>
      <c r="W305" s="534"/>
      <c r="X305" s="534"/>
      <c r="Y305" s="534"/>
      <c r="Z305" s="534"/>
    </row>
    <row r="306" spans="1:26" ht="14.25" customHeight="1">
      <c r="A306" s="715"/>
      <c r="B306" s="534"/>
      <c r="C306" s="534"/>
      <c r="D306" s="534"/>
      <c r="E306" s="654"/>
      <c r="F306" s="654"/>
      <c r="G306" s="654"/>
      <c r="H306" s="534"/>
      <c r="I306" s="534"/>
      <c r="J306" s="534"/>
      <c r="K306" s="534"/>
      <c r="L306" s="534"/>
      <c r="M306" s="534"/>
      <c r="N306" s="534"/>
      <c r="O306" s="534"/>
      <c r="P306" s="534"/>
      <c r="Q306" s="534"/>
      <c r="R306" s="534"/>
      <c r="S306" s="534"/>
      <c r="T306" s="534"/>
      <c r="U306" s="534"/>
      <c r="V306" s="534"/>
      <c r="W306" s="534"/>
      <c r="X306" s="534"/>
      <c r="Y306" s="534"/>
      <c r="Z306" s="534"/>
    </row>
    <row r="307" spans="1:26" ht="14.25" customHeight="1">
      <c r="A307" s="715"/>
      <c r="B307" s="534"/>
      <c r="C307" s="534"/>
      <c r="D307" s="534"/>
      <c r="E307" s="654"/>
      <c r="F307" s="654"/>
      <c r="G307" s="654"/>
      <c r="H307" s="534"/>
      <c r="I307" s="534"/>
      <c r="J307" s="534"/>
      <c r="K307" s="534"/>
      <c r="L307" s="534"/>
      <c r="M307" s="534"/>
      <c r="N307" s="534"/>
      <c r="O307" s="534"/>
      <c r="P307" s="534"/>
      <c r="Q307" s="534"/>
      <c r="R307" s="534"/>
      <c r="S307" s="534"/>
      <c r="T307" s="534"/>
      <c r="U307" s="534"/>
      <c r="V307" s="534"/>
      <c r="W307" s="534"/>
      <c r="X307" s="534"/>
      <c r="Y307" s="534"/>
      <c r="Z307" s="534"/>
    </row>
    <row r="308" spans="1:26" ht="14.25" customHeight="1">
      <c r="A308" s="715"/>
      <c r="B308" s="534"/>
      <c r="C308" s="534"/>
      <c r="D308" s="534"/>
      <c r="E308" s="654"/>
      <c r="F308" s="654"/>
      <c r="G308" s="654"/>
      <c r="H308" s="534"/>
      <c r="I308" s="534"/>
      <c r="J308" s="534"/>
      <c r="K308" s="534"/>
      <c r="L308" s="534"/>
      <c r="M308" s="534"/>
      <c r="N308" s="534"/>
      <c r="O308" s="534"/>
      <c r="P308" s="534"/>
      <c r="Q308" s="534"/>
      <c r="R308" s="534"/>
      <c r="S308" s="534"/>
      <c r="T308" s="534"/>
      <c r="U308" s="534"/>
      <c r="V308" s="534"/>
      <c r="W308" s="534"/>
      <c r="X308" s="534"/>
      <c r="Y308" s="534"/>
      <c r="Z308" s="534"/>
    </row>
    <row r="309" spans="1:26" ht="14.25" customHeight="1">
      <c r="A309" s="715"/>
      <c r="B309" s="534"/>
      <c r="C309" s="534"/>
      <c r="D309" s="534"/>
      <c r="E309" s="654"/>
      <c r="F309" s="654"/>
      <c r="G309" s="654"/>
      <c r="H309" s="534"/>
      <c r="I309" s="534"/>
      <c r="J309" s="534"/>
      <c r="K309" s="534"/>
      <c r="L309" s="534"/>
      <c r="M309" s="534"/>
      <c r="N309" s="534"/>
      <c r="O309" s="534"/>
      <c r="P309" s="534"/>
      <c r="Q309" s="534"/>
      <c r="R309" s="534"/>
      <c r="S309" s="534"/>
      <c r="T309" s="534"/>
      <c r="U309" s="534"/>
      <c r="V309" s="534"/>
      <c r="W309" s="534"/>
      <c r="X309" s="534"/>
      <c r="Y309" s="534"/>
      <c r="Z309" s="534"/>
    </row>
    <row r="310" spans="1:26" ht="14.25" customHeight="1">
      <c r="A310" s="715"/>
      <c r="B310" s="534"/>
      <c r="C310" s="534"/>
      <c r="D310" s="534"/>
      <c r="E310" s="654"/>
      <c r="F310" s="654"/>
      <c r="G310" s="654"/>
      <c r="H310" s="534"/>
      <c r="I310" s="534"/>
      <c r="J310" s="534"/>
      <c r="K310" s="534"/>
      <c r="L310" s="534"/>
      <c r="M310" s="534"/>
      <c r="N310" s="534"/>
      <c r="O310" s="534"/>
      <c r="P310" s="534"/>
      <c r="Q310" s="534"/>
      <c r="R310" s="534"/>
      <c r="S310" s="534"/>
      <c r="T310" s="534"/>
      <c r="U310" s="534"/>
      <c r="V310" s="534"/>
      <c r="W310" s="534"/>
      <c r="X310" s="534"/>
      <c r="Y310" s="534"/>
      <c r="Z310" s="534"/>
    </row>
    <row r="311" spans="1:26" ht="14.25" customHeight="1">
      <c r="A311" s="715"/>
      <c r="B311" s="534"/>
      <c r="C311" s="534"/>
      <c r="D311" s="534"/>
      <c r="E311" s="654"/>
      <c r="F311" s="654"/>
      <c r="G311" s="654"/>
      <c r="H311" s="534"/>
      <c r="I311" s="534"/>
      <c r="J311" s="534"/>
      <c r="K311" s="534"/>
      <c r="L311" s="534"/>
      <c r="M311" s="534"/>
      <c r="N311" s="534"/>
      <c r="O311" s="534"/>
      <c r="P311" s="534"/>
      <c r="Q311" s="534"/>
      <c r="R311" s="534"/>
      <c r="S311" s="534"/>
      <c r="T311" s="534"/>
      <c r="U311" s="534"/>
      <c r="V311" s="534"/>
      <c r="W311" s="534"/>
      <c r="X311" s="534"/>
      <c r="Y311" s="534"/>
      <c r="Z311" s="534"/>
    </row>
    <row r="312" spans="1:26" ht="14.25" customHeight="1">
      <c r="A312" s="715"/>
      <c r="B312" s="534"/>
      <c r="C312" s="534"/>
      <c r="D312" s="534"/>
      <c r="E312" s="654"/>
      <c r="F312" s="654"/>
      <c r="G312" s="654"/>
      <c r="H312" s="534"/>
      <c r="I312" s="534"/>
      <c r="J312" s="534"/>
      <c r="K312" s="534"/>
      <c r="L312" s="534"/>
      <c r="M312" s="534"/>
      <c r="N312" s="534"/>
      <c r="O312" s="534"/>
      <c r="P312" s="534"/>
      <c r="Q312" s="534"/>
      <c r="R312" s="534"/>
      <c r="S312" s="534"/>
      <c r="T312" s="534"/>
      <c r="U312" s="534"/>
      <c r="V312" s="534"/>
      <c r="W312" s="534"/>
      <c r="X312" s="534"/>
      <c r="Y312" s="534"/>
      <c r="Z312" s="534"/>
    </row>
    <row r="313" spans="1:26" ht="14.25" customHeight="1">
      <c r="A313" s="715"/>
      <c r="B313" s="534"/>
      <c r="C313" s="534"/>
      <c r="D313" s="534"/>
      <c r="E313" s="654"/>
      <c r="F313" s="654"/>
      <c r="G313" s="654"/>
      <c r="H313" s="534"/>
      <c r="I313" s="534"/>
      <c r="J313" s="534"/>
      <c r="K313" s="534"/>
      <c r="L313" s="534"/>
      <c r="M313" s="534"/>
      <c r="N313" s="534"/>
      <c r="O313" s="534"/>
      <c r="P313" s="534"/>
      <c r="Q313" s="534"/>
      <c r="R313" s="534"/>
      <c r="S313" s="534"/>
      <c r="T313" s="534"/>
      <c r="U313" s="534"/>
      <c r="V313" s="534"/>
      <c r="W313" s="534"/>
      <c r="X313" s="534"/>
      <c r="Y313" s="534"/>
      <c r="Z313" s="534"/>
    </row>
    <row r="314" spans="1:26" ht="14.25" customHeight="1">
      <c r="A314" s="715"/>
      <c r="B314" s="534"/>
      <c r="C314" s="534"/>
      <c r="D314" s="534"/>
      <c r="E314" s="654"/>
      <c r="F314" s="654"/>
      <c r="G314" s="654"/>
      <c r="H314" s="534"/>
      <c r="I314" s="534"/>
      <c r="J314" s="534"/>
      <c r="K314" s="534"/>
      <c r="L314" s="534"/>
      <c r="M314" s="534"/>
      <c r="N314" s="534"/>
      <c r="O314" s="534"/>
      <c r="P314" s="534"/>
      <c r="Q314" s="534"/>
      <c r="R314" s="534"/>
      <c r="S314" s="534"/>
      <c r="T314" s="534"/>
      <c r="U314" s="534"/>
      <c r="V314" s="534"/>
      <c r="W314" s="534"/>
      <c r="X314" s="534"/>
      <c r="Y314" s="534"/>
      <c r="Z314" s="534"/>
    </row>
    <row r="315" spans="1:26" ht="14.25" customHeight="1">
      <c r="A315" s="715"/>
      <c r="B315" s="534"/>
      <c r="C315" s="534"/>
      <c r="D315" s="534"/>
      <c r="E315" s="654"/>
      <c r="F315" s="654"/>
      <c r="G315" s="654"/>
      <c r="H315" s="534"/>
      <c r="I315" s="534"/>
      <c r="J315" s="534"/>
      <c r="K315" s="534"/>
      <c r="L315" s="534"/>
      <c r="M315" s="534"/>
      <c r="N315" s="534"/>
      <c r="O315" s="534"/>
      <c r="P315" s="534"/>
      <c r="Q315" s="534"/>
      <c r="R315" s="534"/>
      <c r="S315" s="534"/>
      <c r="T315" s="534"/>
      <c r="U315" s="534"/>
      <c r="V315" s="534"/>
      <c r="W315" s="534"/>
      <c r="X315" s="534"/>
      <c r="Y315" s="534"/>
      <c r="Z315" s="534"/>
    </row>
    <row r="316" spans="1:26" ht="14.25" customHeight="1">
      <c r="A316" s="715"/>
      <c r="B316" s="534"/>
      <c r="C316" s="534"/>
      <c r="D316" s="534"/>
      <c r="E316" s="654"/>
      <c r="F316" s="654"/>
      <c r="G316" s="654"/>
      <c r="H316" s="534"/>
      <c r="I316" s="534"/>
      <c r="J316" s="534"/>
      <c r="K316" s="534"/>
      <c r="L316" s="534"/>
      <c r="M316" s="534"/>
      <c r="N316" s="534"/>
      <c r="O316" s="534"/>
      <c r="P316" s="534"/>
      <c r="Q316" s="534"/>
      <c r="R316" s="534"/>
      <c r="S316" s="534"/>
      <c r="T316" s="534"/>
      <c r="U316" s="534"/>
      <c r="V316" s="534"/>
      <c r="W316" s="534"/>
      <c r="X316" s="534"/>
      <c r="Y316" s="534"/>
      <c r="Z316" s="534"/>
    </row>
    <row r="317" spans="1:26" ht="14.25" customHeight="1">
      <c r="A317" s="715"/>
      <c r="B317" s="534"/>
      <c r="C317" s="534"/>
      <c r="D317" s="534"/>
      <c r="E317" s="654"/>
      <c r="F317" s="654"/>
      <c r="G317" s="654"/>
      <c r="H317" s="534"/>
      <c r="I317" s="534"/>
      <c r="J317" s="534"/>
      <c r="K317" s="534"/>
      <c r="L317" s="534"/>
      <c r="M317" s="534"/>
      <c r="N317" s="534"/>
      <c r="O317" s="534"/>
      <c r="P317" s="534"/>
      <c r="Q317" s="534"/>
      <c r="R317" s="534"/>
      <c r="S317" s="534"/>
      <c r="T317" s="534"/>
      <c r="U317" s="534"/>
      <c r="V317" s="534"/>
      <c r="W317" s="534"/>
      <c r="X317" s="534"/>
      <c r="Y317" s="534"/>
      <c r="Z317" s="534"/>
    </row>
    <row r="318" spans="1:26" ht="14.25" customHeight="1">
      <c r="A318" s="715"/>
      <c r="B318" s="534"/>
      <c r="C318" s="534"/>
      <c r="D318" s="534"/>
      <c r="E318" s="654"/>
      <c r="F318" s="654"/>
      <c r="G318" s="654"/>
      <c r="H318" s="534"/>
      <c r="I318" s="534"/>
      <c r="J318" s="534"/>
      <c r="K318" s="534"/>
      <c r="L318" s="534"/>
      <c r="M318" s="534"/>
      <c r="N318" s="534"/>
      <c r="O318" s="534"/>
      <c r="P318" s="534"/>
      <c r="Q318" s="534"/>
      <c r="R318" s="534"/>
      <c r="S318" s="534"/>
      <c r="T318" s="534"/>
      <c r="U318" s="534"/>
      <c r="V318" s="534"/>
      <c r="W318" s="534"/>
      <c r="X318" s="534"/>
      <c r="Y318" s="534"/>
      <c r="Z318" s="534"/>
    </row>
    <row r="319" spans="1:26" ht="14.25" customHeight="1">
      <c r="A319" s="715"/>
      <c r="B319" s="534"/>
      <c r="C319" s="534"/>
      <c r="D319" s="534"/>
      <c r="E319" s="654"/>
      <c r="F319" s="654"/>
      <c r="G319" s="654"/>
      <c r="H319" s="534"/>
      <c r="I319" s="534"/>
      <c r="J319" s="534"/>
      <c r="K319" s="534"/>
      <c r="L319" s="534"/>
      <c r="M319" s="534"/>
      <c r="N319" s="534"/>
      <c r="O319" s="534"/>
      <c r="P319" s="534"/>
      <c r="Q319" s="534"/>
      <c r="R319" s="534"/>
      <c r="S319" s="534"/>
      <c r="T319" s="534"/>
      <c r="U319" s="534"/>
      <c r="V319" s="534"/>
      <c r="W319" s="534"/>
      <c r="X319" s="534"/>
      <c r="Y319" s="534"/>
      <c r="Z319" s="534"/>
    </row>
    <row r="320" spans="1:26" ht="14.25" customHeight="1">
      <c r="A320" s="715"/>
      <c r="B320" s="534"/>
      <c r="C320" s="534"/>
      <c r="D320" s="534"/>
      <c r="E320" s="654"/>
      <c r="F320" s="654"/>
      <c r="G320" s="654"/>
      <c r="H320" s="534"/>
      <c r="I320" s="534"/>
      <c r="J320" s="534"/>
      <c r="K320" s="534"/>
      <c r="L320" s="534"/>
      <c r="M320" s="534"/>
      <c r="N320" s="534"/>
      <c r="O320" s="534"/>
      <c r="P320" s="534"/>
      <c r="Q320" s="534"/>
      <c r="R320" s="534"/>
      <c r="S320" s="534"/>
      <c r="T320" s="534"/>
      <c r="U320" s="534"/>
      <c r="V320" s="534"/>
      <c r="W320" s="534"/>
      <c r="X320" s="534"/>
      <c r="Y320" s="534"/>
      <c r="Z320" s="534"/>
    </row>
    <row r="321" spans="1:26" ht="14.25" customHeight="1">
      <c r="A321" s="715"/>
      <c r="B321" s="534"/>
      <c r="C321" s="534"/>
      <c r="D321" s="534"/>
      <c r="E321" s="654"/>
      <c r="F321" s="654"/>
      <c r="G321" s="654"/>
      <c r="H321" s="534"/>
      <c r="I321" s="534"/>
      <c r="J321" s="534"/>
      <c r="K321" s="534"/>
      <c r="L321" s="534"/>
      <c r="M321" s="534"/>
      <c r="N321" s="534"/>
      <c r="O321" s="534"/>
      <c r="P321" s="534"/>
      <c r="Q321" s="534"/>
      <c r="R321" s="534"/>
      <c r="S321" s="534"/>
      <c r="T321" s="534"/>
      <c r="U321" s="534"/>
      <c r="V321" s="534"/>
      <c r="W321" s="534"/>
      <c r="X321" s="534"/>
      <c r="Y321" s="534"/>
      <c r="Z321" s="534"/>
    </row>
    <row r="322" spans="1:26" ht="14.25" customHeight="1">
      <c r="A322" s="715"/>
      <c r="B322" s="534"/>
      <c r="C322" s="534"/>
      <c r="D322" s="534"/>
      <c r="E322" s="654"/>
      <c r="F322" s="654"/>
      <c r="G322" s="654"/>
      <c r="H322" s="534"/>
      <c r="I322" s="534"/>
      <c r="J322" s="534"/>
      <c r="K322" s="534"/>
      <c r="L322" s="534"/>
      <c r="M322" s="534"/>
      <c r="N322" s="534"/>
      <c r="O322" s="534"/>
      <c r="P322" s="534"/>
      <c r="Q322" s="534"/>
      <c r="R322" s="534"/>
      <c r="S322" s="534"/>
      <c r="T322" s="534"/>
      <c r="U322" s="534"/>
      <c r="V322" s="534"/>
      <c r="W322" s="534"/>
      <c r="X322" s="534"/>
      <c r="Y322" s="534"/>
      <c r="Z322" s="534"/>
    </row>
    <row r="323" spans="1:26" ht="14.25" customHeight="1">
      <c r="A323" s="715"/>
      <c r="B323" s="534"/>
      <c r="C323" s="534"/>
      <c r="D323" s="534"/>
      <c r="E323" s="654"/>
      <c r="F323" s="654"/>
      <c r="G323" s="654"/>
      <c r="H323" s="534"/>
      <c r="I323" s="534"/>
      <c r="J323" s="534"/>
      <c r="K323" s="534"/>
      <c r="L323" s="534"/>
      <c r="M323" s="534"/>
      <c r="N323" s="534"/>
      <c r="O323" s="534"/>
      <c r="P323" s="534"/>
      <c r="Q323" s="534"/>
      <c r="R323" s="534"/>
      <c r="S323" s="534"/>
      <c r="T323" s="534"/>
      <c r="U323" s="534"/>
      <c r="V323" s="534"/>
      <c r="W323" s="534"/>
      <c r="X323" s="534"/>
      <c r="Y323" s="534"/>
      <c r="Z323" s="534"/>
    </row>
    <row r="324" spans="1:26" ht="14.25" customHeight="1">
      <c r="A324" s="715"/>
      <c r="B324" s="534"/>
      <c r="C324" s="534"/>
      <c r="D324" s="534"/>
      <c r="E324" s="654"/>
      <c r="F324" s="654"/>
      <c r="G324" s="654"/>
      <c r="H324" s="534"/>
      <c r="I324" s="534"/>
      <c r="J324" s="534"/>
      <c r="K324" s="534"/>
      <c r="L324" s="534"/>
      <c r="M324" s="534"/>
      <c r="N324" s="534"/>
      <c r="O324" s="534"/>
      <c r="P324" s="534"/>
      <c r="Q324" s="534"/>
      <c r="R324" s="534"/>
      <c r="S324" s="534"/>
      <c r="T324" s="534"/>
      <c r="U324" s="534"/>
      <c r="V324" s="534"/>
      <c r="W324" s="534"/>
      <c r="X324" s="534"/>
      <c r="Y324" s="534"/>
      <c r="Z324" s="534"/>
    </row>
    <row r="325" spans="1:26" ht="14.25" customHeight="1">
      <c r="A325" s="715"/>
      <c r="B325" s="534"/>
      <c r="C325" s="534"/>
      <c r="D325" s="534"/>
      <c r="E325" s="654"/>
      <c r="F325" s="654"/>
      <c r="G325" s="654"/>
      <c r="H325" s="534"/>
      <c r="I325" s="534"/>
      <c r="J325" s="534"/>
      <c r="K325" s="534"/>
      <c r="L325" s="534"/>
      <c r="M325" s="534"/>
      <c r="N325" s="534"/>
      <c r="O325" s="534"/>
      <c r="P325" s="534"/>
      <c r="Q325" s="534"/>
      <c r="R325" s="534"/>
      <c r="S325" s="534"/>
      <c r="T325" s="534"/>
      <c r="U325" s="534"/>
      <c r="V325" s="534"/>
      <c r="W325" s="534"/>
      <c r="X325" s="534"/>
      <c r="Y325" s="534"/>
      <c r="Z325" s="534"/>
    </row>
    <row r="326" spans="1:26" ht="14.25" customHeight="1">
      <c r="A326" s="715"/>
      <c r="B326" s="534"/>
      <c r="C326" s="534"/>
      <c r="D326" s="534"/>
      <c r="E326" s="654"/>
      <c r="F326" s="654"/>
      <c r="G326" s="654"/>
      <c r="H326" s="534"/>
      <c r="I326" s="534"/>
      <c r="J326" s="534"/>
      <c r="K326" s="534"/>
      <c r="L326" s="534"/>
      <c r="M326" s="534"/>
      <c r="N326" s="534"/>
      <c r="O326" s="534"/>
      <c r="P326" s="534"/>
      <c r="Q326" s="534"/>
      <c r="R326" s="534"/>
      <c r="S326" s="534"/>
      <c r="T326" s="534"/>
      <c r="U326" s="534"/>
      <c r="V326" s="534"/>
      <c r="W326" s="534"/>
      <c r="X326" s="534"/>
      <c r="Y326" s="534"/>
      <c r="Z326" s="534"/>
    </row>
    <row r="327" spans="1:26" ht="14.25" customHeight="1">
      <c r="A327" s="715"/>
      <c r="B327" s="534"/>
      <c r="C327" s="534"/>
      <c r="D327" s="534"/>
      <c r="E327" s="654"/>
      <c r="F327" s="654"/>
      <c r="G327" s="654"/>
      <c r="H327" s="534"/>
      <c r="I327" s="534"/>
      <c r="J327" s="534"/>
      <c r="K327" s="534"/>
      <c r="L327" s="534"/>
      <c r="M327" s="534"/>
      <c r="N327" s="534"/>
      <c r="O327" s="534"/>
      <c r="P327" s="534"/>
      <c r="Q327" s="534"/>
      <c r="R327" s="534"/>
      <c r="S327" s="534"/>
      <c r="T327" s="534"/>
      <c r="U327" s="534"/>
      <c r="V327" s="534"/>
      <c r="W327" s="534"/>
      <c r="X327" s="534"/>
      <c r="Y327" s="534"/>
      <c r="Z327" s="534"/>
    </row>
    <row r="328" spans="1:26" ht="14.25" customHeight="1">
      <c r="A328" s="715"/>
      <c r="B328" s="534"/>
      <c r="C328" s="534"/>
      <c r="D328" s="534"/>
      <c r="E328" s="654"/>
      <c r="F328" s="654"/>
      <c r="G328" s="654"/>
      <c r="H328" s="534"/>
      <c r="I328" s="534"/>
      <c r="J328" s="534"/>
      <c r="K328" s="534"/>
      <c r="L328" s="534"/>
      <c r="M328" s="534"/>
      <c r="N328" s="534"/>
      <c r="O328" s="534"/>
      <c r="P328" s="534"/>
      <c r="Q328" s="534"/>
      <c r="R328" s="534"/>
      <c r="S328" s="534"/>
      <c r="T328" s="534"/>
      <c r="U328" s="534"/>
      <c r="V328" s="534"/>
      <c r="W328" s="534"/>
      <c r="X328" s="534"/>
      <c r="Y328" s="534"/>
      <c r="Z328" s="534"/>
    </row>
    <row r="329" spans="1:26" ht="14.25" customHeight="1">
      <c r="A329" s="715"/>
      <c r="B329" s="534"/>
      <c r="C329" s="534"/>
      <c r="D329" s="534"/>
      <c r="E329" s="654"/>
      <c r="F329" s="654"/>
      <c r="G329" s="654"/>
      <c r="H329" s="534"/>
      <c r="I329" s="534"/>
      <c r="J329" s="534"/>
      <c r="K329" s="534"/>
      <c r="L329" s="534"/>
      <c r="M329" s="534"/>
      <c r="N329" s="534"/>
      <c r="O329" s="534"/>
      <c r="P329" s="534"/>
      <c r="Q329" s="534"/>
      <c r="R329" s="534"/>
      <c r="S329" s="534"/>
      <c r="T329" s="534"/>
      <c r="U329" s="534"/>
      <c r="V329" s="534"/>
      <c r="W329" s="534"/>
      <c r="X329" s="534"/>
      <c r="Y329" s="534"/>
      <c r="Z329" s="534"/>
    </row>
    <row r="330" spans="1:26" ht="14.25" customHeight="1">
      <c r="A330" s="715"/>
      <c r="B330" s="534"/>
      <c r="C330" s="534"/>
      <c r="D330" s="534"/>
      <c r="E330" s="654"/>
      <c r="F330" s="654"/>
      <c r="G330" s="654"/>
      <c r="H330" s="534"/>
      <c r="I330" s="534"/>
      <c r="J330" s="534"/>
      <c r="K330" s="534"/>
      <c r="L330" s="534"/>
      <c r="M330" s="534"/>
      <c r="N330" s="534"/>
      <c r="O330" s="534"/>
      <c r="P330" s="534"/>
      <c r="Q330" s="534"/>
      <c r="R330" s="534"/>
      <c r="S330" s="534"/>
      <c r="T330" s="534"/>
      <c r="U330" s="534"/>
      <c r="V330" s="534"/>
      <c r="W330" s="534"/>
      <c r="X330" s="534"/>
      <c r="Y330" s="534"/>
      <c r="Z330" s="534"/>
    </row>
    <row r="331" spans="1:26" ht="14.25" customHeight="1">
      <c r="A331" s="715"/>
      <c r="B331" s="534"/>
      <c r="C331" s="534"/>
      <c r="D331" s="534"/>
      <c r="E331" s="654"/>
      <c r="F331" s="654"/>
      <c r="G331" s="654"/>
      <c r="H331" s="534"/>
      <c r="I331" s="534"/>
      <c r="J331" s="534"/>
      <c r="K331" s="534"/>
      <c r="L331" s="534"/>
      <c r="M331" s="534"/>
      <c r="N331" s="534"/>
      <c r="O331" s="534"/>
      <c r="P331" s="534"/>
      <c r="Q331" s="534"/>
      <c r="R331" s="534"/>
      <c r="S331" s="534"/>
      <c r="T331" s="534"/>
      <c r="U331" s="534"/>
      <c r="V331" s="534"/>
      <c r="W331" s="534"/>
      <c r="X331" s="534"/>
      <c r="Y331" s="534"/>
      <c r="Z331" s="534"/>
    </row>
    <row r="332" spans="1:26" ht="14.25" customHeight="1">
      <c r="A332" s="715"/>
      <c r="B332" s="534"/>
      <c r="C332" s="534"/>
      <c r="D332" s="534"/>
      <c r="E332" s="654"/>
      <c r="F332" s="654"/>
      <c r="G332" s="654"/>
      <c r="H332" s="534"/>
      <c r="I332" s="534"/>
      <c r="J332" s="534"/>
      <c r="K332" s="534"/>
      <c r="L332" s="534"/>
      <c r="M332" s="534"/>
      <c r="N332" s="534"/>
      <c r="O332" s="534"/>
      <c r="P332" s="534"/>
      <c r="Q332" s="534"/>
      <c r="R332" s="534"/>
      <c r="S332" s="534"/>
      <c r="T332" s="534"/>
      <c r="U332" s="534"/>
      <c r="V332" s="534"/>
      <c r="W332" s="534"/>
      <c r="X332" s="534"/>
      <c r="Y332" s="534"/>
      <c r="Z332" s="534"/>
    </row>
    <row r="333" spans="1:26" ht="14.25" customHeight="1">
      <c r="A333" s="715"/>
      <c r="B333" s="534"/>
      <c r="C333" s="534"/>
      <c r="D333" s="534"/>
      <c r="E333" s="654"/>
      <c r="F333" s="654"/>
      <c r="G333" s="654"/>
      <c r="H333" s="534"/>
      <c r="I333" s="534"/>
      <c r="J333" s="534"/>
      <c r="K333" s="534"/>
      <c r="L333" s="534"/>
      <c r="M333" s="534"/>
      <c r="N333" s="534"/>
      <c r="O333" s="534"/>
      <c r="P333" s="534"/>
      <c r="Q333" s="534"/>
      <c r="R333" s="534"/>
      <c r="S333" s="534"/>
      <c r="T333" s="534"/>
      <c r="U333" s="534"/>
      <c r="V333" s="534"/>
      <c r="W333" s="534"/>
      <c r="X333" s="534"/>
      <c r="Y333" s="534"/>
      <c r="Z333" s="534"/>
    </row>
    <row r="334" spans="1:26" ht="14.25" customHeight="1">
      <c r="A334" s="715"/>
      <c r="B334" s="534"/>
      <c r="C334" s="534"/>
      <c r="D334" s="534"/>
      <c r="E334" s="654"/>
      <c r="F334" s="654"/>
      <c r="G334" s="654"/>
      <c r="H334" s="534"/>
      <c r="I334" s="534"/>
      <c r="J334" s="534"/>
      <c r="K334" s="534"/>
      <c r="L334" s="534"/>
      <c r="M334" s="534"/>
      <c r="N334" s="534"/>
      <c r="O334" s="534"/>
      <c r="P334" s="534"/>
      <c r="Q334" s="534"/>
      <c r="R334" s="534"/>
      <c r="S334" s="534"/>
      <c r="T334" s="534"/>
      <c r="U334" s="534"/>
      <c r="V334" s="534"/>
      <c r="W334" s="534"/>
      <c r="X334" s="534"/>
      <c r="Y334" s="534"/>
      <c r="Z334" s="534"/>
    </row>
    <row r="335" spans="1:26" ht="14.25" customHeight="1">
      <c r="A335" s="715"/>
      <c r="B335" s="534"/>
      <c r="C335" s="534"/>
      <c r="D335" s="534"/>
      <c r="E335" s="654"/>
      <c r="F335" s="654"/>
      <c r="G335" s="654"/>
      <c r="H335" s="534"/>
      <c r="I335" s="534"/>
      <c r="J335" s="534"/>
      <c r="K335" s="534"/>
      <c r="L335" s="534"/>
      <c r="M335" s="534"/>
      <c r="N335" s="534"/>
      <c r="O335" s="534"/>
      <c r="P335" s="534"/>
      <c r="Q335" s="534"/>
      <c r="R335" s="534"/>
      <c r="S335" s="534"/>
      <c r="T335" s="534"/>
      <c r="U335" s="534"/>
      <c r="V335" s="534"/>
      <c r="W335" s="534"/>
      <c r="X335" s="534"/>
      <c r="Y335" s="534"/>
      <c r="Z335" s="534"/>
    </row>
    <row r="336" spans="1:26" ht="14.25" customHeight="1">
      <c r="A336" s="715"/>
      <c r="B336" s="534"/>
      <c r="C336" s="534"/>
      <c r="D336" s="534"/>
      <c r="E336" s="654"/>
      <c r="F336" s="654"/>
      <c r="G336" s="654"/>
      <c r="H336" s="534"/>
      <c r="I336" s="534"/>
      <c r="J336" s="534"/>
      <c r="K336" s="534"/>
      <c r="L336" s="534"/>
      <c r="M336" s="534"/>
      <c r="N336" s="534"/>
      <c r="O336" s="534"/>
      <c r="P336" s="534"/>
      <c r="Q336" s="534"/>
      <c r="R336" s="534"/>
      <c r="S336" s="534"/>
      <c r="T336" s="534"/>
      <c r="U336" s="534"/>
      <c r="V336" s="534"/>
      <c r="W336" s="534"/>
      <c r="X336" s="534"/>
      <c r="Y336" s="534"/>
      <c r="Z336" s="534"/>
    </row>
    <row r="337" spans="1:26" ht="14.25" customHeight="1">
      <c r="A337" s="715"/>
      <c r="B337" s="534"/>
      <c r="C337" s="534"/>
      <c r="D337" s="534"/>
      <c r="E337" s="654"/>
      <c r="F337" s="654"/>
      <c r="G337" s="654"/>
      <c r="H337" s="534"/>
      <c r="I337" s="534"/>
      <c r="J337" s="534"/>
      <c r="K337" s="534"/>
      <c r="L337" s="534"/>
      <c r="M337" s="534"/>
      <c r="N337" s="534"/>
      <c r="O337" s="534"/>
      <c r="P337" s="534"/>
      <c r="Q337" s="534"/>
      <c r="R337" s="534"/>
      <c r="S337" s="534"/>
      <c r="T337" s="534"/>
      <c r="U337" s="534"/>
      <c r="V337" s="534"/>
      <c r="W337" s="534"/>
      <c r="X337" s="534"/>
      <c r="Y337" s="534"/>
      <c r="Z337" s="534"/>
    </row>
    <row r="338" spans="1:26" ht="14.25" customHeight="1">
      <c r="A338" s="715"/>
      <c r="B338" s="534"/>
      <c r="C338" s="534"/>
      <c r="D338" s="534"/>
      <c r="E338" s="654"/>
      <c r="F338" s="654"/>
      <c r="G338" s="654"/>
      <c r="H338" s="534"/>
      <c r="I338" s="534"/>
      <c r="J338" s="534"/>
      <c r="K338" s="534"/>
      <c r="L338" s="534"/>
      <c r="M338" s="534"/>
      <c r="N338" s="534"/>
      <c r="O338" s="534"/>
      <c r="P338" s="534"/>
      <c r="Q338" s="534"/>
      <c r="R338" s="534"/>
      <c r="S338" s="534"/>
      <c r="T338" s="534"/>
      <c r="U338" s="534"/>
      <c r="V338" s="534"/>
      <c r="W338" s="534"/>
      <c r="X338" s="534"/>
      <c r="Y338" s="534"/>
      <c r="Z338" s="534"/>
    </row>
    <row r="339" spans="1:26" ht="14.25" customHeight="1">
      <c r="A339" s="715"/>
      <c r="B339" s="534"/>
      <c r="C339" s="534"/>
      <c r="D339" s="534"/>
      <c r="E339" s="654"/>
      <c r="F339" s="654"/>
      <c r="G339" s="654"/>
      <c r="H339" s="534"/>
      <c r="I339" s="534"/>
      <c r="J339" s="534"/>
      <c r="K339" s="534"/>
      <c r="L339" s="534"/>
      <c r="M339" s="534"/>
      <c r="N339" s="534"/>
      <c r="O339" s="534"/>
      <c r="P339" s="534"/>
      <c r="Q339" s="534"/>
      <c r="R339" s="534"/>
      <c r="S339" s="534"/>
      <c r="T339" s="534"/>
      <c r="U339" s="534"/>
      <c r="V339" s="534"/>
      <c r="W339" s="534"/>
      <c r="X339" s="534"/>
      <c r="Y339" s="534"/>
      <c r="Z339" s="534"/>
    </row>
    <row r="340" spans="1:26" ht="14.25" customHeight="1">
      <c r="A340" s="715"/>
      <c r="B340" s="534"/>
      <c r="C340" s="534"/>
      <c r="D340" s="534"/>
      <c r="E340" s="654"/>
      <c r="F340" s="654"/>
      <c r="G340" s="654"/>
      <c r="H340" s="534"/>
      <c r="I340" s="534"/>
      <c r="J340" s="534"/>
      <c r="K340" s="534"/>
      <c r="L340" s="534"/>
      <c r="M340" s="534"/>
      <c r="N340" s="534"/>
      <c r="O340" s="534"/>
      <c r="P340" s="534"/>
      <c r="Q340" s="534"/>
      <c r="R340" s="534"/>
      <c r="S340" s="534"/>
      <c r="T340" s="534"/>
      <c r="U340" s="534"/>
      <c r="V340" s="534"/>
      <c r="W340" s="534"/>
      <c r="X340" s="534"/>
      <c r="Y340" s="534"/>
      <c r="Z340" s="534"/>
    </row>
    <row r="341" spans="1:26" ht="14.25" customHeight="1">
      <c r="A341" s="715"/>
      <c r="B341" s="534"/>
      <c r="C341" s="534"/>
      <c r="D341" s="534"/>
      <c r="E341" s="654"/>
      <c r="F341" s="654"/>
      <c r="G341" s="654"/>
      <c r="H341" s="534"/>
      <c r="I341" s="534"/>
      <c r="J341" s="534"/>
      <c r="K341" s="534"/>
      <c r="L341" s="534"/>
      <c r="M341" s="534"/>
      <c r="N341" s="534"/>
      <c r="O341" s="534"/>
      <c r="P341" s="534"/>
      <c r="Q341" s="534"/>
      <c r="R341" s="534"/>
      <c r="S341" s="534"/>
      <c r="T341" s="534"/>
      <c r="U341" s="534"/>
      <c r="V341" s="534"/>
      <c r="W341" s="534"/>
      <c r="X341" s="534"/>
      <c r="Y341" s="534"/>
      <c r="Z341" s="534"/>
    </row>
    <row r="342" spans="1:26" ht="14.25" customHeight="1">
      <c r="A342" s="715"/>
      <c r="B342" s="534"/>
      <c r="C342" s="534"/>
      <c r="D342" s="534"/>
      <c r="E342" s="654"/>
      <c r="F342" s="654"/>
      <c r="G342" s="654"/>
      <c r="H342" s="534"/>
      <c r="I342" s="534"/>
      <c r="J342" s="534"/>
      <c r="K342" s="534"/>
      <c r="L342" s="534"/>
      <c r="M342" s="534"/>
      <c r="N342" s="534"/>
      <c r="O342" s="534"/>
      <c r="P342" s="534"/>
      <c r="Q342" s="534"/>
      <c r="R342" s="534"/>
      <c r="S342" s="534"/>
      <c r="T342" s="534"/>
      <c r="U342" s="534"/>
      <c r="V342" s="534"/>
      <c r="W342" s="534"/>
      <c r="X342" s="534"/>
      <c r="Y342" s="534"/>
      <c r="Z342" s="534"/>
    </row>
    <row r="343" spans="1:26" ht="14.25" customHeight="1">
      <c r="A343" s="715"/>
      <c r="B343" s="534"/>
      <c r="C343" s="534"/>
      <c r="D343" s="534"/>
      <c r="E343" s="654"/>
      <c r="F343" s="654"/>
      <c r="G343" s="654"/>
      <c r="H343" s="534"/>
      <c r="I343" s="534"/>
      <c r="J343" s="534"/>
      <c r="K343" s="534"/>
      <c r="L343" s="534"/>
      <c r="M343" s="534"/>
      <c r="N343" s="534"/>
      <c r="O343" s="534"/>
      <c r="P343" s="534"/>
      <c r="Q343" s="534"/>
      <c r="R343" s="534"/>
      <c r="S343" s="534"/>
      <c r="T343" s="534"/>
      <c r="U343" s="534"/>
      <c r="V343" s="534"/>
      <c r="W343" s="534"/>
      <c r="X343" s="534"/>
      <c r="Y343" s="534"/>
      <c r="Z343" s="534"/>
    </row>
    <row r="344" spans="1:26" ht="14.25" customHeight="1">
      <c r="A344" s="715"/>
      <c r="B344" s="534"/>
      <c r="C344" s="534"/>
      <c r="D344" s="534"/>
      <c r="E344" s="654"/>
      <c r="F344" s="654"/>
      <c r="G344" s="654"/>
      <c r="H344" s="534"/>
      <c r="I344" s="534"/>
      <c r="J344" s="534"/>
      <c r="K344" s="534"/>
      <c r="L344" s="534"/>
      <c r="M344" s="534"/>
      <c r="N344" s="534"/>
      <c r="O344" s="534"/>
      <c r="P344" s="534"/>
      <c r="Q344" s="534"/>
      <c r="R344" s="534"/>
      <c r="S344" s="534"/>
      <c r="T344" s="534"/>
      <c r="U344" s="534"/>
      <c r="V344" s="534"/>
      <c r="W344" s="534"/>
      <c r="X344" s="534"/>
      <c r="Y344" s="534"/>
      <c r="Z344" s="534"/>
    </row>
    <row r="345" spans="1:26" ht="14.25" customHeight="1">
      <c r="A345" s="715"/>
      <c r="B345" s="534"/>
      <c r="C345" s="534"/>
      <c r="D345" s="534"/>
      <c r="E345" s="654"/>
      <c r="F345" s="654"/>
      <c r="G345" s="654"/>
      <c r="H345" s="534"/>
      <c r="I345" s="534"/>
      <c r="J345" s="534"/>
      <c r="K345" s="534"/>
      <c r="L345" s="534"/>
      <c r="M345" s="534"/>
      <c r="N345" s="534"/>
      <c r="O345" s="534"/>
      <c r="P345" s="534"/>
      <c r="Q345" s="534"/>
      <c r="R345" s="534"/>
      <c r="S345" s="534"/>
      <c r="T345" s="534"/>
      <c r="U345" s="534"/>
      <c r="V345" s="534"/>
      <c r="W345" s="534"/>
      <c r="X345" s="534"/>
      <c r="Y345" s="534"/>
      <c r="Z345" s="534"/>
    </row>
    <row r="346" spans="1:26" ht="14.25" customHeight="1">
      <c r="A346" s="715"/>
      <c r="B346" s="534"/>
      <c r="C346" s="534"/>
      <c r="D346" s="534"/>
      <c r="E346" s="654"/>
      <c r="F346" s="654"/>
      <c r="G346" s="654"/>
      <c r="H346" s="534"/>
      <c r="I346" s="534"/>
      <c r="J346" s="534"/>
      <c r="K346" s="534"/>
      <c r="L346" s="534"/>
      <c r="M346" s="534"/>
      <c r="N346" s="534"/>
      <c r="O346" s="534"/>
      <c r="P346" s="534"/>
      <c r="Q346" s="534"/>
      <c r="R346" s="534"/>
      <c r="S346" s="534"/>
      <c r="T346" s="534"/>
      <c r="U346" s="534"/>
      <c r="V346" s="534"/>
      <c r="W346" s="534"/>
      <c r="X346" s="534"/>
      <c r="Y346" s="534"/>
      <c r="Z346" s="534"/>
    </row>
    <row r="347" spans="1:26" ht="14.25" customHeight="1">
      <c r="A347" s="715"/>
      <c r="B347" s="534"/>
      <c r="C347" s="534"/>
      <c r="D347" s="534"/>
      <c r="E347" s="654"/>
      <c r="F347" s="654"/>
      <c r="G347" s="654"/>
      <c r="H347" s="534"/>
      <c r="I347" s="534"/>
      <c r="J347" s="534"/>
      <c r="K347" s="534"/>
      <c r="L347" s="534"/>
      <c r="M347" s="534"/>
      <c r="N347" s="534"/>
      <c r="O347" s="534"/>
      <c r="P347" s="534"/>
      <c r="Q347" s="534"/>
      <c r="R347" s="534"/>
      <c r="S347" s="534"/>
      <c r="T347" s="534"/>
      <c r="U347" s="534"/>
      <c r="V347" s="534"/>
      <c r="W347" s="534"/>
      <c r="X347" s="534"/>
      <c r="Y347" s="534"/>
      <c r="Z347" s="534"/>
    </row>
    <row r="348" spans="1:26" ht="14.25" customHeight="1">
      <c r="A348" s="715"/>
      <c r="B348" s="534"/>
      <c r="C348" s="534"/>
      <c r="D348" s="534"/>
      <c r="E348" s="654"/>
      <c r="F348" s="654"/>
      <c r="G348" s="654"/>
      <c r="H348" s="534"/>
      <c r="I348" s="534"/>
      <c r="J348" s="534"/>
      <c r="K348" s="534"/>
      <c r="L348" s="534"/>
      <c r="M348" s="534"/>
      <c r="N348" s="534"/>
      <c r="O348" s="534"/>
      <c r="P348" s="534"/>
      <c r="Q348" s="534"/>
      <c r="R348" s="534"/>
      <c r="S348" s="534"/>
      <c r="T348" s="534"/>
      <c r="U348" s="534"/>
      <c r="V348" s="534"/>
      <c r="W348" s="534"/>
      <c r="X348" s="534"/>
      <c r="Y348" s="534"/>
      <c r="Z348" s="534"/>
    </row>
    <row r="349" spans="1:26" ht="14.25" customHeight="1">
      <c r="A349" s="715"/>
      <c r="B349" s="534"/>
      <c r="C349" s="534"/>
      <c r="D349" s="534"/>
      <c r="E349" s="654"/>
      <c r="F349" s="654"/>
      <c r="G349" s="654"/>
      <c r="H349" s="534"/>
      <c r="I349" s="534"/>
      <c r="J349" s="534"/>
      <c r="K349" s="534"/>
      <c r="L349" s="534"/>
      <c r="M349" s="534"/>
      <c r="N349" s="534"/>
      <c r="O349" s="534"/>
      <c r="P349" s="534"/>
      <c r="Q349" s="534"/>
      <c r="R349" s="534"/>
      <c r="S349" s="534"/>
      <c r="T349" s="534"/>
      <c r="U349" s="534"/>
      <c r="V349" s="534"/>
      <c r="W349" s="534"/>
      <c r="X349" s="534"/>
      <c r="Y349" s="534"/>
      <c r="Z349" s="534"/>
    </row>
    <row r="350" spans="1:26" ht="14.25" customHeight="1">
      <c r="A350" s="715"/>
      <c r="B350" s="534"/>
      <c r="C350" s="534"/>
      <c r="D350" s="534"/>
      <c r="E350" s="654"/>
      <c r="F350" s="654"/>
      <c r="G350" s="654"/>
      <c r="H350" s="534"/>
      <c r="I350" s="534"/>
      <c r="J350" s="534"/>
      <c r="K350" s="534"/>
      <c r="L350" s="534"/>
      <c r="M350" s="534"/>
      <c r="N350" s="534"/>
      <c r="O350" s="534"/>
      <c r="P350" s="534"/>
      <c r="Q350" s="534"/>
      <c r="R350" s="534"/>
      <c r="S350" s="534"/>
      <c r="T350" s="534"/>
      <c r="U350" s="534"/>
      <c r="V350" s="534"/>
      <c r="W350" s="534"/>
      <c r="X350" s="534"/>
      <c r="Y350" s="534"/>
      <c r="Z350" s="534"/>
    </row>
    <row r="351" spans="1:26" ht="14.25" customHeight="1">
      <c r="A351" s="715"/>
      <c r="B351" s="534"/>
      <c r="C351" s="534"/>
      <c r="D351" s="534"/>
      <c r="E351" s="654"/>
      <c r="F351" s="654"/>
      <c r="G351" s="654"/>
      <c r="H351" s="534"/>
      <c r="I351" s="534"/>
      <c r="J351" s="534"/>
      <c r="K351" s="534"/>
      <c r="L351" s="534"/>
      <c r="M351" s="534"/>
      <c r="N351" s="534"/>
      <c r="O351" s="534"/>
      <c r="P351" s="534"/>
      <c r="Q351" s="534"/>
      <c r="R351" s="534"/>
      <c r="S351" s="534"/>
      <c r="T351" s="534"/>
      <c r="U351" s="534"/>
      <c r="V351" s="534"/>
      <c r="W351" s="534"/>
      <c r="X351" s="534"/>
      <c r="Y351" s="534"/>
      <c r="Z351" s="534"/>
    </row>
    <row r="352" spans="1:26" ht="14.25" customHeight="1">
      <c r="A352" s="715"/>
      <c r="B352" s="534"/>
      <c r="C352" s="534"/>
      <c r="D352" s="534"/>
      <c r="E352" s="654"/>
      <c r="F352" s="654"/>
      <c r="G352" s="654"/>
      <c r="H352" s="534"/>
      <c r="I352" s="534"/>
      <c r="J352" s="534"/>
      <c r="K352" s="534"/>
      <c r="L352" s="534"/>
      <c r="M352" s="534"/>
      <c r="N352" s="534"/>
      <c r="O352" s="534"/>
      <c r="P352" s="534"/>
      <c r="Q352" s="534"/>
      <c r="R352" s="534"/>
      <c r="S352" s="534"/>
      <c r="T352" s="534"/>
      <c r="U352" s="534"/>
      <c r="V352" s="534"/>
      <c r="W352" s="534"/>
      <c r="X352" s="534"/>
      <c r="Y352" s="534"/>
      <c r="Z352" s="534"/>
    </row>
    <row r="353" spans="1:26" ht="14.25" customHeight="1">
      <c r="A353" s="715"/>
      <c r="B353" s="534"/>
      <c r="C353" s="534"/>
      <c r="D353" s="534"/>
      <c r="E353" s="654"/>
      <c r="F353" s="654"/>
      <c r="G353" s="654"/>
      <c r="H353" s="534"/>
      <c r="I353" s="534"/>
      <c r="J353" s="534"/>
      <c r="K353" s="534"/>
      <c r="L353" s="534"/>
      <c r="M353" s="534"/>
      <c r="N353" s="534"/>
      <c r="O353" s="534"/>
      <c r="P353" s="534"/>
      <c r="Q353" s="534"/>
      <c r="R353" s="534"/>
      <c r="S353" s="534"/>
      <c r="T353" s="534"/>
      <c r="U353" s="534"/>
      <c r="V353" s="534"/>
      <c r="W353" s="534"/>
      <c r="X353" s="534"/>
      <c r="Y353" s="534"/>
      <c r="Z353" s="534"/>
    </row>
    <row r="354" spans="1:26" ht="14.25" customHeight="1">
      <c r="A354" s="715"/>
      <c r="B354" s="534"/>
      <c r="C354" s="534"/>
      <c r="D354" s="534"/>
      <c r="E354" s="654"/>
      <c r="F354" s="654"/>
      <c r="G354" s="654"/>
      <c r="H354" s="534"/>
      <c r="I354" s="534"/>
      <c r="J354" s="534"/>
      <c r="K354" s="534"/>
      <c r="L354" s="534"/>
      <c r="M354" s="534"/>
      <c r="N354" s="534"/>
      <c r="O354" s="534"/>
      <c r="P354" s="534"/>
      <c r="Q354" s="534"/>
      <c r="R354" s="534"/>
      <c r="S354" s="534"/>
      <c r="T354" s="534"/>
      <c r="U354" s="534"/>
      <c r="V354" s="534"/>
      <c r="W354" s="534"/>
      <c r="X354" s="534"/>
      <c r="Y354" s="534"/>
      <c r="Z354" s="534"/>
    </row>
    <row r="355" spans="1:26" ht="14.25" customHeight="1">
      <c r="A355" s="715"/>
      <c r="B355" s="534"/>
      <c r="C355" s="534"/>
      <c r="D355" s="534"/>
      <c r="E355" s="654"/>
      <c r="F355" s="654"/>
      <c r="G355" s="654"/>
      <c r="H355" s="534"/>
      <c r="I355" s="534"/>
      <c r="J355" s="534"/>
      <c r="K355" s="534"/>
      <c r="L355" s="534"/>
      <c r="M355" s="534"/>
      <c r="N355" s="534"/>
      <c r="O355" s="534"/>
      <c r="P355" s="534"/>
      <c r="Q355" s="534"/>
      <c r="R355" s="534"/>
      <c r="S355" s="534"/>
      <c r="T355" s="534"/>
      <c r="U355" s="534"/>
      <c r="V355" s="534"/>
      <c r="W355" s="534"/>
      <c r="X355" s="534"/>
      <c r="Y355" s="534"/>
      <c r="Z355" s="534"/>
    </row>
    <row r="356" spans="1:26" ht="14.25" customHeight="1">
      <c r="A356" s="715"/>
      <c r="B356" s="534"/>
      <c r="C356" s="534"/>
      <c r="D356" s="534"/>
      <c r="E356" s="654"/>
      <c r="F356" s="654"/>
      <c r="G356" s="654"/>
      <c r="H356" s="534"/>
      <c r="I356" s="534"/>
      <c r="J356" s="534"/>
      <c r="K356" s="534"/>
      <c r="L356" s="534"/>
      <c r="M356" s="534"/>
      <c r="N356" s="534"/>
      <c r="O356" s="534"/>
      <c r="P356" s="534"/>
      <c r="Q356" s="534"/>
      <c r="R356" s="534"/>
      <c r="S356" s="534"/>
      <c r="T356" s="534"/>
      <c r="U356" s="534"/>
      <c r="V356" s="534"/>
      <c r="W356" s="534"/>
      <c r="X356" s="534"/>
      <c r="Y356" s="534"/>
      <c r="Z356" s="534"/>
    </row>
    <row r="357" spans="1:26" ht="14.25" customHeight="1">
      <c r="A357" s="715"/>
      <c r="B357" s="534"/>
      <c r="C357" s="534"/>
      <c r="D357" s="534"/>
      <c r="E357" s="654"/>
      <c r="F357" s="654"/>
      <c r="G357" s="654"/>
      <c r="H357" s="534"/>
      <c r="I357" s="534"/>
      <c r="J357" s="534"/>
      <c r="K357" s="534"/>
      <c r="L357" s="534"/>
      <c r="M357" s="534"/>
      <c r="N357" s="534"/>
      <c r="O357" s="534"/>
      <c r="P357" s="534"/>
      <c r="Q357" s="534"/>
      <c r="R357" s="534"/>
      <c r="S357" s="534"/>
      <c r="T357" s="534"/>
      <c r="U357" s="534"/>
      <c r="V357" s="534"/>
      <c r="W357" s="534"/>
      <c r="X357" s="534"/>
      <c r="Y357" s="534"/>
      <c r="Z357" s="534"/>
    </row>
    <row r="358" spans="1:26" ht="14.25" customHeight="1">
      <c r="A358" s="715"/>
      <c r="B358" s="534"/>
      <c r="C358" s="534"/>
      <c r="D358" s="534"/>
      <c r="E358" s="654"/>
      <c r="F358" s="654"/>
      <c r="G358" s="654"/>
      <c r="H358" s="534"/>
      <c r="I358" s="534"/>
      <c r="J358" s="534"/>
      <c r="K358" s="534"/>
      <c r="L358" s="534"/>
      <c r="M358" s="534"/>
      <c r="N358" s="534"/>
      <c r="O358" s="534"/>
      <c r="P358" s="534"/>
      <c r="Q358" s="534"/>
      <c r="R358" s="534"/>
      <c r="S358" s="534"/>
      <c r="T358" s="534"/>
      <c r="U358" s="534"/>
      <c r="V358" s="534"/>
      <c r="W358" s="534"/>
      <c r="X358" s="534"/>
      <c r="Y358" s="534"/>
      <c r="Z358" s="534"/>
    </row>
    <row r="359" spans="1:26" ht="14.25" customHeight="1">
      <c r="A359" s="715"/>
      <c r="B359" s="534"/>
      <c r="C359" s="534"/>
      <c r="D359" s="534"/>
      <c r="E359" s="654"/>
      <c r="F359" s="654"/>
      <c r="G359" s="654"/>
      <c r="H359" s="534"/>
      <c r="I359" s="534"/>
      <c r="J359" s="534"/>
      <c r="K359" s="534"/>
      <c r="L359" s="534"/>
      <c r="M359" s="534"/>
      <c r="N359" s="534"/>
      <c r="O359" s="534"/>
      <c r="P359" s="534"/>
      <c r="Q359" s="534"/>
      <c r="R359" s="534"/>
      <c r="S359" s="534"/>
      <c r="T359" s="534"/>
      <c r="U359" s="534"/>
      <c r="V359" s="534"/>
      <c r="W359" s="534"/>
      <c r="X359" s="534"/>
      <c r="Y359" s="534"/>
      <c r="Z359" s="534"/>
    </row>
    <row r="360" spans="1:26" ht="14.25" customHeight="1">
      <c r="A360" s="715"/>
      <c r="B360" s="534"/>
      <c r="C360" s="534"/>
      <c r="D360" s="534"/>
      <c r="E360" s="654"/>
      <c r="F360" s="654"/>
      <c r="G360" s="654"/>
      <c r="H360" s="534"/>
      <c r="I360" s="534"/>
      <c r="J360" s="534"/>
      <c r="K360" s="534"/>
      <c r="L360" s="534"/>
      <c r="M360" s="534"/>
      <c r="N360" s="534"/>
      <c r="O360" s="534"/>
      <c r="P360" s="534"/>
      <c r="Q360" s="534"/>
      <c r="R360" s="534"/>
      <c r="S360" s="534"/>
      <c r="T360" s="534"/>
      <c r="U360" s="534"/>
      <c r="V360" s="534"/>
      <c r="W360" s="534"/>
      <c r="X360" s="534"/>
      <c r="Y360" s="534"/>
      <c r="Z360" s="534"/>
    </row>
    <row r="361" spans="1:26" ht="14.25" customHeight="1">
      <c r="A361" s="715"/>
      <c r="B361" s="534"/>
      <c r="C361" s="534"/>
      <c r="D361" s="534"/>
      <c r="E361" s="654"/>
      <c r="F361" s="654"/>
      <c r="G361" s="654"/>
      <c r="H361" s="534"/>
      <c r="I361" s="534"/>
      <c r="J361" s="534"/>
      <c r="K361" s="534"/>
      <c r="L361" s="534"/>
      <c r="M361" s="534"/>
      <c r="N361" s="534"/>
      <c r="O361" s="534"/>
      <c r="P361" s="534"/>
      <c r="Q361" s="534"/>
      <c r="R361" s="534"/>
      <c r="S361" s="534"/>
      <c r="T361" s="534"/>
      <c r="U361" s="534"/>
      <c r="V361" s="534"/>
      <c r="W361" s="534"/>
      <c r="X361" s="534"/>
      <c r="Y361" s="534"/>
      <c r="Z361" s="534"/>
    </row>
    <row r="362" spans="1:26" ht="14.25" customHeight="1">
      <c r="A362" s="715"/>
      <c r="B362" s="534"/>
      <c r="C362" s="534"/>
      <c r="D362" s="534"/>
      <c r="E362" s="654"/>
      <c r="F362" s="654"/>
      <c r="G362" s="654"/>
      <c r="H362" s="534"/>
      <c r="I362" s="534"/>
      <c r="J362" s="534"/>
      <c r="K362" s="534"/>
      <c r="L362" s="534"/>
      <c r="M362" s="534"/>
      <c r="N362" s="534"/>
      <c r="O362" s="534"/>
      <c r="P362" s="534"/>
      <c r="Q362" s="534"/>
      <c r="R362" s="534"/>
      <c r="S362" s="534"/>
      <c r="T362" s="534"/>
      <c r="U362" s="534"/>
      <c r="V362" s="534"/>
      <c r="W362" s="534"/>
      <c r="X362" s="534"/>
      <c r="Y362" s="534"/>
      <c r="Z362" s="534"/>
    </row>
    <row r="363" spans="1:26" ht="14.25" customHeight="1">
      <c r="A363" s="715"/>
      <c r="B363" s="534"/>
      <c r="C363" s="534"/>
      <c r="D363" s="534"/>
      <c r="E363" s="654"/>
      <c r="F363" s="654"/>
      <c r="G363" s="654"/>
      <c r="H363" s="534"/>
      <c r="I363" s="534"/>
      <c r="J363" s="534"/>
      <c r="K363" s="534"/>
      <c r="L363" s="534"/>
      <c r="M363" s="534"/>
      <c r="N363" s="534"/>
      <c r="O363" s="534"/>
      <c r="P363" s="534"/>
      <c r="Q363" s="534"/>
      <c r="R363" s="534"/>
      <c r="S363" s="534"/>
      <c r="T363" s="534"/>
      <c r="U363" s="534"/>
      <c r="V363" s="534"/>
      <c r="W363" s="534"/>
      <c r="X363" s="534"/>
      <c r="Y363" s="534"/>
      <c r="Z363" s="534"/>
    </row>
    <row r="364" spans="1:26" ht="14.25" customHeight="1">
      <c r="A364" s="715"/>
      <c r="B364" s="534"/>
      <c r="C364" s="534"/>
      <c r="D364" s="534"/>
      <c r="E364" s="654"/>
      <c r="F364" s="654"/>
      <c r="G364" s="654"/>
      <c r="H364" s="534"/>
      <c r="I364" s="534"/>
      <c r="J364" s="534"/>
      <c r="K364" s="534"/>
      <c r="L364" s="534"/>
      <c r="M364" s="534"/>
      <c r="N364" s="534"/>
      <c r="O364" s="534"/>
      <c r="P364" s="534"/>
      <c r="Q364" s="534"/>
      <c r="R364" s="534"/>
      <c r="S364" s="534"/>
      <c r="T364" s="534"/>
      <c r="U364" s="534"/>
      <c r="V364" s="534"/>
      <c r="W364" s="534"/>
      <c r="X364" s="534"/>
      <c r="Y364" s="534"/>
      <c r="Z364" s="534"/>
    </row>
    <row r="365" spans="1:26" ht="14.25" customHeight="1">
      <c r="A365" s="715"/>
      <c r="B365" s="534"/>
      <c r="C365" s="534"/>
      <c r="D365" s="534"/>
      <c r="E365" s="654"/>
      <c r="F365" s="654"/>
      <c r="G365" s="654"/>
      <c r="H365" s="534"/>
      <c r="I365" s="534"/>
      <c r="J365" s="534"/>
      <c r="K365" s="534"/>
      <c r="L365" s="534"/>
      <c r="M365" s="534"/>
      <c r="N365" s="534"/>
      <c r="O365" s="534"/>
      <c r="P365" s="534"/>
      <c r="Q365" s="534"/>
      <c r="R365" s="534"/>
      <c r="S365" s="534"/>
      <c r="T365" s="534"/>
      <c r="U365" s="534"/>
      <c r="V365" s="534"/>
      <c r="W365" s="534"/>
      <c r="X365" s="534"/>
      <c r="Y365" s="534"/>
      <c r="Z365" s="534"/>
    </row>
    <row r="366" spans="1:26" ht="14.25" customHeight="1">
      <c r="A366" s="715"/>
      <c r="B366" s="534"/>
      <c r="C366" s="534"/>
      <c r="D366" s="534"/>
      <c r="E366" s="654"/>
      <c r="F366" s="654"/>
      <c r="G366" s="654"/>
      <c r="H366" s="534"/>
      <c r="I366" s="534"/>
      <c r="J366" s="534"/>
      <c r="K366" s="534"/>
      <c r="L366" s="534"/>
      <c r="M366" s="534"/>
      <c r="N366" s="534"/>
      <c r="O366" s="534"/>
      <c r="P366" s="534"/>
      <c r="Q366" s="534"/>
      <c r="R366" s="534"/>
      <c r="S366" s="534"/>
      <c r="T366" s="534"/>
      <c r="U366" s="534"/>
      <c r="V366" s="534"/>
      <c r="W366" s="534"/>
      <c r="X366" s="534"/>
      <c r="Y366" s="534"/>
      <c r="Z366" s="534"/>
    </row>
    <row r="367" spans="1:26" ht="14.25" customHeight="1">
      <c r="A367" s="715"/>
      <c r="B367" s="534"/>
      <c r="C367" s="534"/>
      <c r="D367" s="534"/>
      <c r="E367" s="654"/>
      <c r="F367" s="654"/>
      <c r="G367" s="654"/>
      <c r="H367" s="534"/>
      <c r="I367" s="534"/>
      <c r="J367" s="534"/>
      <c r="K367" s="534"/>
      <c r="L367" s="534"/>
      <c r="M367" s="534"/>
      <c r="N367" s="534"/>
      <c r="O367" s="534"/>
      <c r="P367" s="534"/>
      <c r="Q367" s="534"/>
      <c r="R367" s="534"/>
      <c r="S367" s="534"/>
      <c r="T367" s="534"/>
      <c r="U367" s="534"/>
      <c r="V367" s="534"/>
      <c r="W367" s="534"/>
      <c r="X367" s="534"/>
      <c r="Y367" s="534"/>
      <c r="Z367" s="534"/>
    </row>
    <row r="368" spans="1:26" ht="14.25" customHeight="1">
      <c r="A368" s="715"/>
      <c r="B368" s="534"/>
      <c r="C368" s="534"/>
      <c r="D368" s="534"/>
      <c r="E368" s="654"/>
      <c r="F368" s="654"/>
      <c r="G368" s="654"/>
      <c r="H368" s="534"/>
      <c r="I368" s="534"/>
      <c r="J368" s="534"/>
      <c r="K368" s="534"/>
      <c r="L368" s="534"/>
      <c r="M368" s="534"/>
      <c r="N368" s="534"/>
      <c r="O368" s="534"/>
      <c r="P368" s="534"/>
      <c r="Q368" s="534"/>
      <c r="R368" s="534"/>
      <c r="S368" s="534"/>
      <c r="T368" s="534"/>
      <c r="U368" s="534"/>
      <c r="V368" s="534"/>
      <c r="W368" s="534"/>
      <c r="X368" s="534"/>
      <c r="Y368" s="534"/>
      <c r="Z368" s="534"/>
    </row>
    <row r="369" spans="1:26" ht="14.25" customHeight="1">
      <c r="A369" s="715"/>
      <c r="B369" s="534"/>
      <c r="C369" s="534"/>
      <c r="D369" s="534"/>
      <c r="E369" s="654"/>
      <c r="F369" s="654"/>
      <c r="G369" s="654"/>
      <c r="H369" s="534"/>
      <c r="I369" s="534"/>
      <c r="J369" s="534"/>
      <c r="K369" s="534"/>
      <c r="L369" s="534"/>
      <c r="M369" s="534"/>
      <c r="N369" s="534"/>
      <c r="O369" s="534"/>
      <c r="P369" s="534"/>
      <c r="Q369" s="534"/>
      <c r="R369" s="534"/>
      <c r="S369" s="534"/>
      <c r="T369" s="534"/>
      <c r="U369" s="534"/>
      <c r="V369" s="534"/>
      <c r="W369" s="534"/>
      <c r="X369" s="534"/>
      <c r="Y369" s="534"/>
      <c r="Z369" s="534"/>
    </row>
    <row r="370" spans="1:26" ht="14.25" customHeight="1">
      <c r="A370" s="715"/>
      <c r="B370" s="534"/>
      <c r="C370" s="534"/>
      <c r="D370" s="534"/>
      <c r="E370" s="654"/>
      <c r="F370" s="654"/>
      <c r="G370" s="654"/>
      <c r="H370" s="534"/>
      <c r="I370" s="534"/>
      <c r="J370" s="534"/>
      <c r="K370" s="534"/>
      <c r="L370" s="534"/>
      <c r="M370" s="534"/>
      <c r="N370" s="534"/>
      <c r="O370" s="534"/>
      <c r="P370" s="534"/>
      <c r="Q370" s="534"/>
      <c r="R370" s="534"/>
      <c r="S370" s="534"/>
      <c r="T370" s="534"/>
      <c r="U370" s="534"/>
      <c r="V370" s="534"/>
      <c r="W370" s="534"/>
      <c r="X370" s="534"/>
      <c r="Y370" s="534"/>
      <c r="Z370" s="534"/>
    </row>
    <row r="371" spans="1:26" ht="14.25" customHeight="1">
      <c r="A371" s="715"/>
      <c r="B371" s="534"/>
      <c r="C371" s="534"/>
      <c r="D371" s="534"/>
      <c r="E371" s="654"/>
      <c r="F371" s="654"/>
      <c r="G371" s="654"/>
      <c r="H371" s="534"/>
      <c r="I371" s="534"/>
      <c r="J371" s="534"/>
      <c r="K371" s="534"/>
      <c r="L371" s="534"/>
      <c r="M371" s="534"/>
      <c r="N371" s="534"/>
      <c r="O371" s="534"/>
      <c r="P371" s="534"/>
      <c r="Q371" s="534"/>
      <c r="R371" s="534"/>
      <c r="S371" s="534"/>
      <c r="T371" s="534"/>
      <c r="U371" s="534"/>
      <c r="V371" s="534"/>
      <c r="W371" s="534"/>
      <c r="X371" s="534"/>
      <c r="Y371" s="534"/>
      <c r="Z371" s="534"/>
    </row>
    <row r="372" spans="1:26" ht="14.25" customHeight="1">
      <c r="A372" s="715"/>
      <c r="B372" s="534"/>
      <c r="C372" s="534"/>
      <c r="D372" s="534"/>
      <c r="E372" s="654"/>
      <c r="F372" s="654"/>
      <c r="G372" s="654"/>
      <c r="H372" s="534"/>
      <c r="I372" s="534"/>
      <c r="J372" s="534"/>
      <c r="K372" s="534"/>
      <c r="L372" s="534"/>
      <c r="M372" s="534"/>
      <c r="N372" s="534"/>
      <c r="O372" s="534"/>
      <c r="P372" s="534"/>
      <c r="Q372" s="534"/>
      <c r="R372" s="534"/>
      <c r="S372" s="534"/>
      <c r="T372" s="534"/>
      <c r="U372" s="534"/>
      <c r="V372" s="534"/>
      <c r="W372" s="534"/>
      <c r="X372" s="534"/>
      <c r="Y372" s="534"/>
      <c r="Z372" s="534"/>
    </row>
    <row r="373" spans="1:26" ht="14.25" customHeight="1">
      <c r="A373" s="715"/>
      <c r="B373" s="534"/>
      <c r="C373" s="534"/>
      <c r="D373" s="534"/>
      <c r="E373" s="654"/>
      <c r="F373" s="654"/>
      <c r="G373" s="654"/>
      <c r="H373" s="534"/>
      <c r="I373" s="534"/>
      <c r="J373" s="534"/>
      <c r="K373" s="534"/>
      <c r="L373" s="534"/>
      <c r="M373" s="534"/>
      <c r="N373" s="534"/>
      <c r="O373" s="534"/>
      <c r="P373" s="534"/>
      <c r="Q373" s="534"/>
      <c r="R373" s="534"/>
      <c r="S373" s="534"/>
      <c r="T373" s="534"/>
      <c r="U373" s="534"/>
      <c r="V373" s="534"/>
      <c r="W373" s="534"/>
      <c r="X373" s="534"/>
      <c r="Y373" s="534"/>
      <c r="Z373" s="534"/>
    </row>
    <row r="374" spans="1:26" ht="14.25" customHeight="1">
      <c r="A374" s="715"/>
      <c r="B374" s="534"/>
      <c r="C374" s="534"/>
      <c r="D374" s="534"/>
      <c r="E374" s="654"/>
      <c r="F374" s="654"/>
      <c r="G374" s="654"/>
      <c r="H374" s="534"/>
      <c r="I374" s="534"/>
      <c r="J374" s="534"/>
      <c r="K374" s="534"/>
      <c r="L374" s="534"/>
      <c r="M374" s="534"/>
      <c r="N374" s="534"/>
      <c r="O374" s="534"/>
      <c r="P374" s="534"/>
      <c r="Q374" s="534"/>
      <c r="R374" s="534"/>
      <c r="S374" s="534"/>
      <c r="T374" s="534"/>
      <c r="U374" s="534"/>
      <c r="V374" s="534"/>
      <c r="W374" s="534"/>
      <c r="X374" s="534"/>
      <c r="Y374" s="534"/>
      <c r="Z374" s="534"/>
    </row>
    <row r="375" spans="1:26" ht="14.25" customHeight="1">
      <c r="A375" s="715"/>
      <c r="B375" s="534"/>
      <c r="C375" s="534"/>
      <c r="D375" s="534"/>
      <c r="E375" s="654"/>
      <c r="F375" s="654"/>
      <c r="G375" s="654"/>
      <c r="H375" s="534"/>
      <c r="I375" s="534"/>
      <c r="J375" s="534"/>
      <c r="K375" s="534"/>
      <c r="L375" s="534"/>
      <c r="M375" s="534"/>
      <c r="N375" s="534"/>
      <c r="O375" s="534"/>
      <c r="P375" s="534"/>
      <c r="Q375" s="534"/>
      <c r="R375" s="534"/>
      <c r="S375" s="534"/>
      <c r="T375" s="534"/>
      <c r="U375" s="534"/>
      <c r="V375" s="534"/>
      <c r="W375" s="534"/>
      <c r="X375" s="534"/>
      <c r="Y375" s="534"/>
      <c r="Z375" s="534"/>
    </row>
    <row r="376" spans="1:26" ht="14.25" customHeight="1">
      <c r="A376" s="715"/>
      <c r="B376" s="534"/>
      <c r="C376" s="534"/>
      <c r="D376" s="534"/>
      <c r="E376" s="654"/>
      <c r="F376" s="654"/>
      <c r="G376" s="654"/>
      <c r="H376" s="534"/>
      <c r="I376" s="534"/>
      <c r="J376" s="534"/>
      <c r="K376" s="534"/>
      <c r="L376" s="534"/>
      <c r="M376" s="534"/>
      <c r="N376" s="534"/>
      <c r="O376" s="534"/>
      <c r="P376" s="534"/>
      <c r="Q376" s="534"/>
      <c r="R376" s="534"/>
      <c r="S376" s="534"/>
      <c r="T376" s="534"/>
      <c r="U376" s="534"/>
      <c r="V376" s="534"/>
      <c r="W376" s="534"/>
      <c r="X376" s="534"/>
      <c r="Y376" s="534"/>
      <c r="Z376" s="534"/>
    </row>
    <row r="377" spans="1:26" ht="14.25" customHeight="1">
      <c r="A377" s="715"/>
      <c r="B377" s="534"/>
      <c r="C377" s="534"/>
      <c r="D377" s="534"/>
      <c r="E377" s="654"/>
      <c r="F377" s="654"/>
      <c r="G377" s="654"/>
      <c r="H377" s="534"/>
      <c r="I377" s="534"/>
      <c r="J377" s="534"/>
      <c r="K377" s="534"/>
      <c r="L377" s="534"/>
      <c r="M377" s="534"/>
      <c r="N377" s="534"/>
      <c r="O377" s="534"/>
      <c r="P377" s="534"/>
      <c r="Q377" s="534"/>
      <c r="R377" s="534"/>
      <c r="S377" s="534"/>
      <c r="T377" s="534"/>
      <c r="U377" s="534"/>
      <c r="V377" s="534"/>
      <c r="W377" s="534"/>
      <c r="X377" s="534"/>
      <c r="Y377" s="534"/>
      <c r="Z377" s="534"/>
    </row>
    <row r="378" spans="1:26" ht="14.25" customHeight="1">
      <c r="A378" s="715"/>
      <c r="B378" s="534"/>
      <c r="C378" s="534"/>
      <c r="D378" s="534"/>
      <c r="E378" s="654"/>
      <c r="F378" s="654"/>
      <c r="G378" s="654"/>
      <c r="H378" s="534"/>
      <c r="I378" s="534"/>
      <c r="J378" s="534"/>
      <c r="K378" s="534"/>
      <c r="L378" s="534"/>
      <c r="M378" s="534"/>
      <c r="N378" s="534"/>
      <c r="O378" s="534"/>
      <c r="P378" s="534"/>
      <c r="Q378" s="534"/>
      <c r="R378" s="534"/>
      <c r="S378" s="534"/>
      <c r="T378" s="534"/>
      <c r="U378" s="534"/>
      <c r="V378" s="534"/>
      <c r="W378" s="534"/>
      <c r="X378" s="534"/>
      <c r="Y378" s="534"/>
      <c r="Z378" s="534"/>
    </row>
    <row r="379" spans="1:26" ht="14.25" customHeight="1">
      <c r="A379" s="715"/>
      <c r="B379" s="534"/>
      <c r="C379" s="534"/>
      <c r="D379" s="534"/>
      <c r="E379" s="654"/>
      <c r="F379" s="654"/>
      <c r="G379" s="654"/>
      <c r="H379" s="534"/>
      <c r="I379" s="534"/>
      <c r="J379" s="534"/>
      <c r="K379" s="534"/>
      <c r="L379" s="534"/>
      <c r="M379" s="534"/>
      <c r="N379" s="534"/>
      <c r="O379" s="534"/>
      <c r="P379" s="534"/>
      <c r="Q379" s="534"/>
      <c r="R379" s="534"/>
      <c r="S379" s="534"/>
      <c r="T379" s="534"/>
      <c r="U379" s="534"/>
      <c r="V379" s="534"/>
      <c r="W379" s="534"/>
      <c r="X379" s="534"/>
      <c r="Y379" s="534"/>
      <c r="Z379" s="534"/>
    </row>
    <row r="380" spans="1:26" ht="14.25" customHeight="1">
      <c r="A380" s="715"/>
      <c r="B380" s="534"/>
      <c r="C380" s="534"/>
      <c r="D380" s="534"/>
      <c r="E380" s="654"/>
      <c r="F380" s="654"/>
      <c r="G380" s="654"/>
      <c r="H380" s="534"/>
      <c r="I380" s="534"/>
      <c r="J380" s="534"/>
      <c r="K380" s="534"/>
      <c r="L380" s="534"/>
      <c r="M380" s="534"/>
      <c r="N380" s="534"/>
      <c r="O380" s="534"/>
      <c r="P380" s="534"/>
      <c r="Q380" s="534"/>
      <c r="R380" s="534"/>
      <c r="S380" s="534"/>
      <c r="T380" s="534"/>
      <c r="U380" s="534"/>
      <c r="V380" s="534"/>
      <c r="W380" s="534"/>
      <c r="X380" s="534"/>
      <c r="Y380" s="534"/>
      <c r="Z380" s="534"/>
    </row>
    <row r="381" spans="1:26" ht="14.25" customHeight="1">
      <c r="A381" s="715"/>
      <c r="B381" s="534"/>
      <c r="C381" s="534"/>
      <c r="D381" s="534"/>
      <c r="E381" s="654"/>
      <c r="F381" s="654"/>
      <c r="G381" s="654"/>
      <c r="H381" s="534"/>
      <c r="I381" s="534"/>
      <c r="J381" s="534"/>
      <c r="K381" s="534"/>
      <c r="L381" s="534"/>
      <c r="M381" s="534"/>
      <c r="N381" s="534"/>
      <c r="O381" s="534"/>
      <c r="P381" s="534"/>
      <c r="Q381" s="534"/>
      <c r="R381" s="534"/>
      <c r="S381" s="534"/>
      <c r="T381" s="534"/>
      <c r="U381" s="534"/>
      <c r="V381" s="534"/>
      <c r="W381" s="534"/>
      <c r="X381" s="534"/>
      <c r="Y381" s="534"/>
      <c r="Z381" s="534"/>
    </row>
    <row r="382" spans="1:26" ht="14.25" customHeight="1">
      <c r="A382" s="715"/>
      <c r="B382" s="534"/>
      <c r="C382" s="534"/>
      <c r="D382" s="534"/>
      <c r="E382" s="654"/>
      <c r="F382" s="654"/>
      <c r="G382" s="654"/>
      <c r="H382" s="534"/>
      <c r="I382" s="534"/>
      <c r="J382" s="534"/>
      <c r="K382" s="534"/>
      <c r="L382" s="534"/>
      <c r="M382" s="534"/>
      <c r="N382" s="534"/>
      <c r="O382" s="534"/>
      <c r="P382" s="534"/>
      <c r="Q382" s="534"/>
      <c r="R382" s="534"/>
      <c r="S382" s="534"/>
      <c r="T382" s="534"/>
      <c r="U382" s="534"/>
      <c r="V382" s="534"/>
      <c r="W382" s="534"/>
      <c r="X382" s="534"/>
      <c r="Y382" s="534"/>
      <c r="Z382" s="534"/>
    </row>
    <row r="383" spans="1:26" ht="14.25" customHeight="1">
      <c r="A383" s="715"/>
      <c r="B383" s="534"/>
      <c r="C383" s="534"/>
      <c r="D383" s="534"/>
      <c r="E383" s="654"/>
      <c r="F383" s="654"/>
      <c r="G383" s="654"/>
      <c r="H383" s="534"/>
      <c r="I383" s="534"/>
      <c r="J383" s="534"/>
      <c r="K383" s="534"/>
      <c r="L383" s="534"/>
      <c r="M383" s="534"/>
      <c r="N383" s="534"/>
      <c r="O383" s="534"/>
      <c r="P383" s="534"/>
      <c r="Q383" s="534"/>
      <c r="R383" s="534"/>
      <c r="S383" s="534"/>
      <c r="T383" s="534"/>
      <c r="U383" s="534"/>
      <c r="V383" s="534"/>
      <c r="W383" s="534"/>
      <c r="X383" s="534"/>
      <c r="Y383" s="534"/>
      <c r="Z383" s="534"/>
    </row>
    <row r="384" spans="1:26" ht="14.25" customHeight="1">
      <c r="A384" s="715"/>
      <c r="B384" s="534"/>
      <c r="C384" s="534"/>
      <c r="D384" s="534"/>
      <c r="E384" s="654"/>
      <c r="F384" s="654"/>
      <c r="G384" s="654"/>
      <c r="H384" s="534"/>
      <c r="I384" s="534"/>
      <c r="J384" s="534"/>
      <c r="K384" s="534"/>
      <c r="L384" s="534"/>
      <c r="M384" s="534"/>
      <c r="N384" s="534"/>
      <c r="O384" s="534"/>
      <c r="P384" s="534"/>
      <c r="Q384" s="534"/>
      <c r="R384" s="534"/>
      <c r="S384" s="534"/>
      <c r="T384" s="534"/>
      <c r="U384" s="534"/>
      <c r="V384" s="534"/>
      <c r="W384" s="534"/>
      <c r="X384" s="534"/>
      <c r="Y384" s="534"/>
      <c r="Z384" s="534"/>
    </row>
    <row r="385" spans="1:26" ht="14.25" customHeight="1">
      <c r="A385" s="715"/>
      <c r="B385" s="534"/>
      <c r="C385" s="534"/>
      <c r="D385" s="534"/>
      <c r="E385" s="654"/>
      <c r="F385" s="654"/>
      <c r="G385" s="654"/>
      <c r="H385" s="534"/>
      <c r="I385" s="534"/>
      <c r="J385" s="534"/>
      <c r="K385" s="534"/>
      <c r="L385" s="534"/>
      <c r="M385" s="534"/>
      <c r="N385" s="534"/>
      <c r="O385" s="534"/>
      <c r="P385" s="534"/>
      <c r="Q385" s="534"/>
      <c r="R385" s="534"/>
      <c r="S385" s="534"/>
      <c r="T385" s="534"/>
      <c r="U385" s="534"/>
      <c r="V385" s="534"/>
      <c r="W385" s="534"/>
      <c r="X385" s="534"/>
      <c r="Y385" s="534"/>
      <c r="Z385" s="534"/>
    </row>
    <row r="386" spans="1:26" ht="14.25" customHeight="1">
      <c r="A386" s="715"/>
      <c r="B386" s="534"/>
      <c r="C386" s="534"/>
      <c r="D386" s="534"/>
      <c r="E386" s="654"/>
      <c r="F386" s="654"/>
      <c r="G386" s="654"/>
      <c r="H386" s="534"/>
      <c r="I386" s="534"/>
      <c r="J386" s="534"/>
      <c r="K386" s="534"/>
      <c r="L386" s="534"/>
      <c r="M386" s="534"/>
      <c r="N386" s="534"/>
      <c r="O386" s="534"/>
      <c r="P386" s="534"/>
      <c r="Q386" s="534"/>
      <c r="R386" s="534"/>
      <c r="S386" s="534"/>
      <c r="T386" s="534"/>
      <c r="U386" s="534"/>
      <c r="V386" s="534"/>
      <c r="W386" s="534"/>
      <c r="X386" s="534"/>
      <c r="Y386" s="534"/>
      <c r="Z386" s="534"/>
    </row>
    <row r="387" spans="1:26" ht="14.25" customHeight="1">
      <c r="A387" s="715"/>
      <c r="B387" s="534"/>
      <c r="C387" s="534"/>
      <c r="D387" s="534"/>
      <c r="E387" s="654"/>
      <c r="F387" s="654"/>
      <c r="G387" s="654"/>
      <c r="H387" s="534"/>
      <c r="I387" s="534"/>
      <c r="J387" s="534"/>
      <c r="K387" s="534"/>
      <c r="L387" s="534"/>
      <c r="M387" s="534"/>
      <c r="N387" s="534"/>
      <c r="O387" s="534"/>
      <c r="P387" s="534"/>
      <c r="Q387" s="534"/>
      <c r="R387" s="534"/>
      <c r="S387" s="534"/>
      <c r="T387" s="534"/>
      <c r="U387" s="534"/>
      <c r="V387" s="534"/>
      <c r="W387" s="534"/>
      <c r="X387" s="534"/>
      <c r="Y387" s="534"/>
      <c r="Z387" s="534"/>
    </row>
    <row r="388" spans="1:26" ht="14.25" customHeight="1">
      <c r="A388" s="715"/>
      <c r="B388" s="534"/>
      <c r="C388" s="534"/>
      <c r="D388" s="534"/>
      <c r="E388" s="654"/>
      <c r="F388" s="654"/>
      <c r="G388" s="654"/>
      <c r="H388" s="534"/>
      <c r="I388" s="534"/>
      <c r="J388" s="534"/>
      <c r="K388" s="534"/>
      <c r="L388" s="534"/>
      <c r="M388" s="534"/>
      <c r="N388" s="534"/>
      <c r="O388" s="534"/>
      <c r="P388" s="534"/>
      <c r="Q388" s="534"/>
      <c r="R388" s="534"/>
      <c r="S388" s="534"/>
      <c r="T388" s="534"/>
      <c r="U388" s="534"/>
      <c r="V388" s="534"/>
      <c r="W388" s="534"/>
      <c r="X388" s="534"/>
      <c r="Y388" s="534"/>
      <c r="Z388" s="534"/>
    </row>
    <row r="389" spans="1:26" ht="14.25" customHeight="1">
      <c r="A389" s="715"/>
      <c r="B389" s="534"/>
      <c r="C389" s="534"/>
      <c r="D389" s="534"/>
      <c r="E389" s="654"/>
      <c r="F389" s="654"/>
      <c r="G389" s="654"/>
      <c r="H389" s="534"/>
      <c r="I389" s="534"/>
      <c r="J389" s="534"/>
      <c r="K389" s="534"/>
      <c r="L389" s="534"/>
      <c r="M389" s="534"/>
      <c r="N389" s="534"/>
      <c r="O389" s="534"/>
      <c r="P389" s="534"/>
      <c r="Q389" s="534"/>
      <c r="R389" s="534"/>
      <c r="S389" s="534"/>
      <c r="T389" s="534"/>
      <c r="U389" s="534"/>
      <c r="V389" s="534"/>
      <c r="W389" s="534"/>
      <c r="X389" s="534"/>
      <c r="Y389" s="534"/>
      <c r="Z389" s="534"/>
    </row>
    <row r="390" spans="1:26" ht="14.25" customHeight="1">
      <c r="A390" s="715"/>
      <c r="B390" s="534"/>
      <c r="C390" s="534"/>
      <c r="D390" s="534"/>
      <c r="E390" s="654"/>
      <c r="F390" s="654"/>
      <c r="G390" s="654"/>
      <c r="H390" s="534"/>
      <c r="I390" s="534"/>
      <c r="J390" s="534"/>
      <c r="K390" s="534"/>
      <c r="L390" s="534"/>
      <c r="M390" s="534"/>
      <c r="N390" s="534"/>
      <c r="O390" s="534"/>
      <c r="P390" s="534"/>
      <c r="Q390" s="534"/>
      <c r="R390" s="534"/>
      <c r="S390" s="534"/>
      <c r="T390" s="534"/>
      <c r="U390" s="534"/>
      <c r="V390" s="534"/>
      <c r="W390" s="534"/>
      <c r="X390" s="534"/>
      <c r="Y390" s="534"/>
      <c r="Z390" s="534"/>
    </row>
    <row r="391" spans="1:26" ht="14.25" customHeight="1">
      <c r="A391" s="715"/>
      <c r="B391" s="534"/>
      <c r="C391" s="534"/>
      <c r="D391" s="534"/>
      <c r="E391" s="654"/>
      <c r="F391" s="654"/>
      <c r="G391" s="654"/>
      <c r="H391" s="534"/>
      <c r="I391" s="534"/>
      <c r="J391" s="534"/>
      <c r="K391" s="534"/>
      <c r="L391" s="534"/>
      <c r="M391" s="534"/>
      <c r="N391" s="534"/>
      <c r="O391" s="534"/>
      <c r="P391" s="534"/>
      <c r="Q391" s="534"/>
      <c r="R391" s="534"/>
      <c r="S391" s="534"/>
      <c r="T391" s="534"/>
      <c r="U391" s="534"/>
      <c r="V391" s="534"/>
      <c r="W391" s="534"/>
      <c r="X391" s="534"/>
      <c r="Y391" s="534"/>
      <c r="Z391" s="534"/>
    </row>
    <row r="392" spans="1:26" ht="14.25" customHeight="1">
      <c r="A392" s="715"/>
      <c r="B392" s="534"/>
      <c r="C392" s="534"/>
      <c r="D392" s="534"/>
      <c r="E392" s="654"/>
      <c r="F392" s="654"/>
      <c r="G392" s="654"/>
      <c r="H392" s="534"/>
      <c r="I392" s="534"/>
      <c r="J392" s="534"/>
      <c r="K392" s="534"/>
      <c r="L392" s="534"/>
      <c r="M392" s="534"/>
      <c r="N392" s="534"/>
      <c r="O392" s="534"/>
      <c r="P392" s="534"/>
      <c r="Q392" s="534"/>
      <c r="R392" s="534"/>
      <c r="S392" s="534"/>
      <c r="T392" s="534"/>
      <c r="U392" s="534"/>
      <c r="V392" s="534"/>
      <c r="W392" s="534"/>
      <c r="X392" s="534"/>
      <c r="Y392" s="534"/>
      <c r="Z392" s="534"/>
    </row>
    <row r="393" spans="1:26" ht="14.25" customHeight="1">
      <c r="A393" s="715"/>
      <c r="B393" s="534"/>
      <c r="C393" s="534"/>
      <c r="D393" s="534"/>
      <c r="E393" s="654"/>
      <c r="F393" s="654"/>
      <c r="G393" s="654"/>
      <c r="H393" s="534"/>
      <c r="I393" s="534"/>
      <c r="J393" s="534"/>
      <c r="K393" s="534"/>
      <c r="L393" s="534"/>
      <c r="M393" s="534"/>
      <c r="N393" s="534"/>
      <c r="O393" s="534"/>
      <c r="P393" s="534"/>
      <c r="Q393" s="534"/>
      <c r="R393" s="534"/>
      <c r="S393" s="534"/>
      <c r="T393" s="534"/>
      <c r="U393" s="534"/>
      <c r="V393" s="534"/>
      <c r="W393" s="534"/>
      <c r="X393" s="534"/>
      <c r="Y393" s="534"/>
      <c r="Z393" s="534"/>
    </row>
    <row r="394" spans="1:26" ht="14.25" customHeight="1">
      <c r="A394" s="715"/>
      <c r="B394" s="534"/>
      <c r="C394" s="534"/>
      <c r="D394" s="534"/>
      <c r="E394" s="654"/>
      <c r="F394" s="654"/>
      <c r="G394" s="654"/>
      <c r="H394" s="534"/>
      <c r="I394" s="534"/>
      <c r="J394" s="534"/>
      <c r="K394" s="534"/>
      <c r="L394" s="534"/>
      <c r="M394" s="534"/>
      <c r="N394" s="534"/>
      <c r="O394" s="534"/>
      <c r="P394" s="534"/>
      <c r="Q394" s="534"/>
      <c r="R394" s="534"/>
      <c r="S394" s="534"/>
      <c r="T394" s="534"/>
      <c r="U394" s="534"/>
      <c r="V394" s="534"/>
      <c r="W394" s="534"/>
      <c r="X394" s="534"/>
      <c r="Y394" s="534"/>
      <c r="Z394" s="534"/>
    </row>
    <row r="395" spans="1:26" ht="14.25" customHeight="1">
      <c r="A395" s="715"/>
      <c r="B395" s="534"/>
      <c r="C395" s="534"/>
      <c r="D395" s="534"/>
      <c r="E395" s="654"/>
      <c r="F395" s="654"/>
      <c r="G395" s="654"/>
      <c r="H395" s="534"/>
      <c r="I395" s="534"/>
      <c r="J395" s="534"/>
      <c r="K395" s="534"/>
      <c r="L395" s="534"/>
      <c r="M395" s="534"/>
      <c r="N395" s="534"/>
      <c r="O395" s="534"/>
      <c r="P395" s="534"/>
      <c r="Q395" s="534"/>
      <c r="R395" s="534"/>
      <c r="S395" s="534"/>
      <c r="T395" s="534"/>
      <c r="U395" s="534"/>
      <c r="V395" s="534"/>
      <c r="W395" s="534"/>
      <c r="X395" s="534"/>
      <c r="Y395" s="534"/>
      <c r="Z395" s="534"/>
    </row>
    <row r="396" spans="1:26" ht="14.25" customHeight="1">
      <c r="A396" s="715"/>
      <c r="B396" s="534"/>
      <c r="C396" s="534"/>
      <c r="D396" s="534"/>
      <c r="E396" s="654"/>
      <c r="F396" s="654"/>
      <c r="G396" s="654"/>
      <c r="H396" s="534"/>
      <c r="I396" s="534"/>
      <c r="J396" s="534"/>
      <c r="K396" s="534"/>
      <c r="L396" s="534"/>
      <c r="M396" s="534"/>
      <c r="N396" s="534"/>
      <c r="O396" s="534"/>
      <c r="P396" s="534"/>
      <c r="Q396" s="534"/>
      <c r="R396" s="534"/>
      <c r="S396" s="534"/>
      <c r="T396" s="534"/>
      <c r="U396" s="534"/>
      <c r="V396" s="534"/>
      <c r="W396" s="534"/>
      <c r="X396" s="534"/>
      <c r="Y396" s="534"/>
      <c r="Z396" s="534"/>
    </row>
    <row r="397" spans="1:26" ht="14.25" customHeight="1">
      <c r="A397" s="715"/>
      <c r="B397" s="534"/>
      <c r="C397" s="534"/>
      <c r="D397" s="534"/>
      <c r="E397" s="654"/>
      <c r="F397" s="654"/>
      <c r="G397" s="654"/>
      <c r="H397" s="534"/>
      <c r="I397" s="534"/>
      <c r="J397" s="534"/>
      <c r="K397" s="534"/>
      <c r="L397" s="534"/>
      <c r="M397" s="534"/>
      <c r="N397" s="534"/>
      <c r="O397" s="534"/>
      <c r="P397" s="534"/>
      <c r="Q397" s="534"/>
      <c r="R397" s="534"/>
      <c r="S397" s="534"/>
      <c r="T397" s="534"/>
      <c r="U397" s="534"/>
      <c r="V397" s="534"/>
      <c r="W397" s="534"/>
      <c r="X397" s="534"/>
      <c r="Y397" s="534"/>
      <c r="Z397" s="534"/>
    </row>
    <row r="398" spans="1:26" ht="14.25" customHeight="1">
      <c r="A398" s="715"/>
      <c r="B398" s="534"/>
      <c r="C398" s="534"/>
      <c r="D398" s="534"/>
      <c r="E398" s="654"/>
      <c r="F398" s="654"/>
      <c r="G398" s="654"/>
      <c r="H398" s="534"/>
      <c r="I398" s="534"/>
      <c r="J398" s="534"/>
      <c r="K398" s="534"/>
      <c r="L398" s="534"/>
      <c r="M398" s="534"/>
      <c r="N398" s="534"/>
      <c r="O398" s="534"/>
      <c r="P398" s="534"/>
      <c r="Q398" s="534"/>
      <c r="R398" s="534"/>
      <c r="S398" s="534"/>
      <c r="T398" s="534"/>
      <c r="U398" s="534"/>
      <c r="V398" s="534"/>
      <c r="W398" s="534"/>
      <c r="X398" s="534"/>
      <c r="Y398" s="534"/>
      <c r="Z398" s="534"/>
    </row>
    <row r="399" spans="1:26" ht="14.25" customHeight="1">
      <c r="A399" s="715"/>
      <c r="B399" s="534"/>
      <c r="C399" s="534"/>
      <c r="D399" s="534"/>
      <c r="E399" s="654"/>
      <c r="F399" s="654"/>
      <c r="G399" s="654"/>
      <c r="H399" s="534"/>
      <c r="I399" s="534"/>
      <c r="J399" s="534"/>
      <c r="K399" s="534"/>
      <c r="L399" s="534"/>
      <c r="M399" s="534"/>
      <c r="N399" s="534"/>
      <c r="O399" s="534"/>
      <c r="P399" s="534"/>
      <c r="Q399" s="534"/>
      <c r="R399" s="534"/>
      <c r="S399" s="534"/>
      <c r="T399" s="534"/>
      <c r="U399" s="534"/>
      <c r="V399" s="534"/>
      <c r="W399" s="534"/>
      <c r="X399" s="534"/>
      <c r="Y399" s="534"/>
      <c r="Z399" s="534"/>
    </row>
    <row r="400" spans="1:26" ht="14.25" customHeight="1">
      <c r="A400" s="715"/>
      <c r="B400" s="534"/>
      <c r="C400" s="534"/>
      <c r="D400" s="534"/>
      <c r="E400" s="654"/>
      <c r="F400" s="654"/>
      <c r="G400" s="654"/>
      <c r="H400" s="534"/>
      <c r="I400" s="534"/>
      <c r="J400" s="534"/>
      <c r="K400" s="534"/>
      <c r="L400" s="534"/>
      <c r="M400" s="534"/>
      <c r="N400" s="534"/>
      <c r="O400" s="534"/>
      <c r="P400" s="534"/>
      <c r="Q400" s="534"/>
      <c r="R400" s="534"/>
      <c r="S400" s="534"/>
      <c r="T400" s="534"/>
      <c r="U400" s="534"/>
      <c r="V400" s="534"/>
      <c r="W400" s="534"/>
      <c r="X400" s="534"/>
      <c r="Y400" s="534"/>
      <c r="Z400" s="534"/>
    </row>
    <row r="401" spans="1:26" ht="14.25" customHeight="1">
      <c r="A401" s="715"/>
      <c r="B401" s="534"/>
      <c r="C401" s="534"/>
      <c r="D401" s="534"/>
      <c r="E401" s="654"/>
      <c r="F401" s="654"/>
      <c r="G401" s="654"/>
      <c r="H401" s="534"/>
      <c r="I401" s="534"/>
      <c r="J401" s="534"/>
      <c r="K401" s="534"/>
      <c r="L401" s="534"/>
      <c r="M401" s="534"/>
      <c r="N401" s="534"/>
      <c r="O401" s="534"/>
      <c r="P401" s="534"/>
      <c r="Q401" s="534"/>
      <c r="R401" s="534"/>
      <c r="S401" s="534"/>
      <c r="T401" s="534"/>
      <c r="U401" s="534"/>
      <c r="V401" s="534"/>
      <c r="W401" s="534"/>
      <c r="X401" s="534"/>
      <c r="Y401" s="534"/>
      <c r="Z401" s="534"/>
    </row>
    <row r="402" spans="1:26" ht="14.25" customHeight="1">
      <c r="A402" s="715"/>
      <c r="B402" s="534"/>
      <c r="C402" s="534"/>
      <c r="D402" s="534"/>
      <c r="E402" s="654"/>
      <c r="F402" s="654"/>
      <c r="G402" s="654"/>
      <c r="H402" s="534"/>
      <c r="I402" s="534"/>
      <c r="J402" s="534"/>
      <c r="K402" s="534"/>
      <c r="L402" s="534"/>
      <c r="M402" s="534"/>
      <c r="N402" s="534"/>
      <c r="O402" s="534"/>
      <c r="P402" s="534"/>
      <c r="Q402" s="534"/>
      <c r="R402" s="534"/>
      <c r="S402" s="534"/>
      <c r="T402" s="534"/>
      <c r="U402" s="534"/>
      <c r="V402" s="534"/>
      <c r="W402" s="534"/>
      <c r="X402" s="534"/>
      <c r="Y402" s="534"/>
      <c r="Z402" s="534"/>
    </row>
    <row r="403" spans="1:26" ht="14.25" customHeight="1">
      <c r="A403" s="715"/>
      <c r="B403" s="534"/>
      <c r="C403" s="534"/>
      <c r="D403" s="534"/>
      <c r="E403" s="654"/>
      <c r="F403" s="654"/>
      <c r="G403" s="654"/>
      <c r="H403" s="534"/>
      <c r="I403" s="534"/>
      <c r="J403" s="534"/>
      <c r="K403" s="534"/>
      <c r="L403" s="534"/>
      <c r="M403" s="534"/>
      <c r="N403" s="534"/>
      <c r="O403" s="534"/>
      <c r="P403" s="534"/>
      <c r="Q403" s="534"/>
      <c r="R403" s="534"/>
      <c r="S403" s="534"/>
      <c r="T403" s="534"/>
      <c r="U403" s="534"/>
      <c r="V403" s="534"/>
      <c r="W403" s="534"/>
      <c r="X403" s="534"/>
      <c r="Y403" s="534"/>
      <c r="Z403" s="534"/>
    </row>
    <row r="404" spans="1:26" ht="14.25" customHeight="1">
      <c r="A404" s="715"/>
      <c r="B404" s="534"/>
      <c r="C404" s="534"/>
      <c r="D404" s="534"/>
      <c r="E404" s="654"/>
      <c r="F404" s="654"/>
      <c r="G404" s="654"/>
      <c r="H404" s="534"/>
      <c r="I404" s="534"/>
      <c r="J404" s="534"/>
      <c r="K404" s="534"/>
      <c r="L404" s="534"/>
      <c r="M404" s="534"/>
      <c r="N404" s="534"/>
      <c r="O404" s="534"/>
      <c r="P404" s="534"/>
      <c r="Q404" s="534"/>
      <c r="R404" s="534"/>
      <c r="S404" s="534"/>
      <c r="T404" s="534"/>
      <c r="U404" s="534"/>
      <c r="V404" s="534"/>
      <c r="W404" s="534"/>
      <c r="X404" s="534"/>
      <c r="Y404" s="534"/>
      <c r="Z404" s="534"/>
    </row>
    <row r="405" spans="1:26" ht="14.25" customHeight="1">
      <c r="A405" s="715"/>
      <c r="B405" s="534"/>
      <c r="C405" s="534"/>
      <c r="D405" s="534"/>
      <c r="E405" s="654"/>
      <c r="F405" s="654"/>
      <c r="G405" s="654"/>
      <c r="H405" s="534"/>
      <c r="I405" s="534"/>
      <c r="J405" s="534"/>
      <c r="K405" s="534"/>
      <c r="L405" s="534"/>
      <c r="M405" s="534"/>
      <c r="N405" s="534"/>
      <c r="O405" s="534"/>
      <c r="P405" s="534"/>
      <c r="Q405" s="534"/>
      <c r="R405" s="534"/>
      <c r="S405" s="534"/>
      <c r="T405" s="534"/>
      <c r="U405" s="534"/>
      <c r="V405" s="534"/>
      <c r="W405" s="534"/>
      <c r="X405" s="534"/>
      <c r="Y405" s="534"/>
      <c r="Z405" s="534"/>
    </row>
    <row r="406" spans="1:26" ht="14.25" customHeight="1">
      <c r="A406" s="715"/>
      <c r="B406" s="534"/>
      <c r="C406" s="534"/>
      <c r="D406" s="534"/>
      <c r="E406" s="654"/>
      <c r="F406" s="654"/>
      <c r="G406" s="654"/>
      <c r="H406" s="534"/>
      <c r="I406" s="534"/>
      <c r="J406" s="534"/>
      <c r="K406" s="534"/>
      <c r="L406" s="534"/>
      <c r="M406" s="534"/>
      <c r="N406" s="534"/>
      <c r="O406" s="534"/>
      <c r="P406" s="534"/>
      <c r="Q406" s="534"/>
      <c r="R406" s="534"/>
      <c r="S406" s="534"/>
      <c r="T406" s="534"/>
      <c r="U406" s="534"/>
      <c r="V406" s="534"/>
      <c r="W406" s="534"/>
      <c r="X406" s="534"/>
      <c r="Y406" s="534"/>
      <c r="Z406" s="534"/>
    </row>
    <row r="407" spans="1:26" ht="14.25" customHeight="1">
      <c r="A407" s="715"/>
      <c r="B407" s="534"/>
      <c r="C407" s="534"/>
      <c r="D407" s="534"/>
      <c r="E407" s="654"/>
      <c r="F407" s="654"/>
      <c r="G407" s="654"/>
      <c r="H407" s="534"/>
      <c r="I407" s="534"/>
      <c r="J407" s="534"/>
      <c r="K407" s="534"/>
      <c r="L407" s="534"/>
      <c r="M407" s="534"/>
      <c r="N407" s="534"/>
      <c r="O407" s="534"/>
      <c r="P407" s="534"/>
      <c r="Q407" s="534"/>
      <c r="R407" s="534"/>
      <c r="S407" s="534"/>
      <c r="T407" s="534"/>
      <c r="U407" s="534"/>
      <c r="V407" s="534"/>
      <c r="W407" s="534"/>
      <c r="X407" s="534"/>
      <c r="Y407" s="534"/>
      <c r="Z407" s="534"/>
    </row>
    <row r="408" spans="1:26" ht="14.25" customHeight="1">
      <c r="A408" s="715"/>
      <c r="B408" s="534"/>
      <c r="C408" s="534"/>
      <c r="D408" s="534"/>
      <c r="E408" s="654"/>
      <c r="F408" s="654"/>
      <c r="G408" s="654"/>
      <c r="H408" s="534"/>
      <c r="I408" s="534"/>
      <c r="J408" s="534"/>
      <c r="K408" s="534"/>
      <c r="L408" s="534"/>
      <c r="M408" s="534"/>
      <c r="N408" s="534"/>
      <c r="O408" s="534"/>
      <c r="P408" s="534"/>
      <c r="Q408" s="534"/>
      <c r="R408" s="534"/>
      <c r="S408" s="534"/>
      <c r="T408" s="534"/>
      <c r="U408" s="534"/>
      <c r="V408" s="534"/>
      <c r="W408" s="534"/>
      <c r="X408" s="534"/>
      <c r="Y408" s="534"/>
      <c r="Z408" s="534"/>
    </row>
    <row r="409" spans="1:26" ht="14.25" customHeight="1">
      <c r="A409" s="715"/>
      <c r="B409" s="534"/>
      <c r="C409" s="534"/>
      <c r="D409" s="534"/>
      <c r="E409" s="654"/>
      <c r="F409" s="654"/>
      <c r="G409" s="654"/>
      <c r="H409" s="534"/>
      <c r="I409" s="534"/>
      <c r="J409" s="534"/>
      <c r="K409" s="534"/>
      <c r="L409" s="534"/>
      <c r="M409" s="534"/>
      <c r="N409" s="534"/>
      <c r="O409" s="534"/>
      <c r="P409" s="534"/>
      <c r="Q409" s="534"/>
      <c r="R409" s="534"/>
      <c r="S409" s="534"/>
      <c r="T409" s="534"/>
      <c r="U409" s="534"/>
      <c r="V409" s="534"/>
      <c r="W409" s="534"/>
      <c r="X409" s="534"/>
      <c r="Y409" s="534"/>
      <c r="Z409" s="534"/>
    </row>
    <row r="410" spans="1:26" ht="14.25" customHeight="1">
      <c r="A410" s="715"/>
      <c r="B410" s="534"/>
      <c r="C410" s="534"/>
      <c r="D410" s="534"/>
      <c r="E410" s="654"/>
      <c r="F410" s="654"/>
      <c r="G410" s="654"/>
      <c r="H410" s="534"/>
      <c r="I410" s="534"/>
      <c r="J410" s="534"/>
      <c r="K410" s="534"/>
      <c r="L410" s="534"/>
      <c r="M410" s="534"/>
      <c r="N410" s="534"/>
      <c r="O410" s="534"/>
      <c r="P410" s="534"/>
      <c r="Q410" s="534"/>
      <c r="R410" s="534"/>
      <c r="S410" s="534"/>
      <c r="T410" s="534"/>
      <c r="U410" s="534"/>
      <c r="V410" s="534"/>
      <c r="W410" s="534"/>
      <c r="X410" s="534"/>
      <c r="Y410" s="534"/>
      <c r="Z410" s="534"/>
    </row>
    <row r="411" spans="1:26" ht="14.25" customHeight="1">
      <c r="A411" s="715"/>
      <c r="B411" s="534"/>
      <c r="C411" s="534"/>
      <c r="D411" s="534"/>
      <c r="E411" s="654"/>
      <c r="F411" s="654"/>
      <c r="G411" s="654"/>
      <c r="H411" s="534"/>
      <c r="I411" s="534"/>
      <c r="J411" s="534"/>
      <c r="K411" s="534"/>
      <c r="L411" s="534"/>
      <c r="M411" s="534"/>
      <c r="N411" s="534"/>
      <c r="O411" s="534"/>
      <c r="P411" s="534"/>
      <c r="Q411" s="534"/>
      <c r="R411" s="534"/>
      <c r="S411" s="534"/>
      <c r="T411" s="534"/>
      <c r="U411" s="534"/>
      <c r="V411" s="534"/>
      <c r="W411" s="534"/>
      <c r="X411" s="534"/>
      <c r="Y411" s="534"/>
      <c r="Z411" s="534"/>
    </row>
    <row r="412" spans="1:26" ht="14.25" customHeight="1">
      <c r="A412" s="715"/>
      <c r="B412" s="534"/>
      <c r="C412" s="534"/>
      <c r="D412" s="534"/>
      <c r="E412" s="654"/>
      <c r="F412" s="654"/>
      <c r="G412" s="654"/>
      <c r="H412" s="534"/>
      <c r="I412" s="534"/>
      <c r="J412" s="534"/>
      <c r="K412" s="534"/>
      <c r="L412" s="534"/>
      <c r="M412" s="534"/>
      <c r="N412" s="534"/>
      <c r="O412" s="534"/>
      <c r="P412" s="534"/>
      <c r="Q412" s="534"/>
      <c r="R412" s="534"/>
      <c r="S412" s="534"/>
      <c r="T412" s="534"/>
      <c r="U412" s="534"/>
      <c r="V412" s="534"/>
      <c r="W412" s="534"/>
      <c r="X412" s="534"/>
      <c r="Y412" s="534"/>
      <c r="Z412" s="534"/>
    </row>
    <row r="413" spans="1:26" ht="14.25" customHeight="1">
      <c r="A413" s="715"/>
      <c r="B413" s="534"/>
      <c r="C413" s="534"/>
      <c r="D413" s="534"/>
      <c r="E413" s="654"/>
      <c r="F413" s="654"/>
      <c r="G413" s="654"/>
      <c r="H413" s="534"/>
      <c r="I413" s="534"/>
      <c r="J413" s="534"/>
      <c r="K413" s="534"/>
      <c r="L413" s="534"/>
      <c r="M413" s="534"/>
      <c r="N413" s="534"/>
      <c r="O413" s="534"/>
      <c r="P413" s="534"/>
      <c r="Q413" s="534"/>
      <c r="R413" s="534"/>
      <c r="S413" s="534"/>
      <c r="T413" s="534"/>
      <c r="U413" s="534"/>
      <c r="V413" s="534"/>
      <c r="W413" s="534"/>
      <c r="X413" s="534"/>
      <c r="Y413" s="534"/>
      <c r="Z413" s="534"/>
    </row>
    <row r="414" spans="1:26" ht="14.25" customHeight="1">
      <c r="A414" s="715"/>
      <c r="B414" s="534"/>
      <c r="C414" s="534"/>
      <c r="D414" s="534"/>
      <c r="E414" s="654"/>
      <c r="F414" s="654"/>
      <c r="G414" s="654"/>
      <c r="H414" s="534"/>
      <c r="I414" s="534"/>
      <c r="J414" s="534"/>
      <c r="K414" s="534"/>
      <c r="L414" s="534"/>
      <c r="M414" s="534"/>
      <c r="N414" s="534"/>
      <c r="O414" s="534"/>
      <c r="P414" s="534"/>
      <c r="Q414" s="534"/>
      <c r="R414" s="534"/>
      <c r="S414" s="534"/>
      <c r="T414" s="534"/>
      <c r="U414" s="534"/>
      <c r="V414" s="534"/>
      <c r="W414" s="534"/>
      <c r="X414" s="534"/>
      <c r="Y414" s="534"/>
      <c r="Z414" s="534"/>
    </row>
    <row r="415" spans="1:26" ht="14.25" customHeight="1">
      <c r="A415" s="715"/>
      <c r="B415" s="534"/>
      <c r="C415" s="534"/>
      <c r="D415" s="534"/>
      <c r="E415" s="654"/>
      <c r="F415" s="654"/>
      <c r="G415" s="654"/>
      <c r="H415" s="534"/>
      <c r="I415" s="534"/>
      <c r="J415" s="534"/>
      <c r="K415" s="534"/>
      <c r="L415" s="534"/>
      <c r="M415" s="534"/>
      <c r="N415" s="534"/>
      <c r="O415" s="534"/>
      <c r="P415" s="534"/>
      <c r="Q415" s="534"/>
      <c r="R415" s="534"/>
      <c r="S415" s="534"/>
      <c r="T415" s="534"/>
      <c r="U415" s="534"/>
      <c r="V415" s="534"/>
      <c r="W415" s="534"/>
      <c r="X415" s="534"/>
      <c r="Y415" s="534"/>
      <c r="Z415" s="534"/>
    </row>
    <row r="416" spans="1:26" ht="14.25" customHeight="1">
      <c r="A416" s="715"/>
      <c r="B416" s="534"/>
      <c r="C416" s="534"/>
      <c r="D416" s="534"/>
      <c r="E416" s="654"/>
      <c r="F416" s="654"/>
      <c r="G416" s="654"/>
      <c r="H416" s="534"/>
      <c r="I416" s="534"/>
      <c r="J416" s="534"/>
      <c r="K416" s="534"/>
      <c r="L416" s="534"/>
      <c r="M416" s="534"/>
      <c r="N416" s="534"/>
      <c r="O416" s="534"/>
      <c r="P416" s="534"/>
      <c r="Q416" s="534"/>
      <c r="R416" s="534"/>
      <c r="S416" s="534"/>
      <c r="T416" s="534"/>
      <c r="U416" s="534"/>
      <c r="V416" s="534"/>
      <c r="W416" s="534"/>
      <c r="X416" s="534"/>
      <c r="Y416" s="534"/>
      <c r="Z416" s="534"/>
    </row>
    <row r="417" spans="1:26" ht="14.25" customHeight="1">
      <c r="A417" s="715"/>
      <c r="B417" s="534"/>
      <c r="C417" s="534"/>
      <c r="D417" s="534"/>
      <c r="E417" s="654"/>
      <c r="F417" s="654"/>
      <c r="G417" s="654"/>
      <c r="H417" s="534"/>
      <c r="I417" s="534"/>
      <c r="J417" s="534"/>
      <c r="K417" s="534"/>
      <c r="L417" s="534"/>
      <c r="M417" s="534"/>
      <c r="N417" s="534"/>
      <c r="O417" s="534"/>
      <c r="P417" s="534"/>
      <c r="Q417" s="534"/>
      <c r="R417" s="534"/>
      <c r="S417" s="534"/>
      <c r="T417" s="534"/>
      <c r="U417" s="534"/>
      <c r="V417" s="534"/>
      <c r="W417" s="534"/>
      <c r="X417" s="534"/>
      <c r="Y417" s="534"/>
      <c r="Z417" s="534"/>
    </row>
    <row r="418" spans="1:26" ht="14.25" customHeight="1">
      <c r="A418" s="715"/>
      <c r="B418" s="534"/>
      <c r="C418" s="534"/>
      <c r="D418" s="534"/>
      <c r="E418" s="654"/>
      <c r="F418" s="654"/>
      <c r="G418" s="654"/>
      <c r="H418" s="534"/>
      <c r="I418" s="534"/>
      <c r="J418" s="534"/>
      <c r="K418" s="534"/>
      <c r="L418" s="534"/>
      <c r="M418" s="534"/>
      <c r="N418" s="534"/>
      <c r="O418" s="534"/>
      <c r="P418" s="534"/>
      <c r="Q418" s="534"/>
      <c r="R418" s="534"/>
      <c r="S418" s="534"/>
      <c r="T418" s="534"/>
      <c r="U418" s="534"/>
      <c r="V418" s="534"/>
      <c r="W418" s="534"/>
      <c r="X418" s="534"/>
      <c r="Y418" s="534"/>
      <c r="Z418" s="534"/>
    </row>
    <row r="419" spans="1:26" ht="14.25" customHeight="1">
      <c r="A419" s="715"/>
      <c r="B419" s="534"/>
      <c r="C419" s="534"/>
      <c r="D419" s="534"/>
      <c r="E419" s="654"/>
      <c r="F419" s="654"/>
      <c r="G419" s="654"/>
      <c r="H419" s="534"/>
      <c r="I419" s="534"/>
      <c r="J419" s="534"/>
      <c r="K419" s="534"/>
      <c r="L419" s="534"/>
      <c r="M419" s="534"/>
      <c r="N419" s="534"/>
      <c r="O419" s="534"/>
      <c r="P419" s="534"/>
      <c r="Q419" s="534"/>
      <c r="R419" s="534"/>
      <c r="S419" s="534"/>
      <c r="T419" s="534"/>
      <c r="U419" s="534"/>
      <c r="V419" s="534"/>
      <c r="W419" s="534"/>
      <c r="X419" s="534"/>
      <c r="Y419" s="534"/>
      <c r="Z419" s="534"/>
    </row>
    <row r="420" spans="1:26" ht="14.25" customHeight="1">
      <c r="A420" s="715"/>
      <c r="B420" s="534"/>
      <c r="C420" s="534"/>
      <c r="D420" s="534"/>
      <c r="E420" s="654"/>
      <c r="F420" s="654"/>
      <c r="G420" s="654"/>
      <c r="H420" s="534"/>
      <c r="I420" s="534"/>
      <c r="J420" s="534"/>
      <c r="K420" s="534"/>
      <c r="L420" s="534"/>
      <c r="M420" s="534"/>
      <c r="N420" s="534"/>
      <c r="O420" s="534"/>
      <c r="P420" s="534"/>
      <c r="Q420" s="534"/>
      <c r="R420" s="534"/>
      <c r="S420" s="534"/>
      <c r="T420" s="534"/>
      <c r="U420" s="534"/>
      <c r="V420" s="534"/>
      <c r="W420" s="534"/>
      <c r="X420" s="534"/>
      <c r="Y420" s="534"/>
      <c r="Z420" s="534"/>
    </row>
    <row r="421" spans="1:26" ht="14.25" customHeight="1">
      <c r="A421" s="715"/>
      <c r="B421" s="534"/>
      <c r="C421" s="534"/>
      <c r="D421" s="534"/>
      <c r="E421" s="654"/>
      <c r="F421" s="654"/>
      <c r="G421" s="654"/>
      <c r="H421" s="534"/>
      <c r="I421" s="534"/>
      <c r="J421" s="534"/>
      <c r="K421" s="534"/>
      <c r="L421" s="534"/>
      <c r="M421" s="534"/>
      <c r="N421" s="534"/>
      <c r="O421" s="534"/>
      <c r="P421" s="534"/>
      <c r="Q421" s="534"/>
      <c r="R421" s="534"/>
      <c r="S421" s="534"/>
      <c r="T421" s="534"/>
      <c r="U421" s="534"/>
      <c r="V421" s="534"/>
      <c r="W421" s="534"/>
      <c r="X421" s="534"/>
      <c r="Y421" s="534"/>
      <c r="Z421" s="534"/>
    </row>
    <row r="422" spans="1:26" ht="14.25" customHeight="1">
      <c r="A422" s="715"/>
      <c r="B422" s="534"/>
      <c r="C422" s="534"/>
      <c r="D422" s="534"/>
      <c r="E422" s="654"/>
      <c r="F422" s="654"/>
      <c r="G422" s="654"/>
      <c r="H422" s="534"/>
      <c r="I422" s="534"/>
      <c r="J422" s="534"/>
      <c r="K422" s="534"/>
      <c r="L422" s="534"/>
      <c r="M422" s="534"/>
      <c r="N422" s="534"/>
      <c r="O422" s="534"/>
      <c r="P422" s="534"/>
      <c r="Q422" s="534"/>
      <c r="R422" s="534"/>
      <c r="S422" s="534"/>
      <c r="T422" s="534"/>
      <c r="U422" s="534"/>
      <c r="V422" s="534"/>
      <c r="W422" s="534"/>
      <c r="X422" s="534"/>
      <c r="Y422" s="534"/>
      <c r="Z422" s="534"/>
    </row>
    <row r="423" spans="1:26" ht="14.25" customHeight="1">
      <c r="A423" s="715"/>
      <c r="B423" s="534"/>
      <c r="C423" s="534"/>
      <c r="D423" s="534"/>
      <c r="E423" s="654"/>
      <c r="F423" s="654"/>
      <c r="G423" s="654"/>
      <c r="H423" s="534"/>
      <c r="I423" s="534"/>
      <c r="J423" s="534"/>
      <c r="K423" s="534"/>
      <c r="L423" s="534"/>
      <c r="M423" s="534"/>
      <c r="N423" s="534"/>
      <c r="O423" s="534"/>
      <c r="P423" s="534"/>
      <c r="Q423" s="534"/>
      <c r="R423" s="534"/>
      <c r="S423" s="534"/>
      <c r="T423" s="534"/>
      <c r="U423" s="534"/>
      <c r="V423" s="534"/>
      <c r="W423" s="534"/>
      <c r="X423" s="534"/>
      <c r="Y423" s="534"/>
      <c r="Z423" s="534"/>
    </row>
    <row r="424" spans="1:26" ht="14.25" customHeight="1">
      <c r="A424" s="715"/>
      <c r="B424" s="534"/>
      <c r="C424" s="534"/>
      <c r="D424" s="534"/>
      <c r="E424" s="654"/>
      <c r="F424" s="654"/>
      <c r="G424" s="654"/>
      <c r="H424" s="534"/>
      <c r="I424" s="534"/>
      <c r="J424" s="534"/>
      <c r="K424" s="534"/>
      <c r="L424" s="534"/>
      <c r="M424" s="534"/>
      <c r="N424" s="534"/>
      <c r="O424" s="534"/>
      <c r="P424" s="534"/>
      <c r="Q424" s="534"/>
      <c r="R424" s="534"/>
      <c r="S424" s="534"/>
      <c r="T424" s="534"/>
      <c r="U424" s="534"/>
      <c r="V424" s="534"/>
      <c r="W424" s="534"/>
      <c r="X424" s="534"/>
      <c r="Y424" s="534"/>
      <c r="Z424" s="534"/>
    </row>
    <row r="425" spans="1:26" ht="14.25" customHeight="1">
      <c r="A425" s="715"/>
      <c r="B425" s="534"/>
      <c r="C425" s="534"/>
      <c r="D425" s="534"/>
      <c r="E425" s="654"/>
      <c r="F425" s="654"/>
      <c r="G425" s="654"/>
      <c r="H425" s="534"/>
      <c r="I425" s="534"/>
      <c r="J425" s="534"/>
      <c r="K425" s="534"/>
      <c r="L425" s="534"/>
      <c r="M425" s="534"/>
      <c r="N425" s="534"/>
      <c r="O425" s="534"/>
      <c r="P425" s="534"/>
      <c r="Q425" s="534"/>
      <c r="R425" s="534"/>
      <c r="S425" s="534"/>
      <c r="T425" s="534"/>
      <c r="U425" s="534"/>
      <c r="V425" s="534"/>
      <c r="W425" s="534"/>
      <c r="X425" s="534"/>
      <c r="Y425" s="534"/>
      <c r="Z425" s="534"/>
    </row>
    <row r="426" spans="1:26" ht="14.25" customHeight="1">
      <c r="A426" s="715"/>
      <c r="B426" s="534"/>
      <c r="C426" s="534"/>
      <c r="D426" s="534"/>
      <c r="E426" s="654"/>
      <c r="F426" s="654"/>
      <c r="G426" s="654"/>
      <c r="H426" s="534"/>
      <c r="I426" s="534"/>
      <c r="J426" s="534"/>
      <c r="K426" s="534"/>
      <c r="L426" s="534"/>
      <c r="M426" s="534"/>
      <c r="N426" s="534"/>
      <c r="O426" s="534"/>
      <c r="P426" s="534"/>
      <c r="Q426" s="534"/>
      <c r="R426" s="534"/>
      <c r="S426" s="534"/>
      <c r="T426" s="534"/>
      <c r="U426" s="534"/>
      <c r="V426" s="534"/>
      <c r="W426" s="534"/>
      <c r="X426" s="534"/>
      <c r="Y426" s="534"/>
      <c r="Z426" s="534"/>
    </row>
    <row r="427" spans="1:26" ht="14.25" customHeight="1">
      <c r="A427" s="715"/>
      <c r="B427" s="534"/>
      <c r="C427" s="534"/>
      <c r="D427" s="534"/>
      <c r="E427" s="654"/>
      <c r="F427" s="654"/>
      <c r="G427" s="654"/>
      <c r="H427" s="534"/>
      <c r="I427" s="534"/>
      <c r="J427" s="534"/>
      <c r="K427" s="534"/>
      <c r="L427" s="534"/>
      <c r="M427" s="534"/>
      <c r="N427" s="534"/>
      <c r="O427" s="534"/>
      <c r="P427" s="534"/>
      <c r="Q427" s="534"/>
      <c r="R427" s="534"/>
      <c r="S427" s="534"/>
      <c r="T427" s="534"/>
      <c r="U427" s="534"/>
      <c r="V427" s="534"/>
      <c r="W427" s="534"/>
      <c r="X427" s="534"/>
      <c r="Y427" s="534"/>
      <c r="Z427" s="534"/>
    </row>
    <row r="428" spans="1:26" ht="14.25" customHeight="1">
      <c r="A428" s="715"/>
      <c r="B428" s="534"/>
      <c r="C428" s="534"/>
      <c r="D428" s="534"/>
      <c r="E428" s="654"/>
      <c r="F428" s="654"/>
      <c r="G428" s="654"/>
      <c r="H428" s="534"/>
      <c r="I428" s="534"/>
      <c r="J428" s="534"/>
      <c r="K428" s="534"/>
      <c r="L428" s="534"/>
      <c r="M428" s="534"/>
      <c r="N428" s="534"/>
      <c r="O428" s="534"/>
      <c r="P428" s="534"/>
      <c r="Q428" s="534"/>
      <c r="R428" s="534"/>
      <c r="S428" s="534"/>
      <c r="T428" s="534"/>
      <c r="U428" s="534"/>
      <c r="V428" s="534"/>
      <c r="W428" s="534"/>
      <c r="X428" s="534"/>
      <c r="Y428" s="534"/>
      <c r="Z428" s="534"/>
    </row>
    <row r="429" spans="1:26" ht="14.25" customHeight="1">
      <c r="A429" s="715"/>
      <c r="B429" s="534"/>
      <c r="C429" s="534"/>
      <c r="D429" s="534"/>
      <c r="E429" s="654"/>
      <c r="F429" s="654"/>
      <c r="G429" s="654"/>
      <c r="H429" s="534"/>
      <c r="I429" s="534"/>
      <c r="J429" s="534"/>
      <c r="K429" s="534"/>
      <c r="L429" s="534"/>
      <c r="M429" s="534"/>
      <c r="N429" s="534"/>
      <c r="O429" s="534"/>
      <c r="P429" s="534"/>
      <c r="Q429" s="534"/>
      <c r="R429" s="534"/>
      <c r="S429" s="534"/>
      <c r="T429" s="534"/>
      <c r="U429" s="534"/>
      <c r="V429" s="534"/>
      <c r="W429" s="534"/>
      <c r="X429" s="534"/>
      <c r="Y429" s="534"/>
      <c r="Z429" s="534"/>
    </row>
    <row r="430" spans="1:26" ht="14.25" customHeight="1">
      <c r="A430" s="715"/>
      <c r="B430" s="534"/>
      <c r="C430" s="534"/>
      <c r="D430" s="534"/>
      <c r="E430" s="654"/>
      <c r="F430" s="654"/>
      <c r="G430" s="654"/>
      <c r="H430" s="534"/>
      <c r="I430" s="534"/>
      <c r="J430" s="534"/>
      <c r="K430" s="534"/>
      <c r="L430" s="534"/>
      <c r="M430" s="534"/>
      <c r="N430" s="534"/>
      <c r="O430" s="534"/>
      <c r="P430" s="534"/>
      <c r="Q430" s="534"/>
      <c r="R430" s="534"/>
      <c r="S430" s="534"/>
      <c r="T430" s="534"/>
      <c r="U430" s="534"/>
      <c r="V430" s="534"/>
      <c r="W430" s="534"/>
      <c r="X430" s="534"/>
      <c r="Y430" s="534"/>
      <c r="Z430" s="534"/>
    </row>
    <row r="431" spans="1:26" ht="14.25" customHeight="1">
      <c r="A431" s="715"/>
      <c r="B431" s="534"/>
      <c r="C431" s="534"/>
      <c r="D431" s="534"/>
      <c r="E431" s="654"/>
      <c r="F431" s="654"/>
      <c r="G431" s="654"/>
      <c r="H431" s="534"/>
      <c r="I431" s="534"/>
      <c r="J431" s="534"/>
      <c r="K431" s="534"/>
      <c r="L431" s="534"/>
      <c r="M431" s="534"/>
      <c r="N431" s="534"/>
      <c r="O431" s="534"/>
      <c r="P431" s="534"/>
      <c r="Q431" s="534"/>
      <c r="R431" s="534"/>
      <c r="S431" s="534"/>
      <c r="T431" s="534"/>
      <c r="U431" s="534"/>
      <c r="V431" s="534"/>
      <c r="W431" s="534"/>
      <c r="X431" s="534"/>
      <c r="Y431" s="534"/>
      <c r="Z431" s="534"/>
    </row>
    <row r="432" spans="1:26" ht="14.25" customHeight="1">
      <c r="A432" s="715"/>
      <c r="B432" s="534"/>
      <c r="C432" s="534"/>
      <c r="D432" s="534"/>
      <c r="E432" s="654"/>
      <c r="F432" s="654"/>
      <c r="G432" s="654"/>
      <c r="H432" s="534"/>
      <c r="I432" s="534"/>
      <c r="J432" s="534"/>
      <c r="K432" s="534"/>
      <c r="L432" s="534"/>
      <c r="M432" s="534"/>
      <c r="N432" s="534"/>
      <c r="O432" s="534"/>
      <c r="P432" s="534"/>
      <c r="Q432" s="534"/>
      <c r="R432" s="534"/>
      <c r="S432" s="534"/>
      <c r="T432" s="534"/>
      <c r="U432" s="534"/>
      <c r="V432" s="534"/>
      <c r="W432" s="534"/>
      <c r="X432" s="534"/>
      <c r="Y432" s="534"/>
      <c r="Z432" s="534"/>
    </row>
    <row r="433" spans="1:26" ht="14.25" customHeight="1">
      <c r="A433" s="715"/>
      <c r="B433" s="534"/>
      <c r="C433" s="534"/>
      <c r="D433" s="534"/>
      <c r="E433" s="654"/>
      <c r="F433" s="654"/>
      <c r="G433" s="654"/>
      <c r="H433" s="534"/>
      <c r="I433" s="534"/>
      <c r="J433" s="534"/>
      <c r="K433" s="534"/>
      <c r="L433" s="534"/>
      <c r="M433" s="534"/>
      <c r="N433" s="534"/>
      <c r="O433" s="534"/>
      <c r="P433" s="534"/>
      <c r="Q433" s="534"/>
      <c r="R433" s="534"/>
      <c r="S433" s="534"/>
      <c r="T433" s="534"/>
      <c r="U433" s="534"/>
      <c r="V433" s="534"/>
      <c r="W433" s="534"/>
      <c r="X433" s="534"/>
      <c r="Y433" s="534"/>
      <c r="Z433" s="534"/>
    </row>
    <row r="434" spans="1:26" ht="14.25" customHeight="1">
      <c r="A434" s="715"/>
      <c r="B434" s="534"/>
      <c r="C434" s="534"/>
      <c r="D434" s="534"/>
      <c r="E434" s="654"/>
      <c r="F434" s="654"/>
      <c r="G434" s="654"/>
      <c r="H434" s="534"/>
      <c r="I434" s="534"/>
      <c r="J434" s="534"/>
      <c r="K434" s="534"/>
      <c r="L434" s="534"/>
      <c r="M434" s="534"/>
      <c r="N434" s="534"/>
      <c r="O434" s="534"/>
      <c r="P434" s="534"/>
      <c r="Q434" s="534"/>
      <c r="R434" s="534"/>
      <c r="S434" s="534"/>
      <c r="T434" s="534"/>
      <c r="U434" s="534"/>
      <c r="V434" s="534"/>
      <c r="W434" s="534"/>
      <c r="X434" s="534"/>
      <c r="Y434" s="534"/>
      <c r="Z434" s="534"/>
    </row>
    <row r="435" spans="1:26" ht="14.25" customHeight="1">
      <c r="A435" s="715"/>
      <c r="B435" s="534"/>
      <c r="C435" s="534"/>
      <c r="D435" s="534"/>
      <c r="E435" s="654"/>
      <c r="F435" s="654"/>
      <c r="G435" s="654"/>
      <c r="H435" s="534"/>
      <c r="I435" s="534"/>
      <c r="J435" s="534"/>
      <c r="K435" s="534"/>
      <c r="L435" s="534"/>
      <c r="M435" s="534"/>
      <c r="N435" s="534"/>
      <c r="O435" s="534"/>
      <c r="P435" s="534"/>
      <c r="Q435" s="534"/>
      <c r="R435" s="534"/>
      <c r="S435" s="534"/>
      <c r="T435" s="534"/>
      <c r="U435" s="534"/>
      <c r="V435" s="534"/>
      <c r="W435" s="534"/>
      <c r="X435" s="534"/>
      <c r="Y435" s="534"/>
      <c r="Z435" s="534"/>
    </row>
    <row r="436" spans="1:26" ht="14.25" customHeight="1">
      <c r="A436" s="715"/>
      <c r="B436" s="534"/>
      <c r="C436" s="534"/>
      <c r="D436" s="534"/>
      <c r="E436" s="654"/>
      <c r="F436" s="654"/>
      <c r="G436" s="654"/>
      <c r="H436" s="534"/>
      <c r="I436" s="534"/>
      <c r="J436" s="534"/>
      <c r="K436" s="534"/>
      <c r="L436" s="534"/>
      <c r="M436" s="534"/>
      <c r="N436" s="534"/>
      <c r="O436" s="534"/>
      <c r="P436" s="534"/>
      <c r="Q436" s="534"/>
      <c r="R436" s="534"/>
      <c r="S436" s="534"/>
      <c r="T436" s="534"/>
      <c r="U436" s="534"/>
      <c r="V436" s="534"/>
      <c r="W436" s="534"/>
      <c r="X436" s="534"/>
      <c r="Y436" s="534"/>
      <c r="Z436" s="534"/>
    </row>
    <row r="437" spans="1:26" ht="14.25" customHeight="1">
      <c r="A437" s="715"/>
      <c r="B437" s="534"/>
      <c r="C437" s="534"/>
      <c r="D437" s="534"/>
      <c r="E437" s="654"/>
      <c r="F437" s="654"/>
      <c r="G437" s="654"/>
      <c r="H437" s="534"/>
      <c r="I437" s="534"/>
      <c r="J437" s="534"/>
      <c r="K437" s="534"/>
      <c r="L437" s="534"/>
      <c r="M437" s="534"/>
      <c r="N437" s="534"/>
      <c r="O437" s="534"/>
      <c r="P437" s="534"/>
      <c r="Q437" s="534"/>
      <c r="R437" s="534"/>
      <c r="S437" s="534"/>
      <c r="T437" s="534"/>
      <c r="U437" s="534"/>
      <c r="V437" s="534"/>
      <c r="W437" s="534"/>
      <c r="X437" s="534"/>
      <c r="Y437" s="534"/>
      <c r="Z437" s="534"/>
    </row>
    <row r="438" spans="1:26" ht="14.25" customHeight="1">
      <c r="A438" s="715"/>
      <c r="B438" s="534"/>
      <c r="C438" s="534"/>
      <c r="D438" s="534"/>
      <c r="E438" s="654"/>
      <c r="F438" s="654"/>
      <c r="G438" s="654"/>
      <c r="H438" s="534"/>
      <c r="I438" s="534"/>
      <c r="J438" s="534"/>
      <c r="K438" s="534"/>
      <c r="L438" s="534"/>
      <c r="M438" s="534"/>
      <c r="N438" s="534"/>
      <c r="O438" s="534"/>
      <c r="P438" s="534"/>
      <c r="Q438" s="534"/>
      <c r="R438" s="534"/>
      <c r="S438" s="534"/>
      <c r="T438" s="534"/>
      <c r="U438" s="534"/>
      <c r="V438" s="534"/>
      <c r="W438" s="534"/>
      <c r="X438" s="534"/>
      <c r="Y438" s="534"/>
      <c r="Z438" s="534"/>
    </row>
    <row r="439" spans="1:26" ht="14.25" customHeight="1">
      <c r="A439" s="715"/>
      <c r="B439" s="534"/>
      <c r="C439" s="534"/>
      <c r="D439" s="534"/>
      <c r="E439" s="654"/>
      <c r="F439" s="654"/>
      <c r="G439" s="654"/>
      <c r="H439" s="534"/>
      <c r="I439" s="534"/>
      <c r="J439" s="534"/>
      <c r="K439" s="534"/>
      <c r="L439" s="534"/>
      <c r="M439" s="534"/>
      <c r="N439" s="534"/>
      <c r="O439" s="534"/>
      <c r="P439" s="534"/>
      <c r="Q439" s="534"/>
      <c r="R439" s="534"/>
      <c r="S439" s="534"/>
      <c r="T439" s="534"/>
      <c r="U439" s="534"/>
      <c r="V439" s="534"/>
      <c r="W439" s="534"/>
      <c r="X439" s="534"/>
      <c r="Y439" s="534"/>
      <c r="Z439" s="534"/>
    </row>
    <row r="440" spans="1:26" ht="14.25" customHeight="1">
      <c r="A440" s="715"/>
      <c r="B440" s="534"/>
      <c r="C440" s="534"/>
      <c r="D440" s="534"/>
      <c r="E440" s="654"/>
      <c r="F440" s="654"/>
      <c r="G440" s="654"/>
      <c r="H440" s="534"/>
      <c r="I440" s="534"/>
      <c r="J440" s="534"/>
      <c r="K440" s="534"/>
      <c r="L440" s="534"/>
      <c r="M440" s="534"/>
      <c r="N440" s="534"/>
      <c r="O440" s="534"/>
      <c r="P440" s="534"/>
      <c r="Q440" s="534"/>
      <c r="R440" s="534"/>
      <c r="S440" s="534"/>
      <c r="T440" s="534"/>
      <c r="U440" s="534"/>
      <c r="V440" s="534"/>
      <c r="W440" s="534"/>
      <c r="X440" s="534"/>
      <c r="Y440" s="534"/>
      <c r="Z440" s="534"/>
    </row>
    <row r="441" spans="1:26" ht="14.25" customHeight="1">
      <c r="A441" s="715"/>
      <c r="B441" s="534"/>
      <c r="C441" s="534"/>
      <c r="D441" s="534"/>
      <c r="E441" s="654"/>
      <c r="F441" s="654"/>
      <c r="G441" s="654"/>
      <c r="H441" s="534"/>
      <c r="I441" s="534"/>
      <c r="J441" s="534"/>
      <c r="K441" s="534"/>
      <c r="L441" s="534"/>
      <c r="M441" s="534"/>
      <c r="N441" s="534"/>
      <c r="O441" s="534"/>
      <c r="P441" s="534"/>
      <c r="Q441" s="534"/>
      <c r="R441" s="534"/>
      <c r="S441" s="534"/>
      <c r="T441" s="534"/>
      <c r="U441" s="534"/>
      <c r="V441" s="534"/>
      <c r="W441" s="534"/>
      <c r="X441" s="534"/>
      <c r="Y441" s="534"/>
      <c r="Z441" s="534"/>
    </row>
    <row r="442" spans="1:26" ht="14.25" customHeight="1">
      <c r="A442" s="715"/>
      <c r="B442" s="534"/>
      <c r="C442" s="534"/>
      <c r="D442" s="534"/>
      <c r="E442" s="654"/>
      <c r="F442" s="654"/>
      <c r="G442" s="654"/>
      <c r="H442" s="534"/>
      <c r="I442" s="534"/>
      <c r="J442" s="534"/>
      <c r="K442" s="534"/>
      <c r="L442" s="534"/>
      <c r="M442" s="534"/>
      <c r="N442" s="534"/>
      <c r="O442" s="534"/>
      <c r="P442" s="534"/>
      <c r="Q442" s="534"/>
      <c r="R442" s="534"/>
      <c r="S442" s="534"/>
      <c r="T442" s="534"/>
      <c r="U442" s="534"/>
      <c r="V442" s="534"/>
      <c r="W442" s="534"/>
      <c r="X442" s="534"/>
      <c r="Y442" s="534"/>
      <c r="Z442" s="534"/>
    </row>
    <row r="443" spans="1:26" ht="14.25" customHeight="1">
      <c r="A443" s="715"/>
      <c r="B443" s="534"/>
      <c r="C443" s="534"/>
      <c r="D443" s="534"/>
      <c r="E443" s="654"/>
      <c r="F443" s="654"/>
      <c r="G443" s="654"/>
      <c r="H443" s="534"/>
      <c r="I443" s="534"/>
      <c r="J443" s="534"/>
      <c r="K443" s="534"/>
      <c r="L443" s="534"/>
      <c r="M443" s="534"/>
      <c r="N443" s="534"/>
      <c r="O443" s="534"/>
      <c r="P443" s="534"/>
      <c r="Q443" s="534"/>
      <c r="R443" s="534"/>
      <c r="S443" s="534"/>
      <c r="T443" s="534"/>
      <c r="U443" s="534"/>
      <c r="V443" s="534"/>
      <c r="W443" s="534"/>
      <c r="X443" s="534"/>
      <c r="Y443" s="534"/>
      <c r="Z443" s="534"/>
    </row>
    <row r="444" spans="1:26" ht="14.25" customHeight="1">
      <c r="A444" s="715"/>
      <c r="B444" s="534"/>
      <c r="C444" s="534"/>
      <c r="D444" s="534"/>
      <c r="E444" s="654"/>
      <c r="F444" s="654"/>
      <c r="G444" s="654"/>
      <c r="H444" s="534"/>
      <c r="I444" s="534"/>
      <c r="J444" s="534"/>
      <c r="K444" s="534"/>
      <c r="L444" s="534"/>
      <c r="M444" s="534"/>
      <c r="N444" s="534"/>
      <c r="O444" s="534"/>
      <c r="P444" s="534"/>
      <c r="Q444" s="534"/>
      <c r="R444" s="534"/>
      <c r="S444" s="534"/>
      <c r="T444" s="534"/>
      <c r="U444" s="534"/>
      <c r="V444" s="534"/>
      <c r="W444" s="534"/>
      <c r="X444" s="534"/>
      <c r="Y444" s="534"/>
      <c r="Z444" s="534"/>
    </row>
    <row r="445" spans="1:26" ht="14.25" customHeight="1">
      <c r="A445" s="715"/>
      <c r="B445" s="534"/>
      <c r="C445" s="534"/>
      <c r="D445" s="534"/>
      <c r="E445" s="654"/>
      <c r="F445" s="654"/>
      <c r="G445" s="654"/>
      <c r="H445" s="534"/>
      <c r="I445" s="534"/>
      <c r="J445" s="534"/>
      <c r="K445" s="534"/>
      <c r="L445" s="534"/>
      <c r="M445" s="534"/>
      <c r="N445" s="534"/>
      <c r="O445" s="534"/>
      <c r="P445" s="534"/>
      <c r="Q445" s="534"/>
      <c r="R445" s="534"/>
      <c r="S445" s="534"/>
      <c r="T445" s="534"/>
      <c r="U445" s="534"/>
      <c r="V445" s="534"/>
      <c r="W445" s="534"/>
      <c r="X445" s="534"/>
      <c r="Y445" s="534"/>
      <c r="Z445" s="534"/>
    </row>
    <row r="446" spans="1:26" ht="14.25" customHeight="1">
      <c r="A446" s="715"/>
      <c r="B446" s="534"/>
      <c r="C446" s="534"/>
      <c r="D446" s="534"/>
      <c r="E446" s="654"/>
      <c r="F446" s="654"/>
      <c r="G446" s="654"/>
      <c r="H446" s="534"/>
      <c r="I446" s="534"/>
      <c r="J446" s="534"/>
      <c r="K446" s="534"/>
      <c r="L446" s="534"/>
      <c r="M446" s="534"/>
      <c r="N446" s="534"/>
      <c r="O446" s="534"/>
      <c r="P446" s="534"/>
      <c r="Q446" s="534"/>
      <c r="R446" s="534"/>
      <c r="S446" s="534"/>
      <c r="T446" s="534"/>
      <c r="U446" s="534"/>
      <c r="V446" s="534"/>
      <c r="W446" s="534"/>
      <c r="X446" s="534"/>
      <c r="Y446" s="534"/>
      <c r="Z446" s="534"/>
    </row>
    <row r="447" spans="1:26" ht="14.25" customHeight="1">
      <c r="A447" s="715"/>
      <c r="B447" s="534"/>
      <c r="C447" s="534"/>
      <c r="D447" s="534"/>
      <c r="E447" s="654"/>
      <c r="F447" s="654"/>
      <c r="G447" s="654"/>
      <c r="H447" s="534"/>
      <c r="I447" s="534"/>
      <c r="J447" s="534"/>
      <c r="K447" s="534"/>
      <c r="L447" s="534"/>
      <c r="M447" s="534"/>
      <c r="N447" s="534"/>
      <c r="O447" s="534"/>
      <c r="P447" s="534"/>
      <c r="Q447" s="534"/>
      <c r="R447" s="534"/>
      <c r="S447" s="534"/>
      <c r="T447" s="534"/>
      <c r="U447" s="534"/>
      <c r="V447" s="534"/>
      <c r="W447" s="534"/>
      <c r="X447" s="534"/>
      <c r="Y447" s="534"/>
      <c r="Z447" s="534"/>
    </row>
    <row r="448" spans="1:26" ht="14.25" customHeight="1">
      <c r="A448" s="715"/>
      <c r="B448" s="534"/>
      <c r="C448" s="534"/>
      <c r="D448" s="534"/>
      <c r="E448" s="654"/>
      <c r="F448" s="654"/>
      <c r="G448" s="654"/>
      <c r="H448" s="534"/>
      <c r="I448" s="534"/>
      <c r="J448" s="534"/>
      <c r="K448" s="534"/>
      <c r="L448" s="534"/>
      <c r="M448" s="534"/>
      <c r="N448" s="534"/>
      <c r="O448" s="534"/>
      <c r="P448" s="534"/>
      <c r="Q448" s="534"/>
      <c r="R448" s="534"/>
      <c r="S448" s="534"/>
      <c r="T448" s="534"/>
      <c r="U448" s="534"/>
      <c r="V448" s="534"/>
      <c r="W448" s="534"/>
      <c r="X448" s="534"/>
      <c r="Y448" s="534"/>
      <c r="Z448" s="534"/>
    </row>
    <row r="449" spans="1:26" ht="14.25" customHeight="1">
      <c r="A449" s="715"/>
      <c r="B449" s="534"/>
      <c r="C449" s="534"/>
      <c r="D449" s="534"/>
      <c r="E449" s="654"/>
      <c r="F449" s="654"/>
      <c r="G449" s="654"/>
      <c r="H449" s="534"/>
      <c r="I449" s="534"/>
      <c r="J449" s="534"/>
      <c r="K449" s="534"/>
      <c r="L449" s="534"/>
      <c r="M449" s="534"/>
      <c r="N449" s="534"/>
      <c r="O449" s="534"/>
      <c r="P449" s="534"/>
      <c r="Q449" s="534"/>
      <c r="R449" s="534"/>
      <c r="S449" s="534"/>
      <c r="T449" s="534"/>
      <c r="U449" s="534"/>
      <c r="V449" s="534"/>
      <c r="W449" s="534"/>
      <c r="X449" s="534"/>
      <c r="Y449" s="534"/>
      <c r="Z449" s="534"/>
    </row>
    <row r="450" spans="1:26" ht="14.25" customHeight="1">
      <c r="A450" s="715"/>
      <c r="B450" s="534"/>
      <c r="C450" s="534"/>
      <c r="D450" s="534"/>
      <c r="E450" s="654"/>
      <c r="F450" s="654"/>
      <c r="G450" s="654"/>
      <c r="H450" s="534"/>
      <c r="I450" s="534"/>
      <c r="J450" s="534"/>
      <c r="K450" s="534"/>
      <c r="L450" s="534"/>
      <c r="M450" s="534"/>
      <c r="N450" s="534"/>
      <c r="O450" s="534"/>
      <c r="P450" s="534"/>
      <c r="Q450" s="534"/>
      <c r="R450" s="534"/>
      <c r="S450" s="534"/>
      <c r="T450" s="534"/>
      <c r="U450" s="534"/>
      <c r="V450" s="534"/>
      <c r="W450" s="534"/>
      <c r="X450" s="534"/>
      <c r="Y450" s="534"/>
      <c r="Z450" s="534"/>
    </row>
    <row r="451" spans="1:26" ht="14.25" customHeight="1">
      <c r="A451" s="715"/>
      <c r="B451" s="534"/>
      <c r="C451" s="534"/>
      <c r="D451" s="534"/>
      <c r="E451" s="654"/>
      <c r="F451" s="654"/>
      <c r="G451" s="654"/>
      <c r="H451" s="534"/>
      <c r="I451" s="534"/>
      <c r="J451" s="534"/>
      <c r="K451" s="534"/>
      <c r="L451" s="534"/>
      <c r="M451" s="534"/>
      <c r="N451" s="534"/>
      <c r="O451" s="534"/>
      <c r="P451" s="534"/>
      <c r="Q451" s="534"/>
      <c r="R451" s="534"/>
      <c r="S451" s="534"/>
      <c r="T451" s="534"/>
      <c r="U451" s="534"/>
      <c r="V451" s="534"/>
      <c r="W451" s="534"/>
      <c r="X451" s="534"/>
      <c r="Y451" s="534"/>
      <c r="Z451" s="534"/>
    </row>
    <row r="452" spans="1:26" ht="14.25" customHeight="1">
      <c r="A452" s="715"/>
      <c r="B452" s="534"/>
      <c r="C452" s="534"/>
      <c r="D452" s="534"/>
      <c r="E452" s="654"/>
      <c r="F452" s="654"/>
      <c r="G452" s="654"/>
      <c r="H452" s="534"/>
      <c r="I452" s="534"/>
      <c r="J452" s="534"/>
      <c r="K452" s="534"/>
      <c r="L452" s="534"/>
      <c r="M452" s="534"/>
      <c r="N452" s="534"/>
      <c r="O452" s="534"/>
      <c r="P452" s="534"/>
      <c r="Q452" s="534"/>
      <c r="R452" s="534"/>
      <c r="S452" s="534"/>
      <c r="T452" s="534"/>
      <c r="U452" s="534"/>
      <c r="V452" s="534"/>
      <c r="W452" s="534"/>
      <c r="X452" s="534"/>
      <c r="Y452" s="534"/>
      <c r="Z452" s="534"/>
    </row>
    <row r="453" spans="1:26" ht="14.25" customHeight="1">
      <c r="A453" s="715"/>
      <c r="B453" s="534"/>
      <c r="C453" s="534"/>
      <c r="D453" s="534"/>
      <c r="E453" s="654"/>
      <c r="F453" s="654"/>
      <c r="G453" s="654"/>
      <c r="H453" s="534"/>
      <c r="I453" s="534"/>
      <c r="J453" s="534"/>
      <c r="K453" s="534"/>
      <c r="L453" s="534"/>
      <c r="M453" s="534"/>
      <c r="N453" s="534"/>
      <c r="O453" s="534"/>
      <c r="P453" s="534"/>
      <c r="Q453" s="534"/>
      <c r="R453" s="534"/>
      <c r="S453" s="534"/>
      <c r="T453" s="534"/>
      <c r="U453" s="534"/>
      <c r="V453" s="534"/>
      <c r="W453" s="534"/>
      <c r="X453" s="534"/>
      <c r="Y453" s="534"/>
      <c r="Z453" s="534"/>
    </row>
    <row r="454" spans="1:26" ht="14.25" customHeight="1">
      <c r="A454" s="715"/>
      <c r="B454" s="534"/>
      <c r="C454" s="534"/>
      <c r="D454" s="534"/>
      <c r="E454" s="654"/>
      <c r="F454" s="654"/>
      <c r="G454" s="654"/>
      <c r="H454" s="534"/>
      <c r="I454" s="534"/>
      <c r="J454" s="534"/>
      <c r="K454" s="534"/>
      <c r="L454" s="534"/>
      <c r="M454" s="534"/>
      <c r="N454" s="534"/>
      <c r="O454" s="534"/>
      <c r="P454" s="534"/>
      <c r="Q454" s="534"/>
      <c r="R454" s="534"/>
      <c r="S454" s="534"/>
      <c r="T454" s="534"/>
      <c r="U454" s="534"/>
      <c r="V454" s="534"/>
      <c r="W454" s="534"/>
      <c r="X454" s="534"/>
      <c r="Y454" s="534"/>
      <c r="Z454" s="534"/>
    </row>
    <row r="455" spans="1:26" ht="14.25" customHeight="1">
      <c r="A455" s="715"/>
      <c r="B455" s="534"/>
      <c r="C455" s="534"/>
      <c r="D455" s="534"/>
      <c r="E455" s="654"/>
      <c r="F455" s="654"/>
      <c r="G455" s="654"/>
      <c r="H455" s="534"/>
      <c r="I455" s="534"/>
      <c r="J455" s="534"/>
      <c r="K455" s="534"/>
      <c r="L455" s="534"/>
      <c r="M455" s="534"/>
      <c r="N455" s="534"/>
      <c r="O455" s="534"/>
      <c r="P455" s="534"/>
      <c r="Q455" s="534"/>
      <c r="R455" s="534"/>
      <c r="S455" s="534"/>
      <c r="T455" s="534"/>
      <c r="U455" s="534"/>
      <c r="V455" s="534"/>
      <c r="W455" s="534"/>
      <c r="X455" s="534"/>
      <c r="Y455" s="534"/>
      <c r="Z455" s="534"/>
    </row>
    <row r="456" spans="1:26" ht="14.25" customHeight="1">
      <c r="A456" s="715"/>
      <c r="B456" s="534"/>
      <c r="C456" s="534"/>
      <c r="D456" s="534"/>
      <c r="E456" s="654"/>
      <c r="F456" s="654"/>
      <c r="G456" s="654"/>
      <c r="H456" s="534"/>
      <c r="I456" s="534"/>
      <c r="J456" s="534"/>
      <c r="K456" s="534"/>
      <c r="L456" s="534"/>
      <c r="M456" s="534"/>
      <c r="N456" s="534"/>
      <c r="O456" s="534"/>
      <c r="P456" s="534"/>
      <c r="Q456" s="534"/>
      <c r="R456" s="534"/>
      <c r="S456" s="534"/>
      <c r="T456" s="534"/>
      <c r="U456" s="534"/>
      <c r="V456" s="534"/>
      <c r="W456" s="534"/>
      <c r="X456" s="534"/>
      <c r="Y456" s="534"/>
      <c r="Z456" s="534"/>
    </row>
    <row r="457" spans="1:26" ht="14.25" customHeight="1">
      <c r="A457" s="715"/>
      <c r="B457" s="534"/>
      <c r="C457" s="534"/>
      <c r="D457" s="534"/>
      <c r="E457" s="654"/>
      <c r="F457" s="654"/>
      <c r="G457" s="654"/>
      <c r="H457" s="534"/>
      <c r="I457" s="534"/>
      <c r="J457" s="534"/>
      <c r="K457" s="534"/>
      <c r="L457" s="534"/>
      <c r="M457" s="534"/>
      <c r="N457" s="534"/>
      <c r="O457" s="534"/>
      <c r="P457" s="534"/>
      <c r="Q457" s="534"/>
      <c r="R457" s="534"/>
      <c r="S457" s="534"/>
      <c r="T457" s="534"/>
      <c r="U457" s="534"/>
      <c r="V457" s="534"/>
      <c r="W457" s="534"/>
      <c r="X457" s="534"/>
      <c r="Y457" s="534"/>
      <c r="Z457" s="534"/>
    </row>
    <row r="458" spans="1:26" ht="14.25" customHeight="1">
      <c r="A458" s="715"/>
      <c r="B458" s="534"/>
      <c r="C458" s="534"/>
      <c r="D458" s="534"/>
      <c r="E458" s="654"/>
      <c r="F458" s="654"/>
      <c r="G458" s="654"/>
      <c r="H458" s="534"/>
      <c r="I458" s="534"/>
      <c r="J458" s="534"/>
      <c r="K458" s="534"/>
      <c r="L458" s="534"/>
      <c r="M458" s="534"/>
      <c r="N458" s="534"/>
      <c r="O458" s="534"/>
      <c r="P458" s="534"/>
      <c r="Q458" s="534"/>
      <c r="R458" s="534"/>
      <c r="S458" s="534"/>
      <c r="T458" s="534"/>
      <c r="U458" s="534"/>
      <c r="V458" s="534"/>
      <c r="W458" s="534"/>
      <c r="X458" s="534"/>
      <c r="Y458" s="534"/>
      <c r="Z458" s="534"/>
    </row>
    <row r="459" spans="1:26" ht="14.25" customHeight="1">
      <c r="A459" s="715"/>
      <c r="B459" s="534"/>
      <c r="C459" s="534"/>
      <c r="D459" s="534"/>
      <c r="E459" s="654"/>
      <c r="F459" s="654"/>
      <c r="G459" s="654"/>
      <c r="H459" s="534"/>
      <c r="I459" s="534"/>
      <c r="J459" s="534"/>
      <c r="K459" s="534"/>
      <c r="L459" s="534"/>
      <c r="M459" s="534"/>
      <c r="N459" s="534"/>
      <c r="O459" s="534"/>
      <c r="P459" s="534"/>
      <c r="Q459" s="534"/>
      <c r="R459" s="534"/>
      <c r="S459" s="534"/>
      <c r="T459" s="534"/>
      <c r="U459" s="534"/>
      <c r="V459" s="534"/>
      <c r="W459" s="534"/>
      <c r="X459" s="534"/>
      <c r="Y459" s="534"/>
      <c r="Z459" s="534"/>
    </row>
    <row r="460" spans="1:26" ht="14.25" customHeight="1">
      <c r="A460" s="715"/>
      <c r="B460" s="534"/>
      <c r="C460" s="534"/>
      <c r="D460" s="534"/>
      <c r="E460" s="654"/>
      <c r="F460" s="654"/>
      <c r="G460" s="654"/>
      <c r="H460" s="534"/>
      <c r="I460" s="534"/>
      <c r="J460" s="534"/>
      <c r="K460" s="534"/>
      <c r="L460" s="534"/>
      <c r="M460" s="534"/>
      <c r="N460" s="534"/>
      <c r="O460" s="534"/>
      <c r="P460" s="534"/>
      <c r="Q460" s="534"/>
      <c r="R460" s="534"/>
      <c r="S460" s="534"/>
      <c r="T460" s="534"/>
      <c r="U460" s="534"/>
      <c r="V460" s="534"/>
      <c r="W460" s="534"/>
      <c r="X460" s="534"/>
      <c r="Y460" s="534"/>
      <c r="Z460" s="534"/>
    </row>
    <row r="461" spans="1:26" ht="14.25" customHeight="1">
      <c r="A461" s="715"/>
      <c r="B461" s="534"/>
      <c r="C461" s="534"/>
      <c r="D461" s="534"/>
      <c r="E461" s="654"/>
      <c r="F461" s="654"/>
      <c r="G461" s="654"/>
      <c r="H461" s="534"/>
      <c r="I461" s="534"/>
      <c r="J461" s="534"/>
      <c r="K461" s="534"/>
      <c r="L461" s="534"/>
      <c r="M461" s="534"/>
      <c r="N461" s="534"/>
      <c r="O461" s="534"/>
      <c r="P461" s="534"/>
      <c r="Q461" s="534"/>
      <c r="R461" s="534"/>
      <c r="S461" s="534"/>
      <c r="T461" s="534"/>
      <c r="U461" s="534"/>
      <c r="V461" s="534"/>
      <c r="W461" s="534"/>
      <c r="X461" s="534"/>
      <c r="Y461" s="534"/>
      <c r="Z461" s="534"/>
    </row>
    <row r="462" spans="1:26" ht="14.25" customHeight="1">
      <c r="A462" s="715"/>
      <c r="B462" s="534"/>
      <c r="C462" s="534"/>
      <c r="D462" s="534"/>
      <c r="E462" s="654"/>
      <c r="F462" s="654"/>
      <c r="G462" s="654"/>
      <c r="H462" s="534"/>
      <c r="I462" s="534"/>
      <c r="J462" s="534"/>
      <c r="K462" s="534"/>
      <c r="L462" s="534"/>
      <c r="M462" s="534"/>
      <c r="N462" s="534"/>
      <c r="O462" s="534"/>
      <c r="P462" s="534"/>
      <c r="Q462" s="534"/>
      <c r="R462" s="534"/>
      <c r="S462" s="534"/>
      <c r="T462" s="534"/>
      <c r="U462" s="534"/>
      <c r="V462" s="534"/>
      <c r="W462" s="534"/>
      <c r="X462" s="534"/>
      <c r="Y462" s="534"/>
      <c r="Z462" s="534"/>
    </row>
    <row r="463" spans="1:26" ht="14.25" customHeight="1">
      <c r="A463" s="715"/>
      <c r="B463" s="534"/>
      <c r="C463" s="534"/>
      <c r="D463" s="534"/>
      <c r="E463" s="654"/>
      <c r="F463" s="654"/>
      <c r="G463" s="654"/>
      <c r="H463" s="534"/>
      <c r="I463" s="534"/>
      <c r="J463" s="534"/>
      <c r="K463" s="534"/>
      <c r="L463" s="534"/>
      <c r="M463" s="534"/>
      <c r="N463" s="534"/>
      <c r="O463" s="534"/>
      <c r="P463" s="534"/>
      <c r="Q463" s="534"/>
      <c r="R463" s="534"/>
      <c r="S463" s="534"/>
      <c r="T463" s="534"/>
      <c r="U463" s="534"/>
      <c r="V463" s="534"/>
      <c r="W463" s="534"/>
      <c r="X463" s="534"/>
      <c r="Y463" s="534"/>
      <c r="Z463" s="534"/>
    </row>
    <row r="464" spans="1:26" ht="14.25" customHeight="1">
      <c r="A464" s="715"/>
      <c r="B464" s="534"/>
      <c r="C464" s="534"/>
      <c r="D464" s="534"/>
      <c r="E464" s="654"/>
      <c r="F464" s="654"/>
      <c r="G464" s="654"/>
      <c r="H464" s="534"/>
      <c r="I464" s="534"/>
      <c r="J464" s="534"/>
      <c r="K464" s="534"/>
      <c r="L464" s="534"/>
      <c r="M464" s="534"/>
      <c r="N464" s="534"/>
      <c r="O464" s="534"/>
      <c r="P464" s="534"/>
      <c r="Q464" s="534"/>
      <c r="R464" s="534"/>
      <c r="S464" s="534"/>
      <c r="T464" s="534"/>
      <c r="U464" s="534"/>
      <c r="V464" s="534"/>
      <c r="W464" s="534"/>
      <c r="X464" s="534"/>
      <c r="Y464" s="534"/>
      <c r="Z464" s="534"/>
    </row>
    <row r="465" spans="1:26" ht="14.25" customHeight="1">
      <c r="A465" s="715"/>
      <c r="B465" s="534"/>
      <c r="C465" s="534"/>
      <c r="D465" s="534"/>
      <c r="E465" s="654"/>
      <c r="F465" s="654"/>
      <c r="G465" s="654"/>
      <c r="H465" s="534"/>
      <c r="I465" s="534"/>
      <c r="J465" s="534"/>
      <c r="K465" s="534"/>
      <c r="L465" s="534"/>
      <c r="M465" s="534"/>
      <c r="N465" s="534"/>
      <c r="O465" s="534"/>
      <c r="P465" s="534"/>
      <c r="Q465" s="534"/>
      <c r="R465" s="534"/>
      <c r="S465" s="534"/>
      <c r="T465" s="534"/>
      <c r="U465" s="534"/>
      <c r="V465" s="534"/>
      <c r="W465" s="534"/>
      <c r="X465" s="534"/>
      <c r="Y465" s="534"/>
      <c r="Z465" s="534"/>
    </row>
    <row r="466" spans="1:26" ht="14.25" customHeight="1">
      <c r="A466" s="715"/>
      <c r="B466" s="534"/>
      <c r="C466" s="534"/>
      <c r="D466" s="534"/>
      <c r="E466" s="654"/>
      <c r="F466" s="654"/>
      <c r="G466" s="654"/>
      <c r="H466" s="534"/>
      <c r="I466" s="534"/>
      <c r="J466" s="534"/>
      <c r="K466" s="534"/>
      <c r="L466" s="534"/>
      <c r="M466" s="534"/>
      <c r="N466" s="534"/>
      <c r="O466" s="534"/>
      <c r="P466" s="534"/>
      <c r="Q466" s="534"/>
      <c r="R466" s="534"/>
      <c r="S466" s="534"/>
      <c r="T466" s="534"/>
      <c r="U466" s="534"/>
      <c r="V466" s="534"/>
      <c r="W466" s="534"/>
      <c r="X466" s="534"/>
      <c r="Y466" s="534"/>
      <c r="Z466" s="534"/>
    </row>
    <row r="467" spans="1:26" ht="14.25" customHeight="1">
      <c r="A467" s="715"/>
      <c r="B467" s="534"/>
      <c r="C467" s="534"/>
      <c r="D467" s="534"/>
      <c r="E467" s="654"/>
      <c r="F467" s="654"/>
      <c r="G467" s="654"/>
      <c r="H467" s="534"/>
      <c r="I467" s="534"/>
      <c r="J467" s="534"/>
      <c r="K467" s="534"/>
      <c r="L467" s="534"/>
      <c r="M467" s="534"/>
      <c r="N467" s="534"/>
      <c r="O467" s="534"/>
      <c r="P467" s="534"/>
      <c r="Q467" s="534"/>
      <c r="R467" s="534"/>
      <c r="S467" s="534"/>
      <c r="T467" s="534"/>
      <c r="U467" s="534"/>
      <c r="V467" s="534"/>
      <c r="W467" s="534"/>
      <c r="X467" s="534"/>
      <c r="Y467" s="534"/>
      <c r="Z467" s="534"/>
    </row>
    <row r="468" spans="1:26" ht="14.25" customHeight="1">
      <c r="A468" s="715"/>
      <c r="B468" s="534"/>
      <c r="C468" s="534"/>
      <c r="D468" s="534"/>
      <c r="E468" s="654"/>
      <c r="F468" s="654"/>
      <c r="G468" s="654"/>
      <c r="H468" s="534"/>
      <c r="I468" s="534"/>
      <c r="J468" s="534"/>
      <c r="K468" s="534"/>
      <c r="L468" s="534"/>
      <c r="M468" s="534"/>
      <c r="N468" s="534"/>
      <c r="O468" s="534"/>
      <c r="P468" s="534"/>
      <c r="Q468" s="534"/>
      <c r="R468" s="534"/>
      <c r="S468" s="534"/>
      <c r="T468" s="534"/>
      <c r="U468" s="534"/>
      <c r="V468" s="534"/>
      <c r="W468" s="534"/>
      <c r="X468" s="534"/>
      <c r="Y468" s="534"/>
      <c r="Z468" s="534"/>
    </row>
    <row r="469" spans="1:26" ht="14.25" customHeight="1">
      <c r="A469" s="715"/>
      <c r="B469" s="534"/>
      <c r="C469" s="534"/>
      <c r="D469" s="534"/>
      <c r="E469" s="654"/>
      <c r="F469" s="654"/>
      <c r="G469" s="654"/>
      <c r="H469" s="534"/>
      <c r="I469" s="534"/>
      <c r="J469" s="534"/>
      <c r="K469" s="534"/>
      <c r="L469" s="534"/>
      <c r="M469" s="534"/>
      <c r="N469" s="534"/>
      <c r="O469" s="534"/>
      <c r="P469" s="534"/>
      <c r="Q469" s="534"/>
      <c r="R469" s="534"/>
      <c r="S469" s="534"/>
      <c r="T469" s="534"/>
      <c r="U469" s="534"/>
      <c r="V469" s="534"/>
      <c r="W469" s="534"/>
      <c r="X469" s="534"/>
      <c r="Y469" s="534"/>
      <c r="Z469" s="534"/>
    </row>
    <row r="470" spans="1:26" ht="14.25" customHeight="1">
      <c r="A470" s="715"/>
      <c r="B470" s="534"/>
      <c r="C470" s="534"/>
      <c r="D470" s="534"/>
      <c r="E470" s="654"/>
      <c r="F470" s="654"/>
      <c r="G470" s="654"/>
      <c r="H470" s="534"/>
      <c r="I470" s="534"/>
      <c r="J470" s="534"/>
      <c r="K470" s="534"/>
      <c r="L470" s="534"/>
      <c r="M470" s="534"/>
      <c r="N470" s="534"/>
      <c r="O470" s="534"/>
      <c r="P470" s="534"/>
      <c r="Q470" s="534"/>
      <c r="R470" s="534"/>
      <c r="S470" s="534"/>
      <c r="T470" s="534"/>
      <c r="U470" s="534"/>
      <c r="V470" s="534"/>
      <c r="W470" s="534"/>
      <c r="X470" s="534"/>
      <c r="Y470" s="534"/>
      <c r="Z470" s="534"/>
    </row>
    <row r="471" spans="1:26" ht="14.25" customHeight="1">
      <c r="A471" s="715"/>
      <c r="B471" s="534"/>
      <c r="C471" s="534"/>
      <c r="D471" s="534"/>
      <c r="E471" s="654"/>
      <c r="F471" s="654"/>
      <c r="G471" s="654"/>
      <c r="H471" s="534"/>
      <c r="I471" s="534"/>
      <c r="J471" s="534"/>
      <c r="K471" s="534"/>
      <c r="L471" s="534"/>
      <c r="M471" s="534"/>
      <c r="N471" s="534"/>
      <c r="O471" s="534"/>
      <c r="P471" s="534"/>
      <c r="Q471" s="534"/>
      <c r="R471" s="534"/>
      <c r="S471" s="534"/>
      <c r="T471" s="534"/>
      <c r="U471" s="534"/>
      <c r="V471" s="534"/>
      <c r="W471" s="534"/>
      <c r="X471" s="534"/>
      <c r="Y471" s="534"/>
      <c r="Z471" s="534"/>
    </row>
    <row r="472" spans="1:26" ht="14.25" customHeight="1">
      <c r="A472" s="715"/>
      <c r="B472" s="534"/>
      <c r="C472" s="534"/>
      <c r="D472" s="534"/>
      <c r="E472" s="654"/>
      <c r="F472" s="654"/>
      <c r="G472" s="654"/>
      <c r="H472" s="534"/>
      <c r="I472" s="534"/>
      <c r="J472" s="534"/>
      <c r="K472" s="534"/>
      <c r="L472" s="534"/>
      <c r="M472" s="534"/>
      <c r="N472" s="534"/>
      <c r="O472" s="534"/>
      <c r="P472" s="534"/>
      <c r="Q472" s="534"/>
      <c r="R472" s="534"/>
      <c r="S472" s="534"/>
      <c r="T472" s="534"/>
      <c r="U472" s="534"/>
      <c r="V472" s="534"/>
      <c r="W472" s="534"/>
      <c r="X472" s="534"/>
      <c r="Y472" s="534"/>
      <c r="Z472" s="534"/>
    </row>
    <row r="473" spans="1:26" ht="14.25" customHeight="1">
      <c r="A473" s="715"/>
      <c r="B473" s="534"/>
      <c r="C473" s="534"/>
      <c r="D473" s="534"/>
      <c r="E473" s="654"/>
      <c r="F473" s="654"/>
      <c r="G473" s="654"/>
      <c r="H473" s="534"/>
      <c r="I473" s="534"/>
      <c r="J473" s="534"/>
      <c r="K473" s="534"/>
      <c r="L473" s="534"/>
      <c r="M473" s="534"/>
      <c r="N473" s="534"/>
      <c r="O473" s="534"/>
      <c r="P473" s="534"/>
      <c r="Q473" s="534"/>
      <c r="R473" s="534"/>
      <c r="S473" s="534"/>
      <c r="T473" s="534"/>
      <c r="U473" s="534"/>
      <c r="V473" s="534"/>
      <c r="W473" s="534"/>
      <c r="X473" s="534"/>
      <c r="Y473" s="534"/>
      <c r="Z473" s="534"/>
    </row>
    <row r="474" spans="1:26" ht="14.25" customHeight="1">
      <c r="A474" s="715"/>
      <c r="B474" s="534"/>
      <c r="C474" s="534"/>
      <c r="D474" s="534"/>
      <c r="E474" s="654"/>
      <c r="F474" s="654"/>
      <c r="G474" s="654"/>
      <c r="H474" s="534"/>
      <c r="I474" s="534"/>
      <c r="J474" s="534"/>
      <c r="K474" s="534"/>
      <c r="L474" s="534"/>
      <c r="M474" s="534"/>
      <c r="N474" s="534"/>
      <c r="O474" s="534"/>
      <c r="P474" s="534"/>
      <c r="Q474" s="534"/>
      <c r="R474" s="534"/>
      <c r="S474" s="534"/>
      <c r="T474" s="534"/>
      <c r="U474" s="534"/>
      <c r="V474" s="534"/>
      <c r="W474" s="534"/>
      <c r="X474" s="534"/>
      <c r="Y474" s="534"/>
      <c r="Z474" s="534"/>
    </row>
    <row r="475" spans="1:26" ht="14.25" customHeight="1">
      <c r="A475" s="715"/>
      <c r="B475" s="534"/>
      <c r="C475" s="534"/>
      <c r="D475" s="534"/>
      <c r="E475" s="654"/>
      <c r="F475" s="654"/>
      <c r="G475" s="654"/>
      <c r="H475" s="534"/>
      <c r="I475" s="534"/>
      <c r="J475" s="534"/>
      <c r="K475" s="534"/>
      <c r="L475" s="534"/>
      <c r="M475" s="534"/>
      <c r="N475" s="534"/>
      <c r="O475" s="534"/>
      <c r="P475" s="534"/>
      <c r="Q475" s="534"/>
      <c r="R475" s="534"/>
      <c r="S475" s="534"/>
      <c r="T475" s="534"/>
      <c r="U475" s="534"/>
      <c r="V475" s="534"/>
      <c r="W475" s="534"/>
      <c r="X475" s="534"/>
      <c r="Y475" s="534"/>
      <c r="Z475" s="534"/>
    </row>
    <row r="476" spans="1:26" ht="14.25" customHeight="1">
      <c r="A476" s="715"/>
      <c r="B476" s="534"/>
      <c r="C476" s="534"/>
      <c r="D476" s="534"/>
      <c r="E476" s="654"/>
      <c r="F476" s="654"/>
      <c r="G476" s="654"/>
      <c r="H476" s="534"/>
      <c r="I476" s="534"/>
      <c r="J476" s="534"/>
      <c r="K476" s="534"/>
      <c r="L476" s="534"/>
      <c r="M476" s="534"/>
      <c r="N476" s="534"/>
      <c r="O476" s="534"/>
      <c r="P476" s="534"/>
      <c r="Q476" s="534"/>
      <c r="R476" s="534"/>
      <c r="S476" s="534"/>
      <c r="T476" s="534"/>
      <c r="U476" s="534"/>
      <c r="V476" s="534"/>
      <c r="W476" s="534"/>
      <c r="X476" s="534"/>
      <c r="Y476" s="534"/>
      <c r="Z476" s="534"/>
    </row>
    <row r="477" spans="1:26" ht="14.25" customHeight="1">
      <c r="A477" s="715"/>
      <c r="B477" s="534"/>
      <c r="C477" s="534"/>
      <c r="D477" s="534"/>
      <c r="E477" s="654"/>
      <c r="F477" s="654"/>
      <c r="G477" s="654"/>
      <c r="H477" s="534"/>
      <c r="I477" s="534"/>
      <c r="J477" s="534"/>
      <c r="K477" s="534"/>
      <c r="L477" s="534"/>
      <c r="M477" s="534"/>
      <c r="N477" s="534"/>
      <c r="O477" s="534"/>
      <c r="P477" s="534"/>
      <c r="Q477" s="534"/>
      <c r="R477" s="534"/>
      <c r="S477" s="534"/>
      <c r="T477" s="534"/>
      <c r="U477" s="534"/>
      <c r="V477" s="534"/>
      <c r="W477" s="534"/>
      <c r="X477" s="534"/>
      <c r="Y477" s="534"/>
      <c r="Z477" s="534"/>
    </row>
    <row r="478" spans="1:26" ht="14.25" customHeight="1">
      <c r="A478" s="715"/>
      <c r="B478" s="534"/>
      <c r="C478" s="534"/>
      <c r="D478" s="534"/>
      <c r="E478" s="654"/>
      <c r="F478" s="654"/>
      <c r="G478" s="654"/>
      <c r="H478" s="534"/>
      <c r="I478" s="534"/>
      <c r="J478" s="534"/>
      <c r="K478" s="534"/>
      <c r="L478" s="534"/>
      <c r="M478" s="534"/>
      <c r="N478" s="534"/>
      <c r="O478" s="534"/>
      <c r="P478" s="534"/>
      <c r="Q478" s="534"/>
      <c r="R478" s="534"/>
      <c r="S478" s="534"/>
      <c r="T478" s="534"/>
      <c r="U478" s="534"/>
      <c r="V478" s="534"/>
      <c r="W478" s="534"/>
      <c r="X478" s="534"/>
      <c r="Y478" s="534"/>
      <c r="Z478" s="534"/>
    </row>
    <row r="479" spans="1:26" ht="14.25" customHeight="1">
      <c r="A479" s="715"/>
      <c r="B479" s="534"/>
      <c r="C479" s="534"/>
      <c r="D479" s="534"/>
      <c r="E479" s="654"/>
      <c r="F479" s="654"/>
      <c r="G479" s="654"/>
      <c r="H479" s="534"/>
      <c r="I479" s="534"/>
      <c r="J479" s="534"/>
      <c r="K479" s="534"/>
      <c r="L479" s="534"/>
      <c r="M479" s="534"/>
      <c r="N479" s="534"/>
      <c r="O479" s="534"/>
      <c r="P479" s="534"/>
      <c r="Q479" s="534"/>
      <c r="R479" s="534"/>
      <c r="S479" s="534"/>
      <c r="T479" s="534"/>
      <c r="U479" s="534"/>
      <c r="V479" s="534"/>
      <c r="W479" s="534"/>
      <c r="X479" s="534"/>
      <c r="Y479" s="534"/>
      <c r="Z479" s="534"/>
    </row>
    <row r="480" spans="1:26" ht="14.25" customHeight="1">
      <c r="A480" s="715"/>
      <c r="B480" s="534"/>
      <c r="C480" s="534"/>
      <c r="D480" s="534"/>
      <c r="E480" s="654"/>
      <c r="F480" s="654"/>
      <c r="G480" s="654"/>
      <c r="H480" s="534"/>
      <c r="I480" s="534"/>
      <c r="J480" s="534"/>
      <c r="K480" s="534"/>
      <c r="L480" s="534"/>
      <c r="M480" s="534"/>
      <c r="N480" s="534"/>
      <c r="O480" s="534"/>
      <c r="P480" s="534"/>
      <c r="Q480" s="534"/>
      <c r="R480" s="534"/>
      <c r="S480" s="534"/>
      <c r="T480" s="534"/>
      <c r="U480" s="534"/>
      <c r="V480" s="534"/>
      <c r="W480" s="534"/>
      <c r="X480" s="534"/>
      <c r="Y480" s="534"/>
      <c r="Z480" s="534"/>
    </row>
    <row r="481" spans="1:26" ht="14.25" customHeight="1">
      <c r="A481" s="715"/>
      <c r="B481" s="534"/>
      <c r="C481" s="534"/>
      <c r="D481" s="534"/>
      <c r="E481" s="654"/>
      <c r="F481" s="654"/>
      <c r="G481" s="654"/>
      <c r="H481" s="534"/>
      <c r="I481" s="534"/>
      <c r="J481" s="534"/>
      <c r="K481" s="534"/>
      <c r="L481" s="534"/>
      <c r="M481" s="534"/>
      <c r="N481" s="534"/>
      <c r="O481" s="534"/>
      <c r="P481" s="534"/>
      <c r="Q481" s="534"/>
      <c r="R481" s="534"/>
      <c r="S481" s="534"/>
      <c r="T481" s="534"/>
      <c r="U481" s="534"/>
      <c r="V481" s="534"/>
      <c r="W481" s="534"/>
      <c r="X481" s="534"/>
      <c r="Y481" s="534"/>
      <c r="Z481" s="534"/>
    </row>
    <row r="482" spans="1:26" ht="14.25" customHeight="1">
      <c r="A482" s="715"/>
      <c r="B482" s="534"/>
      <c r="C482" s="534"/>
      <c r="D482" s="534"/>
      <c r="E482" s="654"/>
      <c r="F482" s="654"/>
      <c r="G482" s="654"/>
      <c r="H482" s="534"/>
      <c r="I482" s="534"/>
      <c r="J482" s="534"/>
      <c r="K482" s="534"/>
      <c r="L482" s="534"/>
      <c r="M482" s="534"/>
      <c r="N482" s="534"/>
      <c r="O482" s="534"/>
      <c r="P482" s="534"/>
      <c r="Q482" s="534"/>
      <c r="R482" s="534"/>
      <c r="S482" s="534"/>
      <c r="T482" s="534"/>
      <c r="U482" s="534"/>
      <c r="V482" s="534"/>
      <c r="W482" s="534"/>
      <c r="X482" s="534"/>
      <c r="Y482" s="534"/>
      <c r="Z482" s="534"/>
    </row>
    <row r="483" spans="1:26" ht="14.25" customHeight="1">
      <c r="A483" s="715"/>
      <c r="B483" s="534"/>
      <c r="C483" s="534"/>
      <c r="D483" s="534"/>
      <c r="E483" s="654"/>
      <c r="F483" s="654"/>
      <c r="G483" s="654"/>
      <c r="H483" s="534"/>
      <c r="I483" s="534"/>
      <c r="J483" s="534"/>
      <c r="K483" s="534"/>
      <c r="L483" s="534"/>
      <c r="M483" s="534"/>
      <c r="N483" s="534"/>
      <c r="O483" s="534"/>
      <c r="P483" s="534"/>
      <c r="Q483" s="534"/>
      <c r="R483" s="534"/>
      <c r="S483" s="534"/>
      <c r="T483" s="534"/>
      <c r="U483" s="534"/>
      <c r="V483" s="534"/>
      <c r="W483" s="534"/>
      <c r="X483" s="534"/>
      <c r="Y483" s="534"/>
      <c r="Z483" s="534"/>
    </row>
    <row r="484" spans="1:26" ht="14.25" customHeight="1">
      <c r="A484" s="715"/>
      <c r="B484" s="534"/>
      <c r="C484" s="534"/>
      <c r="D484" s="534"/>
      <c r="E484" s="654"/>
      <c r="F484" s="654"/>
      <c r="G484" s="654"/>
      <c r="H484" s="534"/>
      <c r="I484" s="534"/>
      <c r="J484" s="534"/>
      <c r="K484" s="534"/>
      <c r="L484" s="534"/>
      <c r="M484" s="534"/>
      <c r="N484" s="534"/>
      <c r="O484" s="534"/>
      <c r="P484" s="534"/>
      <c r="Q484" s="534"/>
      <c r="R484" s="534"/>
      <c r="S484" s="534"/>
      <c r="T484" s="534"/>
      <c r="U484" s="534"/>
      <c r="V484" s="534"/>
      <c r="W484" s="534"/>
      <c r="X484" s="534"/>
      <c r="Y484" s="534"/>
      <c r="Z484" s="534"/>
    </row>
    <row r="485" spans="1:26" ht="14.25" customHeight="1">
      <c r="A485" s="715"/>
      <c r="B485" s="534"/>
      <c r="C485" s="534"/>
      <c r="D485" s="534"/>
      <c r="E485" s="654"/>
      <c r="F485" s="654"/>
      <c r="G485" s="654"/>
      <c r="H485" s="534"/>
      <c r="I485" s="534"/>
      <c r="J485" s="534"/>
      <c r="K485" s="534"/>
      <c r="L485" s="534"/>
      <c r="M485" s="534"/>
      <c r="N485" s="534"/>
      <c r="O485" s="534"/>
      <c r="P485" s="534"/>
      <c r="Q485" s="534"/>
      <c r="R485" s="534"/>
      <c r="S485" s="534"/>
      <c r="T485" s="534"/>
      <c r="U485" s="534"/>
      <c r="V485" s="534"/>
      <c r="W485" s="534"/>
      <c r="X485" s="534"/>
      <c r="Y485" s="534"/>
      <c r="Z485" s="534"/>
    </row>
    <row r="486" spans="1:26" ht="14.25" customHeight="1">
      <c r="A486" s="715"/>
      <c r="B486" s="534"/>
      <c r="C486" s="534"/>
      <c r="D486" s="534"/>
      <c r="E486" s="654"/>
      <c r="F486" s="654"/>
      <c r="G486" s="654"/>
      <c r="H486" s="534"/>
      <c r="I486" s="534"/>
      <c r="J486" s="534"/>
      <c r="K486" s="534"/>
      <c r="L486" s="534"/>
      <c r="M486" s="534"/>
      <c r="N486" s="534"/>
      <c r="O486" s="534"/>
      <c r="P486" s="534"/>
      <c r="Q486" s="534"/>
      <c r="R486" s="534"/>
      <c r="S486" s="534"/>
      <c r="T486" s="534"/>
      <c r="U486" s="534"/>
      <c r="V486" s="534"/>
      <c r="W486" s="534"/>
      <c r="X486" s="534"/>
      <c r="Y486" s="534"/>
      <c r="Z486" s="534"/>
    </row>
    <row r="487" spans="1:26" ht="14.25" customHeight="1">
      <c r="A487" s="715"/>
      <c r="B487" s="534"/>
      <c r="C487" s="534"/>
      <c r="D487" s="534"/>
      <c r="E487" s="654"/>
      <c r="F487" s="654"/>
      <c r="G487" s="654"/>
      <c r="H487" s="534"/>
      <c r="I487" s="534"/>
      <c r="J487" s="534"/>
      <c r="K487" s="534"/>
      <c r="L487" s="534"/>
      <c r="M487" s="534"/>
      <c r="N487" s="534"/>
      <c r="O487" s="534"/>
      <c r="P487" s="534"/>
      <c r="Q487" s="534"/>
      <c r="R487" s="534"/>
      <c r="S487" s="534"/>
      <c r="T487" s="534"/>
      <c r="U487" s="534"/>
      <c r="V487" s="534"/>
      <c r="W487" s="534"/>
      <c r="X487" s="534"/>
      <c r="Y487" s="534"/>
      <c r="Z487" s="534"/>
    </row>
    <row r="488" spans="1:26" ht="14.25" customHeight="1">
      <c r="A488" s="715"/>
      <c r="B488" s="534"/>
      <c r="C488" s="534"/>
      <c r="D488" s="534"/>
      <c r="E488" s="654"/>
      <c r="F488" s="654"/>
      <c r="G488" s="654"/>
      <c r="H488" s="534"/>
      <c r="I488" s="534"/>
      <c r="J488" s="534"/>
      <c r="K488" s="534"/>
      <c r="L488" s="534"/>
      <c r="M488" s="534"/>
      <c r="N488" s="534"/>
      <c r="O488" s="534"/>
      <c r="P488" s="534"/>
      <c r="Q488" s="534"/>
      <c r="R488" s="534"/>
      <c r="S488" s="534"/>
      <c r="T488" s="534"/>
      <c r="U488" s="534"/>
      <c r="V488" s="534"/>
      <c r="W488" s="534"/>
      <c r="X488" s="534"/>
      <c r="Y488" s="534"/>
      <c r="Z488" s="534"/>
    </row>
    <row r="489" spans="1:26" ht="14.25" customHeight="1">
      <c r="A489" s="715"/>
      <c r="B489" s="534"/>
      <c r="C489" s="534"/>
      <c r="D489" s="534"/>
      <c r="E489" s="654"/>
      <c r="F489" s="654"/>
      <c r="G489" s="654"/>
      <c r="H489" s="534"/>
      <c r="I489" s="534"/>
      <c r="J489" s="534"/>
      <c r="K489" s="534"/>
      <c r="L489" s="534"/>
      <c r="M489" s="534"/>
      <c r="N489" s="534"/>
      <c r="O489" s="534"/>
      <c r="P489" s="534"/>
      <c r="Q489" s="534"/>
      <c r="R489" s="534"/>
      <c r="S489" s="534"/>
      <c r="T489" s="534"/>
      <c r="U489" s="534"/>
      <c r="V489" s="534"/>
      <c r="W489" s="534"/>
      <c r="X489" s="534"/>
      <c r="Y489" s="534"/>
      <c r="Z489" s="534"/>
    </row>
    <row r="490" spans="1:26" ht="14.25" customHeight="1">
      <c r="A490" s="715"/>
      <c r="B490" s="534"/>
      <c r="C490" s="534"/>
      <c r="D490" s="534"/>
      <c r="E490" s="654"/>
      <c r="F490" s="654"/>
      <c r="G490" s="654"/>
      <c r="H490" s="534"/>
      <c r="I490" s="534"/>
      <c r="J490" s="534"/>
      <c r="K490" s="534"/>
      <c r="L490" s="534"/>
      <c r="M490" s="534"/>
      <c r="N490" s="534"/>
      <c r="O490" s="534"/>
      <c r="P490" s="534"/>
      <c r="Q490" s="534"/>
      <c r="R490" s="534"/>
      <c r="S490" s="534"/>
      <c r="T490" s="534"/>
      <c r="U490" s="534"/>
      <c r="V490" s="534"/>
      <c r="W490" s="534"/>
      <c r="X490" s="534"/>
      <c r="Y490" s="534"/>
      <c r="Z490" s="534"/>
    </row>
    <row r="491" spans="1:26" ht="14.25" customHeight="1">
      <c r="A491" s="715"/>
      <c r="B491" s="534"/>
      <c r="C491" s="534"/>
      <c r="D491" s="534"/>
      <c r="E491" s="654"/>
      <c r="F491" s="654"/>
      <c r="G491" s="654"/>
      <c r="H491" s="534"/>
      <c r="I491" s="534"/>
      <c r="J491" s="534"/>
      <c r="K491" s="534"/>
      <c r="L491" s="534"/>
      <c r="M491" s="534"/>
      <c r="N491" s="534"/>
      <c r="O491" s="534"/>
      <c r="P491" s="534"/>
      <c r="Q491" s="534"/>
      <c r="R491" s="534"/>
      <c r="S491" s="534"/>
      <c r="T491" s="534"/>
      <c r="U491" s="534"/>
      <c r="V491" s="534"/>
      <c r="W491" s="534"/>
      <c r="X491" s="534"/>
      <c r="Y491" s="534"/>
      <c r="Z491" s="534"/>
    </row>
    <row r="492" spans="1:26" ht="14.25" customHeight="1">
      <c r="A492" s="715"/>
      <c r="B492" s="534"/>
      <c r="C492" s="534"/>
      <c r="D492" s="534"/>
      <c r="E492" s="654"/>
      <c r="F492" s="654"/>
      <c r="G492" s="654"/>
      <c r="H492" s="534"/>
      <c r="I492" s="534"/>
      <c r="J492" s="534"/>
      <c r="K492" s="534"/>
      <c r="L492" s="534"/>
      <c r="M492" s="534"/>
      <c r="N492" s="534"/>
      <c r="O492" s="534"/>
      <c r="P492" s="534"/>
      <c r="Q492" s="534"/>
      <c r="R492" s="534"/>
      <c r="S492" s="534"/>
      <c r="T492" s="534"/>
      <c r="U492" s="534"/>
      <c r="V492" s="534"/>
      <c r="W492" s="534"/>
      <c r="X492" s="534"/>
      <c r="Y492" s="534"/>
      <c r="Z492" s="534"/>
    </row>
    <row r="493" spans="1:26" ht="14.25" customHeight="1">
      <c r="A493" s="715"/>
      <c r="B493" s="534"/>
      <c r="C493" s="534"/>
      <c r="D493" s="534"/>
      <c r="E493" s="654"/>
      <c r="F493" s="654"/>
      <c r="G493" s="654"/>
      <c r="H493" s="534"/>
      <c r="I493" s="534"/>
      <c r="J493" s="534"/>
      <c r="K493" s="534"/>
      <c r="L493" s="534"/>
      <c r="M493" s="534"/>
      <c r="N493" s="534"/>
      <c r="O493" s="534"/>
      <c r="P493" s="534"/>
      <c r="Q493" s="534"/>
      <c r="R493" s="534"/>
      <c r="S493" s="534"/>
      <c r="T493" s="534"/>
      <c r="U493" s="534"/>
      <c r="V493" s="534"/>
      <c r="W493" s="534"/>
      <c r="X493" s="534"/>
      <c r="Y493" s="534"/>
      <c r="Z493" s="534"/>
    </row>
    <row r="494" spans="1:26" ht="14.25" customHeight="1">
      <c r="A494" s="715"/>
      <c r="B494" s="534"/>
      <c r="C494" s="534"/>
      <c r="D494" s="534"/>
      <c r="E494" s="654"/>
      <c r="F494" s="654"/>
      <c r="G494" s="654"/>
      <c r="H494" s="534"/>
      <c r="I494" s="534"/>
      <c r="J494" s="534"/>
      <c r="K494" s="534"/>
      <c r="L494" s="534"/>
      <c r="M494" s="534"/>
      <c r="N494" s="534"/>
      <c r="O494" s="534"/>
      <c r="P494" s="534"/>
      <c r="Q494" s="534"/>
      <c r="R494" s="534"/>
      <c r="S494" s="534"/>
      <c r="T494" s="534"/>
      <c r="U494" s="534"/>
      <c r="V494" s="534"/>
      <c r="W494" s="534"/>
      <c r="X494" s="534"/>
      <c r="Y494" s="534"/>
      <c r="Z494" s="534"/>
    </row>
    <row r="495" spans="1:26" ht="14.25" customHeight="1">
      <c r="A495" s="715"/>
      <c r="B495" s="534"/>
      <c r="C495" s="534"/>
      <c r="D495" s="534"/>
      <c r="E495" s="654"/>
      <c r="F495" s="654"/>
      <c r="G495" s="654"/>
      <c r="H495" s="534"/>
      <c r="I495" s="534"/>
      <c r="J495" s="534"/>
      <c r="K495" s="534"/>
      <c r="L495" s="534"/>
      <c r="M495" s="534"/>
      <c r="N495" s="534"/>
      <c r="O495" s="534"/>
      <c r="P495" s="534"/>
      <c r="Q495" s="534"/>
      <c r="R495" s="534"/>
      <c r="S495" s="534"/>
      <c r="T495" s="534"/>
      <c r="U495" s="534"/>
      <c r="V495" s="534"/>
      <c r="W495" s="534"/>
      <c r="X495" s="534"/>
      <c r="Y495" s="534"/>
      <c r="Z495" s="534"/>
    </row>
    <row r="496" spans="1:26" ht="14.25" customHeight="1">
      <c r="A496" s="715"/>
      <c r="B496" s="534"/>
      <c r="C496" s="534"/>
      <c r="D496" s="534"/>
      <c r="E496" s="654"/>
      <c r="F496" s="654"/>
      <c r="G496" s="654"/>
      <c r="H496" s="534"/>
      <c r="I496" s="534"/>
      <c r="J496" s="534"/>
      <c r="K496" s="534"/>
      <c r="L496" s="534"/>
      <c r="M496" s="534"/>
      <c r="N496" s="534"/>
      <c r="O496" s="534"/>
      <c r="P496" s="534"/>
      <c r="Q496" s="534"/>
      <c r="R496" s="534"/>
      <c r="S496" s="534"/>
      <c r="T496" s="534"/>
      <c r="U496" s="534"/>
      <c r="V496" s="534"/>
      <c r="W496" s="534"/>
      <c r="X496" s="534"/>
      <c r="Y496" s="534"/>
      <c r="Z496" s="534"/>
    </row>
    <row r="497" spans="1:26" ht="14.25" customHeight="1">
      <c r="A497" s="715"/>
      <c r="B497" s="534"/>
      <c r="C497" s="534"/>
      <c r="D497" s="534"/>
      <c r="E497" s="654"/>
      <c r="F497" s="654"/>
      <c r="G497" s="654"/>
      <c r="H497" s="534"/>
      <c r="I497" s="534"/>
      <c r="J497" s="534"/>
      <c r="K497" s="534"/>
      <c r="L497" s="534"/>
      <c r="M497" s="534"/>
      <c r="N497" s="534"/>
      <c r="O497" s="534"/>
      <c r="P497" s="534"/>
      <c r="Q497" s="534"/>
      <c r="R497" s="534"/>
      <c r="S497" s="534"/>
      <c r="T497" s="534"/>
      <c r="U497" s="534"/>
      <c r="V497" s="534"/>
      <c r="W497" s="534"/>
      <c r="X497" s="534"/>
      <c r="Y497" s="534"/>
      <c r="Z497" s="534"/>
    </row>
    <row r="498" spans="1:26" ht="14.25" customHeight="1">
      <c r="A498" s="715"/>
      <c r="B498" s="534"/>
      <c r="C498" s="534"/>
      <c r="D498" s="534"/>
      <c r="E498" s="654"/>
      <c r="F498" s="654"/>
      <c r="G498" s="654"/>
      <c r="H498" s="534"/>
      <c r="I498" s="534"/>
      <c r="J498" s="534"/>
      <c r="K498" s="534"/>
      <c r="L498" s="534"/>
      <c r="M498" s="534"/>
      <c r="N498" s="534"/>
      <c r="O498" s="534"/>
      <c r="P498" s="534"/>
      <c r="Q498" s="534"/>
      <c r="R498" s="534"/>
      <c r="S498" s="534"/>
      <c r="T498" s="534"/>
      <c r="U498" s="534"/>
      <c r="V498" s="534"/>
      <c r="W498" s="534"/>
      <c r="X498" s="534"/>
      <c r="Y498" s="534"/>
      <c r="Z498" s="534"/>
    </row>
    <row r="499" spans="1:26" ht="14.25" customHeight="1">
      <c r="A499" s="715"/>
      <c r="B499" s="534"/>
      <c r="C499" s="534"/>
      <c r="D499" s="534"/>
      <c r="E499" s="654"/>
      <c r="F499" s="654"/>
      <c r="G499" s="654"/>
      <c r="H499" s="534"/>
      <c r="I499" s="534"/>
      <c r="J499" s="534"/>
      <c r="K499" s="534"/>
      <c r="L499" s="534"/>
      <c r="M499" s="534"/>
      <c r="N499" s="534"/>
      <c r="O499" s="534"/>
      <c r="P499" s="534"/>
      <c r="Q499" s="534"/>
      <c r="R499" s="534"/>
      <c r="S499" s="534"/>
      <c r="T499" s="534"/>
      <c r="U499" s="534"/>
      <c r="V499" s="534"/>
      <c r="W499" s="534"/>
      <c r="X499" s="534"/>
      <c r="Y499" s="534"/>
      <c r="Z499" s="534"/>
    </row>
    <row r="500" spans="1:26" ht="14.25" customHeight="1">
      <c r="A500" s="715"/>
      <c r="B500" s="534"/>
      <c r="C500" s="534"/>
      <c r="D500" s="534"/>
      <c r="E500" s="654"/>
      <c r="F500" s="654"/>
      <c r="G500" s="654"/>
      <c r="H500" s="534"/>
      <c r="I500" s="534"/>
      <c r="J500" s="534"/>
      <c r="K500" s="534"/>
      <c r="L500" s="534"/>
      <c r="M500" s="534"/>
      <c r="N500" s="534"/>
      <c r="O500" s="534"/>
      <c r="P500" s="534"/>
      <c r="Q500" s="534"/>
      <c r="R500" s="534"/>
      <c r="S500" s="534"/>
      <c r="T500" s="534"/>
      <c r="U500" s="534"/>
      <c r="V500" s="534"/>
      <c r="W500" s="534"/>
      <c r="X500" s="534"/>
      <c r="Y500" s="534"/>
      <c r="Z500" s="534"/>
    </row>
    <row r="501" spans="1:26" ht="14.25" customHeight="1">
      <c r="A501" s="715"/>
      <c r="B501" s="534"/>
      <c r="C501" s="534"/>
      <c r="D501" s="534"/>
      <c r="E501" s="654"/>
      <c r="F501" s="654"/>
      <c r="G501" s="654"/>
      <c r="H501" s="534"/>
      <c r="I501" s="534"/>
      <c r="J501" s="534"/>
      <c r="K501" s="534"/>
      <c r="L501" s="534"/>
      <c r="M501" s="534"/>
      <c r="N501" s="534"/>
      <c r="O501" s="534"/>
      <c r="P501" s="534"/>
      <c r="Q501" s="534"/>
      <c r="R501" s="534"/>
      <c r="S501" s="534"/>
      <c r="T501" s="534"/>
      <c r="U501" s="534"/>
      <c r="V501" s="534"/>
      <c r="W501" s="534"/>
      <c r="X501" s="534"/>
      <c r="Y501" s="534"/>
      <c r="Z501" s="534"/>
    </row>
    <row r="502" spans="1:26" ht="14.25" customHeight="1">
      <c r="A502" s="715"/>
      <c r="B502" s="534"/>
      <c r="C502" s="534"/>
      <c r="D502" s="534"/>
      <c r="E502" s="654"/>
      <c r="F502" s="654"/>
      <c r="G502" s="654"/>
      <c r="H502" s="534"/>
      <c r="I502" s="534"/>
      <c r="J502" s="534"/>
      <c r="K502" s="534"/>
      <c r="L502" s="534"/>
      <c r="M502" s="534"/>
      <c r="N502" s="534"/>
      <c r="O502" s="534"/>
      <c r="P502" s="534"/>
      <c r="Q502" s="534"/>
      <c r="R502" s="534"/>
      <c r="S502" s="534"/>
      <c r="T502" s="534"/>
      <c r="U502" s="534"/>
      <c r="V502" s="534"/>
      <c r="W502" s="534"/>
      <c r="X502" s="534"/>
      <c r="Y502" s="534"/>
      <c r="Z502" s="534"/>
    </row>
    <row r="503" spans="1:26" ht="14.25" customHeight="1">
      <c r="A503" s="715"/>
      <c r="B503" s="534"/>
      <c r="C503" s="534"/>
      <c r="D503" s="534"/>
      <c r="E503" s="654"/>
      <c r="F503" s="654"/>
      <c r="G503" s="654"/>
      <c r="H503" s="534"/>
      <c r="I503" s="534"/>
      <c r="J503" s="534"/>
      <c r="K503" s="534"/>
      <c r="L503" s="534"/>
      <c r="M503" s="534"/>
      <c r="N503" s="534"/>
      <c r="O503" s="534"/>
      <c r="P503" s="534"/>
      <c r="Q503" s="534"/>
      <c r="R503" s="534"/>
      <c r="S503" s="534"/>
      <c r="T503" s="534"/>
      <c r="U503" s="534"/>
      <c r="V503" s="534"/>
      <c r="W503" s="534"/>
      <c r="X503" s="534"/>
      <c r="Y503" s="534"/>
      <c r="Z503" s="534"/>
    </row>
    <row r="504" spans="1:26" ht="14.25" customHeight="1">
      <c r="A504" s="715"/>
      <c r="B504" s="534"/>
      <c r="C504" s="534"/>
      <c r="D504" s="534"/>
      <c r="E504" s="654"/>
      <c r="F504" s="654"/>
      <c r="G504" s="654"/>
      <c r="H504" s="534"/>
      <c r="I504" s="534"/>
      <c r="J504" s="534"/>
      <c r="K504" s="534"/>
      <c r="L504" s="534"/>
      <c r="M504" s="534"/>
      <c r="N504" s="534"/>
      <c r="O504" s="534"/>
      <c r="P504" s="534"/>
      <c r="Q504" s="534"/>
      <c r="R504" s="534"/>
      <c r="S504" s="534"/>
      <c r="T504" s="534"/>
      <c r="U504" s="534"/>
      <c r="V504" s="534"/>
      <c r="W504" s="534"/>
      <c r="X504" s="534"/>
      <c r="Y504" s="534"/>
      <c r="Z504" s="534"/>
    </row>
    <row r="505" spans="1:26" ht="14.25" customHeight="1">
      <c r="A505" s="715"/>
      <c r="B505" s="534"/>
      <c r="C505" s="534"/>
      <c r="D505" s="534"/>
      <c r="E505" s="654"/>
      <c r="F505" s="654"/>
      <c r="G505" s="654"/>
      <c r="H505" s="534"/>
      <c r="I505" s="534"/>
      <c r="J505" s="534"/>
      <c r="K505" s="534"/>
      <c r="L505" s="534"/>
      <c r="M505" s="534"/>
      <c r="N505" s="534"/>
      <c r="O505" s="534"/>
      <c r="P505" s="534"/>
      <c r="Q505" s="534"/>
      <c r="R505" s="534"/>
      <c r="S505" s="534"/>
      <c r="T505" s="534"/>
      <c r="U505" s="534"/>
      <c r="V505" s="534"/>
      <c r="W505" s="534"/>
      <c r="X505" s="534"/>
      <c r="Y505" s="534"/>
      <c r="Z505" s="534"/>
    </row>
    <row r="506" spans="1:26" ht="14.25" customHeight="1">
      <c r="A506" s="715"/>
      <c r="B506" s="534"/>
      <c r="C506" s="534"/>
      <c r="D506" s="534"/>
      <c r="E506" s="654"/>
      <c r="F506" s="654"/>
      <c r="G506" s="654"/>
      <c r="H506" s="534"/>
      <c r="I506" s="534"/>
      <c r="J506" s="534"/>
      <c r="K506" s="534"/>
      <c r="L506" s="534"/>
      <c r="M506" s="534"/>
      <c r="N506" s="534"/>
      <c r="O506" s="534"/>
      <c r="P506" s="534"/>
      <c r="Q506" s="534"/>
      <c r="R506" s="534"/>
      <c r="S506" s="534"/>
      <c r="T506" s="534"/>
      <c r="U506" s="534"/>
      <c r="V506" s="534"/>
      <c r="W506" s="534"/>
      <c r="X506" s="534"/>
      <c r="Y506" s="534"/>
      <c r="Z506" s="534"/>
    </row>
    <row r="507" spans="1:26" ht="14.25" customHeight="1">
      <c r="A507" s="715"/>
      <c r="B507" s="534"/>
      <c r="C507" s="534"/>
      <c r="D507" s="534"/>
      <c r="E507" s="654"/>
      <c r="F507" s="654"/>
      <c r="G507" s="654"/>
      <c r="H507" s="534"/>
      <c r="I507" s="534"/>
      <c r="J507" s="534"/>
      <c r="K507" s="534"/>
      <c r="L507" s="534"/>
      <c r="M507" s="534"/>
      <c r="N507" s="534"/>
      <c r="O507" s="534"/>
      <c r="P507" s="534"/>
      <c r="Q507" s="534"/>
      <c r="R507" s="534"/>
      <c r="S507" s="534"/>
      <c r="T507" s="534"/>
      <c r="U507" s="534"/>
      <c r="V507" s="534"/>
      <c r="W507" s="534"/>
      <c r="X507" s="534"/>
      <c r="Y507" s="534"/>
      <c r="Z507" s="534"/>
    </row>
    <row r="508" spans="1:26" ht="14.25" customHeight="1">
      <c r="A508" s="715"/>
      <c r="B508" s="534"/>
      <c r="C508" s="534"/>
      <c r="D508" s="534"/>
      <c r="E508" s="654"/>
      <c r="F508" s="654"/>
      <c r="G508" s="654"/>
      <c r="H508" s="534"/>
      <c r="I508" s="534"/>
      <c r="J508" s="534"/>
      <c r="K508" s="534"/>
      <c r="L508" s="534"/>
      <c r="M508" s="534"/>
      <c r="N508" s="534"/>
      <c r="O508" s="534"/>
      <c r="P508" s="534"/>
      <c r="Q508" s="534"/>
      <c r="R508" s="534"/>
      <c r="S508" s="534"/>
      <c r="T508" s="534"/>
      <c r="U508" s="534"/>
      <c r="V508" s="534"/>
      <c r="W508" s="534"/>
      <c r="X508" s="534"/>
      <c r="Y508" s="534"/>
      <c r="Z508" s="534"/>
    </row>
    <row r="509" spans="1:26" ht="14.25" customHeight="1">
      <c r="A509" s="715"/>
      <c r="B509" s="534"/>
      <c r="C509" s="534"/>
      <c r="D509" s="534"/>
      <c r="E509" s="654"/>
      <c r="F509" s="654"/>
      <c r="G509" s="654"/>
      <c r="H509" s="534"/>
      <c r="I509" s="534"/>
      <c r="J509" s="534"/>
      <c r="K509" s="534"/>
      <c r="L509" s="534"/>
      <c r="M509" s="534"/>
      <c r="N509" s="534"/>
      <c r="O509" s="534"/>
      <c r="P509" s="534"/>
      <c r="Q509" s="534"/>
      <c r="R509" s="534"/>
      <c r="S509" s="534"/>
      <c r="T509" s="534"/>
      <c r="U509" s="534"/>
      <c r="V509" s="534"/>
      <c r="W509" s="534"/>
      <c r="X509" s="534"/>
      <c r="Y509" s="534"/>
      <c r="Z509" s="534"/>
    </row>
    <row r="510" spans="1:26" ht="14.25" customHeight="1">
      <c r="A510" s="715"/>
      <c r="B510" s="534"/>
      <c r="C510" s="534"/>
      <c r="D510" s="534"/>
      <c r="E510" s="654"/>
      <c r="F510" s="654"/>
      <c r="G510" s="654"/>
      <c r="H510" s="534"/>
      <c r="I510" s="534"/>
      <c r="J510" s="534"/>
      <c r="K510" s="534"/>
      <c r="L510" s="534"/>
      <c r="M510" s="534"/>
      <c r="N510" s="534"/>
      <c r="O510" s="534"/>
      <c r="P510" s="534"/>
      <c r="Q510" s="534"/>
      <c r="R510" s="534"/>
      <c r="S510" s="534"/>
      <c r="T510" s="534"/>
      <c r="U510" s="534"/>
      <c r="V510" s="534"/>
      <c r="W510" s="534"/>
      <c r="X510" s="534"/>
      <c r="Y510" s="534"/>
      <c r="Z510" s="534"/>
    </row>
    <row r="511" spans="1:26" ht="14.25" customHeight="1">
      <c r="A511" s="715"/>
      <c r="B511" s="534"/>
      <c r="C511" s="534"/>
      <c r="D511" s="534"/>
      <c r="E511" s="654"/>
      <c r="F511" s="654"/>
      <c r="G511" s="654"/>
      <c r="H511" s="534"/>
      <c r="I511" s="534"/>
      <c r="J511" s="534"/>
      <c r="K511" s="534"/>
      <c r="L511" s="534"/>
      <c r="M511" s="534"/>
      <c r="N511" s="534"/>
      <c r="O511" s="534"/>
      <c r="P511" s="534"/>
      <c r="Q511" s="534"/>
      <c r="R511" s="534"/>
      <c r="S511" s="534"/>
      <c r="T511" s="534"/>
      <c r="U511" s="534"/>
      <c r="V511" s="534"/>
      <c r="W511" s="534"/>
      <c r="X511" s="534"/>
      <c r="Y511" s="534"/>
      <c r="Z511" s="534"/>
    </row>
    <row r="512" spans="1:26" ht="14.25" customHeight="1">
      <c r="A512" s="715"/>
      <c r="B512" s="534"/>
      <c r="C512" s="534"/>
      <c r="D512" s="534"/>
      <c r="E512" s="654"/>
      <c r="F512" s="654"/>
      <c r="G512" s="654"/>
      <c r="H512" s="534"/>
      <c r="I512" s="534"/>
      <c r="J512" s="534"/>
      <c r="K512" s="534"/>
      <c r="L512" s="534"/>
      <c r="M512" s="534"/>
      <c r="N512" s="534"/>
      <c r="O512" s="534"/>
      <c r="P512" s="534"/>
      <c r="Q512" s="534"/>
      <c r="R512" s="534"/>
      <c r="S512" s="534"/>
      <c r="T512" s="534"/>
      <c r="U512" s="534"/>
      <c r="V512" s="534"/>
      <c r="W512" s="534"/>
      <c r="X512" s="534"/>
      <c r="Y512" s="534"/>
      <c r="Z512" s="534"/>
    </row>
    <row r="513" spans="1:26" ht="14.25" customHeight="1">
      <c r="A513" s="715"/>
      <c r="B513" s="534"/>
      <c r="C513" s="534"/>
      <c r="D513" s="534"/>
      <c r="E513" s="654"/>
      <c r="F513" s="654"/>
      <c r="G513" s="654"/>
      <c r="H513" s="534"/>
      <c r="I513" s="534"/>
      <c r="J513" s="534"/>
      <c r="K513" s="534"/>
      <c r="L513" s="534"/>
      <c r="M513" s="534"/>
      <c r="N513" s="534"/>
      <c r="O513" s="534"/>
      <c r="P513" s="534"/>
      <c r="Q513" s="534"/>
      <c r="R513" s="534"/>
      <c r="S513" s="534"/>
      <c r="T513" s="534"/>
      <c r="U513" s="534"/>
      <c r="V513" s="534"/>
      <c r="W513" s="534"/>
      <c r="X513" s="534"/>
      <c r="Y513" s="534"/>
      <c r="Z513" s="534"/>
    </row>
    <row r="514" spans="1:26" ht="14.25" customHeight="1">
      <c r="A514" s="715"/>
      <c r="B514" s="534"/>
      <c r="C514" s="534"/>
      <c r="D514" s="534"/>
      <c r="E514" s="654"/>
      <c r="F514" s="654"/>
      <c r="G514" s="654"/>
      <c r="H514" s="534"/>
      <c r="I514" s="534"/>
      <c r="J514" s="534"/>
      <c r="K514" s="534"/>
      <c r="L514" s="534"/>
      <c r="M514" s="534"/>
      <c r="N514" s="534"/>
      <c r="O514" s="534"/>
      <c r="P514" s="534"/>
      <c r="Q514" s="534"/>
      <c r="R514" s="534"/>
      <c r="S514" s="534"/>
      <c r="T514" s="534"/>
      <c r="U514" s="534"/>
      <c r="V514" s="534"/>
      <c r="W514" s="534"/>
      <c r="X514" s="534"/>
      <c r="Y514" s="534"/>
      <c r="Z514" s="534"/>
    </row>
    <row r="515" spans="1:26" ht="14.25" customHeight="1">
      <c r="A515" s="715"/>
      <c r="B515" s="534"/>
      <c r="C515" s="534"/>
      <c r="D515" s="534"/>
      <c r="E515" s="654"/>
      <c r="F515" s="654"/>
      <c r="G515" s="654"/>
      <c r="H515" s="534"/>
      <c r="I515" s="534"/>
      <c r="J515" s="534"/>
      <c r="K515" s="534"/>
      <c r="L515" s="534"/>
      <c r="M515" s="534"/>
      <c r="N515" s="534"/>
      <c r="O515" s="534"/>
      <c r="P515" s="534"/>
      <c r="Q515" s="534"/>
      <c r="R515" s="534"/>
      <c r="S515" s="534"/>
      <c r="T515" s="534"/>
      <c r="U515" s="534"/>
      <c r="V515" s="534"/>
      <c r="W515" s="534"/>
      <c r="X515" s="534"/>
      <c r="Y515" s="534"/>
      <c r="Z515" s="534"/>
    </row>
    <row r="516" spans="1:26" ht="14.25" customHeight="1">
      <c r="A516" s="715"/>
      <c r="B516" s="534"/>
      <c r="C516" s="534"/>
      <c r="D516" s="534"/>
      <c r="E516" s="654"/>
      <c r="F516" s="654"/>
      <c r="G516" s="654"/>
      <c r="H516" s="534"/>
      <c r="I516" s="534"/>
      <c r="J516" s="534"/>
      <c r="K516" s="534"/>
      <c r="L516" s="534"/>
      <c r="M516" s="534"/>
      <c r="N516" s="534"/>
      <c r="O516" s="534"/>
      <c r="P516" s="534"/>
      <c r="Q516" s="534"/>
      <c r="R516" s="534"/>
      <c r="S516" s="534"/>
      <c r="T516" s="534"/>
      <c r="U516" s="534"/>
      <c r="V516" s="534"/>
      <c r="W516" s="534"/>
      <c r="X516" s="534"/>
      <c r="Y516" s="534"/>
      <c r="Z516" s="534"/>
    </row>
    <row r="517" spans="1:26" ht="14.25" customHeight="1">
      <c r="A517" s="715"/>
      <c r="B517" s="534"/>
      <c r="C517" s="534"/>
      <c r="D517" s="534"/>
      <c r="E517" s="654"/>
      <c r="F517" s="654"/>
      <c r="G517" s="654"/>
      <c r="H517" s="534"/>
      <c r="I517" s="534"/>
      <c r="J517" s="534"/>
      <c r="K517" s="534"/>
      <c r="L517" s="534"/>
      <c r="M517" s="534"/>
      <c r="N517" s="534"/>
      <c r="O517" s="534"/>
      <c r="P517" s="534"/>
      <c r="Q517" s="534"/>
      <c r="R517" s="534"/>
      <c r="S517" s="534"/>
      <c r="T517" s="534"/>
      <c r="U517" s="534"/>
      <c r="V517" s="534"/>
      <c r="W517" s="534"/>
      <c r="X517" s="534"/>
      <c r="Y517" s="534"/>
      <c r="Z517" s="534"/>
    </row>
    <row r="518" spans="1:26" ht="14.25" customHeight="1">
      <c r="A518" s="715"/>
      <c r="B518" s="534"/>
      <c r="C518" s="534"/>
      <c r="D518" s="534"/>
      <c r="E518" s="654"/>
      <c r="F518" s="654"/>
      <c r="G518" s="654"/>
      <c r="H518" s="534"/>
      <c r="I518" s="534"/>
      <c r="J518" s="534"/>
      <c r="K518" s="534"/>
      <c r="L518" s="534"/>
      <c r="M518" s="534"/>
      <c r="N518" s="534"/>
      <c r="O518" s="534"/>
      <c r="P518" s="534"/>
      <c r="Q518" s="534"/>
      <c r="R518" s="534"/>
      <c r="S518" s="534"/>
      <c r="T518" s="534"/>
      <c r="U518" s="534"/>
      <c r="V518" s="534"/>
      <c r="W518" s="534"/>
      <c r="X518" s="534"/>
      <c r="Y518" s="534"/>
      <c r="Z518" s="534"/>
    </row>
    <row r="519" spans="1:26" ht="14.25" customHeight="1">
      <c r="A519" s="715"/>
      <c r="B519" s="534"/>
      <c r="C519" s="534"/>
      <c r="D519" s="534"/>
      <c r="E519" s="654"/>
      <c r="F519" s="654"/>
      <c r="G519" s="654"/>
      <c r="H519" s="534"/>
      <c r="I519" s="534"/>
      <c r="J519" s="534"/>
      <c r="K519" s="534"/>
      <c r="L519" s="534"/>
      <c r="M519" s="534"/>
      <c r="N519" s="534"/>
      <c r="O519" s="534"/>
      <c r="P519" s="534"/>
      <c r="Q519" s="534"/>
      <c r="R519" s="534"/>
      <c r="S519" s="534"/>
      <c r="T519" s="534"/>
      <c r="U519" s="534"/>
      <c r="V519" s="534"/>
      <c r="W519" s="534"/>
      <c r="X519" s="534"/>
      <c r="Y519" s="534"/>
      <c r="Z519" s="534"/>
    </row>
    <row r="520" spans="1:26" ht="14.25" customHeight="1">
      <c r="A520" s="715"/>
      <c r="B520" s="534"/>
      <c r="C520" s="534"/>
      <c r="D520" s="534"/>
      <c r="E520" s="654"/>
      <c r="F520" s="654"/>
      <c r="G520" s="654"/>
      <c r="H520" s="534"/>
      <c r="I520" s="534"/>
      <c r="J520" s="534"/>
      <c r="K520" s="534"/>
      <c r="L520" s="534"/>
      <c r="M520" s="534"/>
      <c r="N520" s="534"/>
      <c r="O520" s="534"/>
      <c r="P520" s="534"/>
      <c r="Q520" s="534"/>
      <c r="R520" s="534"/>
      <c r="S520" s="534"/>
      <c r="T520" s="534"/>
      <c r="U520" s="534"/>
      <c r="V520" s="534"/>
      <c r="W520" s="534"/>
      <c r="X520" s="534"/>
      <c r="Y520" s="534"/>
      <c r="Z520" s="534"/>
    </row>
    <row r="521" spans="1:26" ht="14.25" customHeight="1">
      <c r="A521" s="715"/>
      <c r="B521" s="534"/>
      <c r="C521" s="534"/>
      <c r="D521" s="534"/>
      <c r="E521" s="654"/>
      <c r="F521" s="654"/>
      <c r="G521" s="654"/>
      <c r="H521" s="534"/>
      <c r="I521" s="534"/>
      <c r="J521" s="534"/>
      <c r="K521" s="534"/>
      <c r="L521" s="534"/>
      <c r="M521" s="534"/>
      <c r="N521" s="534"/>
      <c r="O521" s="534"/>
      <c r="P521" s="534"/>
      <c r="Q521" s="534"/>
      <c r="R521" s="534"/>
      <c r="S521" s="534"/>
      <c r="T521" s="534"/>
      <c r="U521" s="534"/>
      <c r="V521" s="534"/>
      <c r="W521" s="534"/>
      <c r="X521" s="534"/>
      <c r="Y521" s="534"/>
      <c r="Z521" s="534"/>
    </row>
    <row r="522" spans="1:26" ht="14.25" customHeight="1">
      <c r="A522" s="715"/>
      <c r="B522" s="534"/>
      <c r="C522" s="534"/>
      <c r="D522" s="534"/>
      <c r="E522" s="654"/>
      <c r="F522" s="654"/>
      <c r="G522" s="654"/>
      <c r="H522" s="534"/>
      <c r="I522" s="534"/>
      <c r="J522" s="534"/>
      <c r="K522" s="534"/>
      <c r="L522" s="534"/>
      <c r="M522" s="534"/>
      <c r="N522" s="534"/>
      <c r="O522" s="534"/>
      <c r="P522" s="534"/>
      <c r="Q522" s="534"/>
      <c r="R522" s="534"/>
      <c r="S522" s="534"/>
      <c r="T522" s="534"/>
      <c r="U522" s="534"/>
      <c r="V522" s="534"/>
      <c r="W522" s="534"/>
      <c r="X522" s="534"/>
      <c r="Y522" s="534"/>
      <c r="Z522" s="534"/>
    </row>
    <row r="523" spans="1:26" ht="14.25" customHeight="1">
      <c r="A523" s="715"/>
      <c r="B523" s="534"/>
      <c r="C523" s="534"/>
      <c r="D523" s="534"/>
      <c r="E523" s="654"/>
      <c r="F523" s="654"/>
      <c r="G523" s="654"/>
      <c r="H523" s="534"/>
      <c r="I523" s="534"/>
      <c r="J523" s="534"/>
      <c r="K523" s="534"/>
      <c r="L523" s="534"/>
      <c r="M523" s="534"/>
      <c r="N523" s="534"/>
      <c r="O523" s="534"/>
      <c r="P523" s="534"/>
      <c r="Q523" s="534"/>
      <c r="R523" s="534"/>
      <c r="S523" s="534"/>
      <c r="T523" s="534"/>
      <c r="U523" s="534"/>
      <c r="V523" s="534"/>
      <c r="W523" s="534"/>
      <c r="X523" s="534"/>
      <c r="Y523" s="534"/>
      <c r="Z523" s="534"/>
    </row>
    <row r="524" spans="1:26" ht="14.25" customHeight="1">
      <c r="A524" s="715"/>
      <c r="B524" s="534"/>
      <c r="C524" s="534"/>
      <c r="D524" s="534"/>
      <c r="E524" s="654"/>
      <c r="F524" s="654"/>
      <c r="G524" s="654"/>
      <c r="H524" s="534"/>
      <c r="I524" s="534"/>
      <c r="J524" s="534"/>
      <c r="K524" s="534"/>
      <c r="L524" s="534"/>
      <c r="M524" s="534"/>
      <c r="N524" s="534"/>
      <c r="O524" s="534"/>
      <c r="P524" s="534"/>
      <c r="Q524" s="534"/>
      <c r="R524" s="534"/>
      <c r="S524" s="534"/>
      <c r="T524" s="534"/>
      <c r="U524" s="534"/>
      <c r="V524" s="534"/>
      <c r="W524" s="534"/>
      <c r="X524" s="534"/>
      <c r="Y524" s="534"/>
      <c r="Z524" s="534"/>
    </row>
    <row r="525" spans="1:26" ht="14.25" customHeight="1">
      <c r="A525" s="715"/>
      <c r="B525" s="534"/>
      <c r="C525" s="534"/>
      <c r="D525" s="534"/>
      <c r="E525" s="654"/>
      <c r="F525" s="654"/>
      <c r="G525" s="654"/>
      <c r="H525" s="534"/>
      <c r="I525" s="534"/>
      <c r="J525" s="534"/>
      <c r="K525" s="534"/>
      <c r="L525" s="534"/>
      <c r="M525" s="534"/>
      <c r="N525" s="534"/>
      <c r="O525" s="534"/>
      <c r="P525" s="534"/>
      <c r="Q525" s="534"/>
      <c r="R525" s="534"/>
      <c r="S525" s="534"/>
      <c r="T525" s="534"/>
      <c r="U525" s="534"/>
      <c r="V525" s="534"/>
      <c r="W525" s="534"/>
      <c r="X525" s="534"/>
      <c r="Y525" s="534"/>
      <c r="Z525" s="534"/>
    </row>
    <row r="526" spans="1:26" ht="14.25" customHeight="1">
      <c r="A526" s="715"/>
      <c r="B526" s="534"/>
      <c r="C526" s="534"/>
      <c r="D526" s="534"/>
      <c r="E526" s="654"/>
      <c r="F526" s="654"/>
      <c r="G526" s="654"/>
      <c r="H526" s="534"/>
      <c r="I526" s="534"/>
      <c r="J526" s="534"/>
      <c r="K526" s="534"/>
      <c r="L526" s="534"/>
      <c r="M526" s="534"/>
      <c r="N526" s="534"/>
      <c r="O526" s="534"/>
      <c r="P526" s="534"/>
      <c r="Q526" s="534"/>
      <c r="R526" s="534"/>
      <c r="S526" s="534"/>
      <c r="T526" s="534"/>
      <c r="U526" s="534"/>
      <c r="V526" s="534"/>
      <c r="W526" s="534"/>
      <c r="X526" s="534"/>
      <c r="Y526" s="534"/>
      <c r="Z526" s="534"/>
    </row>
    <row r="527" spans="1:26" ht="14.25" customHeight="1">
      <c r="A527" s="715"/>
      <c r="B527" s="534"/>
      <c r="C527" s="534"/>
      <c r="D527" s="534"/>
      <c r="E527" s="654"/>
      <c r="F527" s="654"/>
      <c r="G527" s="654"/>
      <c r="H527" s="534"/>
      <c r="I527" s="534"/>
      <c r="J527" s="534"/>
      <c r="K527" s="534"/>
      <c r="L527" s="534"/>
      <c r="M527" s="534"/>
      <c r="N527" s="534"/>
      <c r="O527" s="534"/>
      <c r="P527" s="534"/>
      <c r="Q527" s="534"/>
      <c r="R527" s="534"/>
      <c r="S527" s="534"/>
      <c r="T527" s="534"/>
      <c r="U527" s="534"/>
      <c r="V527" s="534"/>
      <c r="W527" s="534"/>
      <c r="X527" s="534"/>
      <c r="Y527" s="534"/>
      <c r="Z527" s="534"/>
    </row>
    <row r="528" spans="1:26" ht="14.25" customHeight="1">
      <c r="A528" s="715"/>
      <c r="B528" s="534"/>
      <c r="C528" s="534"/>
      <c r="D528" s="534"/>
      <c r="E528" s="654"/>
      <c r="F528" s="654"/>
      <c r="G528" s="654"/>
      <c r="H528" s="534"/>
      <c r="I528" s="534"/>
      <c r="J528" s="534"/>
      <c r="K528" s="534"/>
      <c r="L528" s="534"/>
      <c r="M528" s="534"/>
      <c r="N528" s="534"/>
      <c r="O528" s="534"/>
      <c r="P528" s="534"/>
      <c r="Q528" s="534"/>
      <c r="R528" s="534"/>
      <c r="S528" s="534"/>
      <c r="T528" s="534"/>
      <c r="U528" s="534"/>
      <c r="V528" s="534"/>
      <c r="W528" s="534"/>
      <c r="X528" s="534"/>
      <c r="Y528" s="534"/>
      <c r="Z528" s="534"/>
    </row>
    <row r="529" spans="1:26" ht="14.25" customHeight="1">
      <c r="A529" s="715"/>
      <c r="B529" s="534"/>
      <c r="C529" s="534"/>
      <c r="D529" s="534"/>
      <c r="E529" s="654"/>
      <c r="F529" s="654"/>
      <c r="G529" s="654"/>
      <c r="H529" s="534"/>
      <c r="I529" s="534"/>
      <c r="J529" s="534"/>
      <c r="K529" s="534"/>
      <c r="L529" s="534"/>
      <c r="M529" s="534"/>
      <c r="N529" s="534"/>
      <c r="O529" s="534"/>
      <c r="P529" s="534"/>
      <c r="Q529" s="534"/>
      <c r="R529" s="534"/>
      <c r="S529" s="534"/>
      <c r="T529" s="534"/>
      <c r="U529" s="534"/>
      <c r="V529" s="534"/>
      <c r="W529" s="534"/>
      <c r="X529" s="534"/>
      <c r="Y529" s="534"/>
      <c r="Z529" s="534"/>
    </row>
    <row r="530" spans="1:26" ht="14.25" customHeight="1">
      <c r="A530" s="715"/>
      <c r="B530" s="534"/>
      <c r="C530" s="534"/>
      <c r="D530" s="534"/>
      <c r="E530" s="654"/>
      <c r="F530" s="654"/>
      <c r="G530" s="654"/>
      <c r="H530" s="534"/>
      <c r="I530" s="534"/>
      <c r="J530" s="534"/>
      <c r="K530" s="534"/>
      <c r="L530" s="534"/>
      <c r="M530" s="534"/>
      <c r="N530" s="534"/>
      <c r="O530" s="534"/>
      <c r="P530" s="534"/>
      <c r="Q530" s="534"/>
      <c r="R530" s="534"/>
      <c r="S530" s="534"/>
      <c r="T530" s="534"/>
      <c r="U530" s="534"/>
      <c r="V530" s="534"/>
      <c r="W530" s="534"/>
      <c r="X530" s="534"/>
      <c r="Y530" s="534"/>
      <c r="Z530" s="534"/>
    </row>
    <row r="531" spans="1:26" ht="14.25" customHeight="1">
      <c r="A531" s="715"/>
      <c r="B531" s="534"/>
      <c r="C531" s="534"/>
      <c r="D531" s="534"/>
      <c r="E531" s="654"/>
      <c r="F531" s="654"/>
      <c r="G531" s="654"/>
      <c r="H531" s="534"/>
      <c r="I531" s="534"/>
      <c r="J531" s="534"/>
      <c r="K531" s="534"/>
      <c r="L531" s="534"/>
      <c r="M531" s="534"/>
      <c r="N531" s="534"/>
      <c r="O531" s="534"/>
      <c r="P531" s="534"/>
      <c r="Q531" s="534"/>
      <c r="R531" s="534"/>
      <c r="S531" s="534"/>
      <c r="T531" s="534"/>
      <c r="U531" s="534"/>
      <c r="V531" s="534"/>
      <c r="W531" s="534"/>
      <c r="X531" s="534"/>
      <c r="Y531" s="534"/>
      <c r="Z531" s="534"/>
    </row>
    <row r="532" spans="1:26" ht="14.25" customHeight="1">
      <c r="A532" s="715"/>
      <c r="B532" s="534"/>
      <c r="C532" s="534"/>
      <c r="D532" s="534"/>
      <c r="E532" s="654"/>
      <c r="F532" s="654"/>
      <c r="G532" s="654"/>
      <c r="H532" s="534"/>
      <c r="I532" s="534"/>
      <c r="J532" s="534"/>
      <c r="K532" s="534"/>
      <c r="L532" s="534"/>
      <c r="M532" s="534"/>
      <c r="N532" s="534"/>
      <c r="O532" s="534"/>
      <c r="P532" s="534"/>
      <c r="Q532" s="534"/>
      <c r="R532" s="534"/>
      <c r="S532" s="534"/>
      <c r="T532" s="534"/>
      <c r="U532" s="534"/>
      <c r="V532" s="534"/>
      <c r="W532" s="534"/>
      <c r="X532" s="534"/>
      <c r="Y532" s="534"/>
      <c r="Z532" s="534"/>
    </row>
    <row r="533" spans="1:26" ht="14.25" customHeight="1">
      <c r="A533" s="715"/>
      <c r="B533" s="534"/>
      <c r="C533" s="534"/>
      <c r="D533" s="534"/>
      <c r="E533" s="654"/>
      <c r="F533" s="654"/>
      <c r="G533" s="654"/>
      <c r="H533" s="534"/>
      <c r="I533" s="534"/>
      <c r="J533" s="534"/>
      <c r="K533" s="534"/>
      <c r="L533" s="534"/>
      <c r="M533" s="534"/>
      <c r="N533" s="534"/>
      <c r="O533" s="534"/>
      <c r="P533" s="534"/>
      <c r="Q533" s="534"/>
      <c r="R533" s="534"/>
      <c r="S533" s="534"/>
      <c r="T533" s="534"/>
      <c r="U533" s="534"/>
      <c r="V533" s="534"/>
      <c r="W533" s="534"/>
      <c r="X533" s="534"/>
      <c r="Y533" s="534"/>
      <c r="Z533" s="534"/>
    </row>
    <row r="534" spans="1:26" ht="14.25" customHeight="1">
      <c r="A534" s="715"/>
      <c r="B534" s="534"/>
      <c r="C534" s="534"/>
      <c r="D534" s="534"/>
      <c r="E534" s="654"/>
      <c r="F534" s="654"/>
      <c r="G534" s="654"/>
      <c r="H534" s="534"/>
      <c r="I534" s="534"/>
      <c r="J534" s="534"/>
      <c r="K534" s="534"/>
      <c r="L534" s="534"/>
      <c r="M534" s="534"/>
      <c r="N534" s="534"/>
      <c r="O534" s="534"/>
      <c r="P534" s="534"/>
      <c r="Q534" s="534"/>
      <c r="R534" s="534"/>
      <c r="S534" s="534"/>
      <c r="T534" s="534"/>
      <c r="U534" s="534"/>
      <c r="V534" s="534"/>
      <c r="W534" s="534"/>
      <c r="X534" s="534"/>
      <c r="Y534" s="534"/>
      <c r="Z534" s="534"/>
    </row>
    <row r="535" spans="1:26" ht="14.25" customHeight="1">
      <c r="A535" s="715"/>
      <c r="B535" s="534"/>
      <c r="C535" s="534"/>
      <c r="D535" s="534"/>
      <c r="E535" s="654"/>
      <c r="F535" s="654"/>
      <c r="G535" s="654"/>
      <c r="H535" s="534"/>
      <c r="I535" s="534"/>
      <c r="J535" s="534"/>
      <c r="K535" s="534"/>
      <c r="L535" s="534"/>
      <c r="M535" s="534"/>
      <c r="N535" s="534"/>
      <c r="O535" s="534"/>
      <c r="P535" s="534"/>
      <c r="Q535" s="534"/>
      <c r="R535" s="534"/>
      <c r="S535" s="534"/>
      <c r="T535" s="534"/>
      <c r="U535" s="534"/>
      <c r="V535" s="534"/>
      <c r="W535" s="534"/>
      <c r="X535" s="534"/>
      <c r="Y535" s="534"/>
      <c r="Z535" s="534"/>
    </row>
    <row r="536" spans="1:26" ht="14.25" customHeight="1">
      <c r="A536" s="715"/>
      <c r="B536" s="534"/>
      <c r="C536" s="534"/>
      <c r="D536" s="534"/>
      <c r="E536" s="654"/>
      <c r="F536" s="654"/>
      <c r="G536" s="654"/>
      <c r="H536" s="534"/>
      <c r="I536" s="534"/>
      <c r="J536" s="534"/>
      <c r="K536" s="534"/>
      <c r="L536" s="534"/>
      <c r="M536" s="534"/>
      <c r="N536" s="534"/>
      <c r="O536" s="534"/>
      <c r="P536" s="534"/>
      <c r="Q536" s="534"/>
      <c r="R536" s="534"/>
      <c r="S536" s="534"/>
      <c r="T536" s="534"/>
      <c r="U536" s="534"/>
      <c r="V536" s="534"/>
      <c r="W536" s="534"/>
      <c r="X536" s="534"/>
      <c r="Y536" s="534"/>
      <c r="Z536" s="534"/>
    </row>
    <row r="537" spans="1:26" ht="14.25" customHeight="1">
      <c r="A537" s="715"/>
      <c r="B537" s="534"/>
      <c r="C537" s="534"/>
      <c r="D537" s="534"/>
      <c r="E537" s="654"/>
      <c r="F537" s="654"/>
      <c r="G537" s="654"/>
      <c r="H537" s="534"/>
      <c r="I537" s="534"/>
      <c r="J537" s="534"/>
      <c r="K537" s="534"/>
      <c r="L537" s="534"/>
      <c r="M537" s="534"/>
      <c r="N537" s="534"/>
      <c r="O537" s="534"/>
      <c r="P537" s="534"/>
      <c r="Q537" s="534"/>
      <c r="R537" s="534"/>
      <c r="S537" s="534"/>
      <c r="T537" s="534"/>
      <c r="U537" s="534"/>
      <c r="V537" s="534"/>
      <c r="W537" s="534"/>
      <c r="X537" s="534"/>
      <c r="Y537" s="534"/>
      <c r="Z537" s="534"/>
    </row>
    <row r="538" spans="1:26" ht="14.25" customHeight="1">
      <c r="A538" s="715"/>
      <c r="B538" s="534"/>
      <c r="C538" s="534"/>
      <c r="D538" s="534"/>
      <c r="E538" s="654"/>
      <c r="F538" s="654"/>
      <c r="G538" s="654"/>
      <c r="H538" s="534"/>
      <c r="I538" s="534"/>
      <c r="J538" s="534"/>
      <c r="K538" s="534"/>
      <c r="L538" s="534"/>
      <c r="M538" s="534"/>
      <c r="N538" s="534"/>
      <c r="O538" s="534"/>
      <c r="P538" s="534"/>
      <c r="Q538" s="534"/>
      <c r="R538" s="534"/>
      <c r="S538" s="534"/>
      <c r="T538" s="534"/>
      <c r="U538" s="534"/>
      <c r="V538" s="534"/>
      <c r="W538" s="534"/>
      <c r="X538" s="534"/>
      <c r="Y538" s="534"/>
      <c r="Z538" s="534"/>
    </row>
    <row r="539" spans="1:26" ht="14.25" customHeight="1">
      <c r="A539" s="715"/>
      <c r="B539" s="534"/>
      <c r="C539" s="534"/>
      <c r="D539" s="534"/>
      <c r="E539" s="654"/>
      <c r="F539" s="654"/>
      <c r="G539" s="654"/>
      <c r="H539" s="534"/>
      <c r="I539" s="534"/>
      <c r="J539" s="534"/>
      <c r="K539" s="534"/>
      <c r="L539" s="534"/>
      <c r="M539" s="534"/>
      <c r="N539" s="534"/>
      <c r="O539" s="534"/>
      <c r="P539" s="534"/>
      <c r="Q539" s="534"/>
      <c r="R539" s="534"/>
      <c r="S539" s="534"/>
      <c r="T539" s="534"/>
      <c r="U539" s="534"/>
      <c r="V539" s="534"/>
      <c r="W539" s="534"/>
      <c r="X539" s="534"/>
      <c r="Y539" s="534"/>
      <c r="Z539" s="534"/>
    </row>
    <row r="540" spans="1:26" ht="14.25" customHeight="1">
      <c r="A540" s="715"/>
      <c r="B540" s="534"/>
      <c r="C540" s="534"/>
      <c r="D540" s="534"/>
      <c r="E540" s="654"/>
      <c r="F540" s="654"/>
      <c r="G540" s="654"/>
      <c r="H540" s="534"/>
      <c r="I540" s="534"/>
      <c r="J540" s="534"/>
      <c r="K540" s="534"/>
      <c r="L540" s="534"/>
      <c r="M540" s="534"/>
      <c r="N540" s="534"/>
      <c r="O540" s="534"/>
      <c r="P540" s="534"/>
      <c r="Q540" s="534"/>
      <c r="R540" s="534"/>
      <c r="S540" s="534"/>
      <c r="T540" s="534"/>
      <c r="U540" s="534"/>
      <c r="V540" s="534"/>
      <c r="W540" s="534"/>
      <c r="X540" s="534"/>
      <c r="Y540" s="534"/>
      <c r="Z540" s="534"/>
    </row>
    <row r="541" spans="1:26" ht="14.25" customHeight="1">
      <c r="A541" s="715"/>
      <c r="B541" s="534"/>
      <c r="C541" s="534"/>
      <c r="D541" s="534"/>
      <c r="E541" s="654"/>
      <c r="F541" s="654"/>
      <c r="G541" s="654"/>
      <c r="H541" s="534"/>
      <c r="I541" s="534"/>
      <c r="J541" s="534"/>
      <c r="K541" s="534"/>
      <c r="L541" s="534"/>
      <c r="M541" s="534"/>
      <c r="N541" s="534"/>
      <c r="O541" s="534"/>
      <c r="P541" s="534"/>
      <c r="Q541" s="534"/>
      <c r="R541" s="534"/>
      <c r="S541" s="534"/>
      <c r="T541" s="534"/>
      <c r="U541" s="534"/>
      <c r="V541" s="534"/>
      <c r="W541" s="534"/>
      <c r="X541" s="534"/>
      <c r="Y541" s="534"/>
      <c r="Z541" s="534"/>
    </row>
    <row r="542" spans="1:26" ht="14.25" customHeight="1">
      <c r="A542" s="715"/>
      <c r="B542" s="534"/>
      <c r="C542" s="534"/>
      <c r="D542" s="534"/>
      <c r="E542" s="654"/>
      <c r="F542" s="654"/>
      <c r="G542" s="654"/>
      <c r="H542" s="534"/>
      <c r="I542" s="534"/>
      <c r="J542" s="534"/>
      <c r="K542" s="534"/>
      <c r="L542" s="534"/>
      <c r="M542" s="534"/>
      <c r="N542" s="534"/>
      <c r="O542" s="534"/>
      <c r="P542" s="534"/>
      <c r="Q542" s="534"/>
      <c r="R542" s="534"/>
      <c r="S542" s="534"/>
      <c r="T542" s="534"/>
      <c r="U542" s="534"/>
      <c r="V542" s="534"/>
      <c r="W542" s="534"/>
      <c r="X542" s="534"/>
      <c r="Y542" s="534"/>
      <c r="Z542" s="534"/>
    </row>
    <row r="543" spans="1:26" ht="14.25" customHeight="1">
      <c r="A543" s="715"/>
      <c r="B543" s="534"/>
      <c r="C543" s="534"/>
      <c r="D543" s="534"/>
      <c r="E543" s="654"/>
      <c r="F543" s="654"/>
      <c r="G543" s="654"/>
      <c r="H543" s="534"/>
      <c r="I543" s="534"/>
      <c r="J543" s="534"/>
      <c r="K543" s="534"/>
      <c r="L543" s="534"/>
      <c r="M543" s="534"/>
      <c r="N543" s="534"/>
      <c r="O543" s="534"/>
      <c r="P543" s="534"/>
      <c r="Q543" s="534"/>
      <c r="R543" s="534"/>
      <c r="S543" s="534"/>
      <c r="T543" s="534"/>
      <c r="U543" s="534"/>
      <c r="V543" s="534"/>
      <c r="W543" s="534"/>
      <c r="X543" s="534"/>
      <c r="Y543" s="534"/>
      <c r="Z543" s="534"/>
    </row>
    <row r="544" spans="1:26" ht="14.25" customHeight="1">
      <c r="A544" s="715"/>
      <c r="B544" s="534"/>
      <c r="C544" s="534"/>
      <c r="D544" s="534"/>
      <c r="E544" s="654"/>
      <c r="F544" s="654"/>
      <c r="G544" s="654"/>
      <c r="H544" s="534"/>
      <c r="I544" s="534"/>
      <c r="J544" s="534"/>
      <c r="K544" s="534"/>
      <c r="L544" s="534"/>
      <c r="M544" s="534"/>
      <c r="N544" s="534"/>
      <c r="O544" s="534"/>
      <c r="P544" s="534"/>
      <c r="Q544" s="534"/>
      <c r="R544" s="534"/>
      <c r="S544" s="534"/>
      <c r="T544" s="534"/>
      <c r="U544" s="534"/>
      <c r="V544" s="534"/>
      <c r="W544" s="534"/>
      <c r="X544" s="534"/>
      <c r="Y544" s="534"/>
      <c r="Z544" s="534"/>
    </row>
    <row r="545" spans="1:26" ht="14.25" customHeight="1">
      <c r="A545" s="715"/>
      <c r="B545" s="534"/>
      <c r="C545" s="534"/>
      <c r="D545" s="534"/>
      <c r="E545" s="654"/>
      <c r="F545" s="654"/>
      <c r="G545" s="654"/>
      <c r="H545" s="534"/>
      <c r="I545" s="534"/>
      <c r="J545" s="534"/>
      <c r="K545" s="534"/>
      <c r="L545" s="534"/>
      <c r="M545" s="534"/>
      <c r="N545" s="534"/>
      <c r="O545" s="534"/>
      <c r="P545" s="534"/>
      <c r="Q545" s="534"/>
      <c r="R545" s="534"/>
      <c r="S545" s="534"/>
      <c r="T545" s="534"/>
      <c r="U545" s="534"/>
      <c r="V545" s="534"/>
      <c r="W545" s="534"/>
      <c r="X545" s="534"/>
      <c r="Y545" s="534"/>
      <c r="Z545" s="534"/>
    </row>
    <row r="546" spans="1:26" ht="14.25" customHeight="1">
      <c r="A546" s="715"/>
      <c r="B546" s="534"/>
      <c r="C546" s="534"/>
      <c r="D546" s="534"/>
      <c r="E546" s="654"/>
      <c r="F546" s="654"/>
      <c r="G546" s="654"/>
      <c r="H546" s="534"/>
      <c r="I546" s="534"/>
      <c r="J546" s="534"/>
      <c r="K546" s="534"/>
      <c r="L546" s="534"/>
      <c r="M546" s="534"/>
      <c r="N546" s="534"/>
      <c r="O546" s="534"/>
      <c r="P546" s="534"/>
      <c r="Q546" s="534"/>
      <c r="R546" s="534"/>
      <c r="S546" s="534"/>
      <c r="T546" s="534"/>
      <c r="U546" s="534"/>
      <c r="V546" s="534"/>
      <c r="W546" s="534"/>
      <c r="X546" s="534"/>
      <c r="Y546" s="534"/>
      <c r="Z546" s="534"/>
    </row>
    <row r="547" spans="1:26" ht="14.25" customHeight="1">
      <c r="A547" s="715"/>
      <c r="B547" s="534"/>
      <c r="C547" s="534"/>
      <c r="D547" s="534"/>
      <c r="E547" s="654"/>
      <c r="F547" s="654"/>
      <c r="G547" s="654"/>
      <c r="H547" s="534"/>
      <c r="I547" s="534"/>
      <c r="J547" s="534"/>
      <c r="K547" s="534"/>
      <c r="L547" s="534"/>
      <c r="M547" s="534"/>
      <c r="N547" s="534"/>
      <c r="O547" s="534"/>
      <c r="P547" s="534"/>
      <c r="Q547" s="534"/>
      <c r="R547" s="534"/>
      <c r="S547" s="534"/>
      <c r="T547" s="534"/>
      <c r="U547" s="534"/>
      <c r="V547" s="534"/>
      <c r="W547" s="534"/>
      <c r="X547" s="534"/>
      <c r="Y547" s="534"/>
      <c r="Z547" s="534"/>
    </row>
    <row r="548" spans="1:26" ht="14.25" customHeight="1">
      <c r="A548" s="715"/>
      <c r="B548" s="534"/>
      <c r="C548" s="534"/>
      <c r="D548" s="534"/>
      <c r="E548" s="654"/>
      <c r="F548" s="654"/>
      <c r="G548" s="654"/>
      <c r="H548" s="534"/>
      <c r="I548" s="534"/>
      <c r="J548" s="534"/>
      <c r="K548" s="534"/>
      <c r="L548" s="534"/>
      <c r="M548" s="534"/>
      <c r="N548" s="534"/>
      <c r="O548" s="534"/>
      <c r="P548" s="534"/>
      <c r="Q548" s="534"/>
      <c r="R548" s="534"/>
      <c r="S548" s="534"/>
      <c r="T548" s="534"/>
      <c r="U548" s="534"/>
      <c r="V548" s="534"/>
      <c r="W548" s="534"/>
      <c r="X548" s="534"/>
      <c r="Y548" s="534"/>
      <c r="Z548" s="534"/>
    </row>
    <row r="549" spans="1:26" ht="14.25" customHeight="1">
      <c r="A549" s="715"/>
      <c r="B549" s="534"/>
      <c r="C549" s="534"/>
      <c r="D549" s="534"/>
      <c r="E549" s="654"/>
      <c r="F549" s="654"/>
      <c r="G549" s="654"/>
      <c r="H549" s="534"/>
      <c r="I549" s="534"/>
      <c r="J549" s="534"/>
      <c r="K549" s="534"/>
      <c r="L549" s="534"/>
      <c r="M549" s="534"/>
      <c r="N549" s="534"/>
      <c r="O549" s="534"/>
      <c r="P549" s="534"/>
      <c r="Q549" s="534"/>
      <c r="R549" s="534"/>
      <c r="S549" s="534"/>
      <c r="T549" s="534"/>
      <c r="U549" s="534"/>
      <c r="V549" s="534"/>
      <c r="W549" s="534"/>
      <c r="X549" s="534"/>
      <c r="Y549" s="534"/>
      <c r="Z549" s="534"/>
    </row>
    <row r="550" spans="1:26" ht="14.25" customHeight="1">
      <c r="A550" s="715"/>
      <c r="B550" s="534"/>
      <c r="C550" s="534"/>
      <c r="D550" s="534"/>
      <c r="E550" s="654"/>
      <c r="F550" s="654"/>
      <c r="G550" s="654"/>
      <c r="H550" s="534"/>
      <c r="I550" s="534"/>
      <c r="J550" s="534"/>
      <c r="K550" s="534"/>
      <c r="L550" s="534"/>
      <c r="M550" s="534"/>
      <c r="N550" s="534"/>
      <c r="O550" s="534"/>
      <c r="P550" s="534"/>
      <c r="Q550" s="534"/>
      <c r="R550" s="534"/>
      <c r="S550" s="534"/>
      <c r="T550" s="534"/>
      <c r="U550" s="534"/>
      <c r="V550" s="534"/>
      <c r="W550" s="534"/>
      <c r="X550" s="534"/>
      <c r="Y550" s="534"/>
      <c r="Z550" s="534"/>
    </row>
    <row r="551" spans="1:26" ht="14.25" customHeight="1">
      <c r="A551" s="715"/>
      <c r="B551" s="534"/>
      <c r="C551" s="534"/>
      <c r="D551" s="534"/>
      <c r="E551" s="654"/>
      <c r="F551" s="654"/>
      <c r="G551" s="654"/>
      <c r="H551" s="534"/>
      <c r="I551" s="534"/>
      <c r="J551" s="534"/>
      <c r="K551" s="534"/>
      <c r="L551" s="534"/>
      <c r="M551" s="534"/>
      <c r="N551" s="534"/>
      <c r="O551" s="534"/>
      <c r="P551" s="534"/>
      <c r="Q551" s="534"/>
      <c r="R551" s="534"/>
      <c r="S551" s="534"/>
      <c r="T551" s="534"/>
      <c r="U551" s="534"/>
      <c r="V551" s="534"/>
      <c r="W551" s="534"/>
      <c r="X551" s="534"/>
      <c r="Y551" s="534"/>
      <c r="Z551" s="534"/>
    </row>
    <row r="552" spans="1:26" ht="14.25" customHeight="1">
      <c r="A552" s="715"/>
      <c r="B552" s="534"/>
      <c r="C552" s="534"/>
      <c r="D552" s="534"/>
      <c r="E552" s="654"/>
      <c r="F552" s="654"/>
      <c r="G552" s="654"/>
      <c r="H552" s="534"/>
      <c r="I552" s="534"/>
      <c r="J552" s="534"/>
      <c r="K552" s="534"/>
      <c r="L552" s="534"/>
      <c r="M552" s="534"/>
      <c r="N552" s="534"/>
      <c r="O552" s="534"/>
      <c r="P552" s="534"/>
      <c r="Q552" s="534"/>
      <c r="R552" s="534"/>
      <c r="S552" s="534"/>
      <c r="T552" s="534"/>
      <c r="U552" s="534"/>
      <c r="V552" s="534"/>
      <c r="W552" s="534"/>
      <c r="X552" s="534"/>
      <c r="Y552" s="534"/>
      <c r="Z552" s="534"/>
    </row>
    <row r="553" spans="1:26" ht="14.25" customHeight="1">
      <c r="A553" s="715"/>
      <c r="B553" s="534"/>
      <c r="C553" s="534"/>
      <c r="D553" s="534"/>
      <c r="E553" s="654"/>
      <c r="F553" s="654"/>
      <c r="G553" s="654"/>
      <c r="H553" s="534"/>
      <c r="I553" s="534"/>
      <c r="J553" s="534"/>
      <c r="K553" s="534"/>
      <c r="L553" s="534"/>
      <c r="M553" s="534"/>
      <c r="N553" s="534"/>
      <c r="O553" s="534"/>
      <c r="P553" s="534"/>
      <c r="Q553" s="534"/>
      <c r="R553" s="534"/>
      <c r="S553" s="534"/>
      <c r="T553" s="534"/>
      <c r="U553" s="534"/>
      <c r="V553" s="534"/>
      <c r="W553" s="534"/>
      <c r="X553" s="534"/>
      <c r="Y553" s="534"/>
      <c r="Z553" s="534"/>
    </row>
    <row r="554" spans="1:26" ht="14.25" customHeight="1">
      <c r="A554" s="715"/>
      <c r="B554" s="534"/>
      <c r="C554" s="534"/>
      <c r="D554" s="534"/>
      <c r="E554" s="654"/>
      <c r="F554" s="654"/>
      <c r="G554" s="654"/>
      <c r="H554" s="534"/>
      <c r="I554" s="534"/>
      <c r="J554" s="534"/>
      <c r="K554" s="534"/>
      <c r="L554" s="534"/>
      <c r="M554" s="534"/>
      <c r="N554" s="534"/>
      <c r="O554" s="534"/>
      <c r="P554" s="534"/>
      <c r="Q554" s="534"/>
      <c r="R554" s="534"/>
      <c r="S554" s="534"/>
      <c r="T554" s="534"/>
      <c r="U554" s="534"/>
      <c r="V554" s="534"/>
      <c r="W554" s="534"/>
      <c r="X554" s="534"/>
      <c r="Y554" s="534"/>
      <c r="Z554" s="534"/>
    </row>
    <row r="555" spans="1:26" ht="14.25" customHeight="1">
      <c r="A555" s="715"/>
      <c r="B555" s="534"/>
      <c r="C555" s="534"/>
      <c r="D555" s="534"/>
      <c r="E555" s="654"/>
      <c r="F555" s="654"/>
      <c r="G555" s="654"/>
      <c r="H555" s="534"/>
      <c r="I555" s="534"/>
      <c r="J555" s="534"/>
      <c r="K555" s="534"/>
      <c r="L555" s="534"/>
      <c r="M555" s="534"/>
      <c r="N555" s="534"/>
      <c r="O555" s="534"/>
      <c r="P555" s="534"/>
      <c r="Q555" s="534"/>
      <c r="R555" s="534"/>
      <c r="S555" s="534"/>
      <c r="T555" s="534"/>
      <c r="U555" s="534"/>
      <c r="V555" s="534"/>
      <c r="W555" s="534"/>
      <c r="X555" s="534"/>
      <c r="Y555" s="534"/>
      <c r="Z555" s="534"/>
    </row>
    <row r="556" spans="1:26" ht="14.25" customHeight="1">
      <c r="A556" s="715"/>
      <c r="B556" s="534"/>
      <c r="C556" s="534"/>
      <c r="D556" s="534"/>
      <c r="E556" s="654"/>
      <c r="F556" s="654"/>
      <c r="G556" s="654"/>
      <c r="H556" s="534"/>
      <c r="I556" s="534"/>
      <c r="J556" s="534"/>
      <c r="K556" s="534"/>
      <c r="L556" s="534"/>
      <c r="M556" s="534"/>
      <c r="N556" s="534"/>
      <c r="O556" s="534"/>
      <c r="P556" s="534"/>
      <c r="Q556" s="534"/>
      <c r="R556" s="534"/>
      <c r="S556" s="534"/>
      <c r="T556" s="534"/>
      <c r="U556" s="534"/>
      <c r="V556" s="534"/>
      <c r="W556" s="534"/>
      <c r="X556" s="534"/>
      <c r="Y556" s="534"/>
      <c r="Z556" s="534"/>
    </row>
    <row r="557" spans="1:26" ht="14.25" customHeight="1">
      <c r="A557" s="715"/>
      <c r="B557" s="534"/>
      <c r="C557" s="534"/>
      <c r="D557" s="534"/>
      <c r="E557" s="654"/>
      <c r="F557" s="654"/>
      <c r="G557" s="654"/>
      <c r="H557" s="534"/>
      <c r="I557" s="534"/>
      <c r="J557" s="534"/>
      <c r="K557" s="534"/>
      <c r="L557" s="534"/>
      <c r="M557" s="534"/>
      <c r="N557" s="534"/>
      <c r="O557" s="534"/>
      <c r="P557" s="534"/>
      <c r="Q557" s="534"/>
      <c r="R557" s="534"/>
      <c r="S557" s="534"/>
      <c r="T557" s="534"/>
      <c r="U557" s="534"/>
      <c r="V557" s="534"/>
      <c r="W557" s="534"/>
      <c r="X557" s="534"/>
      <c r="Y557" s="534"/>
      <c r="Z557" s="534"/>
    </row>
    <row r="558" spans="1:26" ht="14.25" customHeight="1">
      <c r="A558" s="715"/>
      <c r="B558" s="534"/>
      <c r="C558" s="534"/>
      <c r="D558" s="534"/>
      <c r="E558" s="654"/>
      <c r="F558" s="654"/>
      <c r="G558" s="654"/>
      <c r="H558" s="534"/>
      <c r="I558" s="534"/>
      <c r="J558" s="534"/>
      <c r="K558" s="534"/>
      <c r="L558" s="534"/>
      <c r="M558" s="534"/>
      <c r="N558" s="534"/>
      <c r="O558" s="534"/>
      <c r="P558" s="534"/>
      <c r="Q558" s="534"/>
      <c r="R558" s="534"/>
      <c r="S558" s="534"/>
      <c r="T558" s="534"/>
      <c r="U558" s="534"/>
      <c r="V558" s="534"/>
      <c r="W558" s="534"/>
      <c r="X558" s="534"/>
      <c r="Y558" s="534"/>
      <c r="Z558" s="534"/>
    </row>
    <row r="559" spans="1:26" ht="14.25" customHeight="1">
      <c r="A559" s="715"/>
      <c r="B559" s="534"/>
      <c r="C559" s="534"/>
      <c r="D559" s="534"/>
      <c r="E559" s="654"/>
      <c r="F559" s="654"/>
      <c r="G559" s="654"/>
      <c r="H559" s="534"/>
      <c r="I559" s="534"/>
      <c r="J559" s="534"/>
      <c r="K559" s="534"/>
      <c r="L559" s="534"/>
      <c r="M559" s="534"/>
      <c r="N559" s="534"/>
      <c r="O559" s="534"/>
      <c r="P559" s="534"/>
      <c r="Q559" s="534"/>
      <c r="R559" s="534"/>
      <c r="S559" s="534"/>
      <c r="T559" s="534"/>
      <c r="U559" s="534"/>
      <c r="V559" s="534"/>
      <c r="W559" s="534"/>
      <c r="X559" s="534"/>
      <c r="Y559" s="534"/>
      <c r="Z559" s="534"/>
    </row>
    <row r="560" spans="1:26" ht="14.25" customHeight="1">
      <c r="A560" s="715"/>
      <c r="B560" s="534"/>
      <c r="C560" s="534"/>
      <c r="D560" s="534"/>
      <c r="E560" s="654"/>
      <c r="F560" s="654"/>
      <c r="G560" s="654"/>
      <c r="H560" s="534"/>
      <c r="I560" s="534"/>
      <c r="J560" s="534"/>
      <c r="K560" s="534"/>
      <c r="L560" s="534"/>
      <c r="M560" s="534"/>
      <c r="N560" s="534"/>
      <c r="O560" s="534"/>
      <c r="P560" s="534"/>
      <c r="Q560" s="534"/>
      <c r="R560" s="534"/>
      <c r="S560" s="534"/>
      <c r="T560" s="534"/>
      <c r="U560" s="534"/>
      <c r="V560" s="534"/>
      <c r="W560" s="534"/>
      <c r="X560" s="534"/>
      <c r="Y560" s="534"/>
      <c r="Z560" s="534"/>
    </row>
    <row r="561" spans="1:26" ht="14.25" customHeight="1">
      <c r="A561" s="715"/>
      <c r="B561" s="534"/>
      <c r="C561" s="534"/>
      <c r="D561" s="534"/>
      <c r="E561" s="654"/>
      <c r="F561" s="654"/>
      <c r="G561" s="654"/>
      <c r="H561" s="534"/>
      <c r="I561" s="534"/>
      <c r="J561" s="534"/>
      <c r="K561" s="534"/>
      <c r="L561" s="534"/>
      <c r="M561" s="534"/>
      <c r="N561" s="534"/>
      <c r="O561" s="534"/>
      <c r="P561" s="534"/>
      <c r="Q561" s="534"/>
      <c r="R561" s="534"/>
      <c r="S561" s="534"/>
      <c r="T561" s="534"/>
      <c r="U561" s="534"/>
      <c r="V561" s="534"/>
      <c r="W561" s="534"/>
      <c r="X561" s="534"/>
      <c r="Y561" s="534"/>
      <c r="Z561" s="534"/>
    </row>
    <row r="562" spans="1:26" ht="14.25" customHeight="1">
      <c r="A562" s="715"/>
      <c r="B562" s="534"/>
      <c r="C562" s="534"/>
      <c r="D562" s="534"/>
      <c r="E562" s="654"/>
      <c r="F562" s="654"/>
      <c r="G562" s="654"/>
      <c r="H562" s="534"/>
      <c r="I562" s="534"/>
      <c r="J562" s="534"/>
      <c r="K562" s="534"/>
      <c r="L562" s="534"/>
      <c r="M562" s="534"/>
      <c r="N562" s="534"/>
      <c r="O562" s="534"/>
      <c r="P562" s="534"/>
      <c r="Q562" s="534"/>
      <c r="R562" s="534"/>
      <c r="S562" s="534"/>
      <c r="T562" s="534"/>
      <c r="U562" s="534"/>
      <c r="V562" s="534"/>
      <c r="W562" s="534"/>
      <c r="X562" s="534"/>
      <c r="Y562" s="534"/>
      <c r="Z562" s="534"/>
    </row>
    <row r="563" spans="1:26" ht="14.25" customHeight="1">
      <c r="A563" s="715"/>
      <c r="B563" s="534"/>
      <c r="C563" s="534"/>
      <c r="D563" s="534"/>
      <c r="E563" s="654"/>
      <c r="F563" s="654"/>
      <c r="G563" s="654"/>
      <c r="H563" s="534"/>
      <c r="I563" s="534"/>
      <c r="J563" s="534"/>
      <c r="K563" s="534"/>
      <c r="L563" s="534"/>
      <c r="M563" s="534"/>
      <c r="N563" s="534"/>
      <c r="O563" s="534"/>
      <c r="P563" s="534"/>
      <c r="Q563" s="534"/>
      <c r="R563" s="534"/>
      <c r="S563" s="534"/>
      <c r="T563" s="534"/>
      <c r="U563" s="534"/>
      <c r="V563" s="534"/>
      <c r="W563" s="534"/>
      <c r="X563" s="534"/>
      <c r="Y563" s="534"/>
      <c r="Z563" s="534"/>
    </row>
    <row r="564" spans="1:26" ht="14.25" customHeight="1">
      <c r="A564" s="715"/>
      <c r="B564" s="534"/>
      <c r="C564" s="534"/>
      <c r="D564" s="534"/>
      <c r="E564" s="654"/>
      <c r="F564" s="654"/>
      <c r="G564" s="654"/>
      <c r="H564" s="534"/>
      <c r="I564" s="534"/>
      <c r="J564" s="534"/>
      <c r="K564" s="534"/>
      <c r="L564" s="534"/>
      <c r="M564" s="534"/>
      <c r="N564" s="534"/>
      <c r="O564" s="534"/>
      <c r="P564" s="534"/>
      <c r="Q564" s="534"/>
      <c r="R564" s="534"/>
      <c r="S564" s="534"/>
      <c r="T564" s="534"/>
      <c r="U564" s="534"/>
      <c r="V564" s="534"/>
      <c r="W564" s="534"/>
      <c r="X564" s="534"/>
      <c r="Y564" s="534"/>
      <c r="Z564" s="534"/>
    </row>
    <row r="565" spans="1:26" ht="14.25" customHeight="1">
      <c r="A565" s="715"/>
      <c r="B565" s="534"/>
      <c r="C565" s="534"/>
      <c r="D565" s="534"/>
      <c r="E565" s="654"/>
      <c r="F565" s="654"/>
      <c r="G565" s="654"/>
      <c r="H565" s="534"/>
      <c r="I565" s="534"/>
      <c r="J565" s="534"/>
      <c r="K565" s="534"/>
      <c r="L565" s="534"/>
      <c r="M565" s="534"/>
      <c r="N565" s="534"/>
      <c r="O565" s="534"/>
      <c r="P565" s="534"/>
      <c r="Q565" s="534"/>
      <c r="R565" s="534"/>
      <c r="S565" s="534"/>
      <c r="T565" s="534"/>
      <c r="U565" s="534"/>
      <c r="V565" s="534"/>
      <c r="W565" s="534"/>
      <c r="X565" s="534"/>
      <c r="Y565" s="534"/>
      <c r="Z565" s="534"/>
    </row>
    <row r="566" spans="1:26" ht="14.25" customHeight="1">
      <c r="A566" s="715"/>
      <c r="B566" s="534"/>
      <c r="C566" s="534"/>
      <c r="D566" s="534"/>
      <c r="E566" s="654"/>
      <c r="F566" s="654"/>
      <c r="G566" s="654"/>
      <c r="H566" s="534"/>
      <c r="I566" s="534"/>
      <c r="J566" s="534"/>
      <c r="K566" s="534"/>
      <c r="L566" s="534"/>
      <c r="M566" s="534"/>
      <c r="N566" s="534"/>
      <c r="O566" s="534"/>
      <c r="P566" s="534"/>
      <c r="Q566" s="534"/>
      <c r="R566" s="534"/>
      <c r="S566" s="534"/>
      <c r="T566" s="534"/>
      <c r="U566" s="534"/>
      <c r="V566" s="534"/>
      <c r="W566" s="534"/>
      <c r="X566" s="534"/>
      <c r="Y566" s="534"/>
      <c r="Z566" s="534"/>
    </row>
    <row r="567" spans="1:26" ht="14.25" customHeight="1">
      <c r="A567" s="715"/>
      <c r="B567" s="534"/>
      <c r="C567" s="534"/>
      <c r="D567" s="534"/>
      <c r="E567" s="654"/>
      <c r="F567" s="654"/>
      <c r="G567" s="654"/>
      <c r="H567" s="534"/>
      <c r="I567" s="534"/>
      <c r="J567" s="534"/>
      <c r="K567" s="534"/>
      <c r="L567" s="534"/>
      <c r="M567" s="534"/>
      <c r="N567" s="534"/>
      <c r="O567" s="534"/>
      <c r="P567" s="534"/>
      <c r="Q567" s="534"/>
      <c r="R567" s="534"/>
      <c r="S567" s="534"/>
      <c r="T567" s="534"/>
      <c r="U567" s="534"/>
      <c r="V567" s="534"/>
      <c r="W567" s="534"/>
      <c r="X567" s="534"/>
      <c r="Y567" s="534"/>
      <c r="Z567" s="534"/>
    </row>
    <row r="568" spans="1:26" ht="14.25" customHeight="1">
      <c r="A568" s="715"/>
      <c r="B568" s="534"/>
      <c r="C568" s="534"/>
      <c r="D568" s="534"/>
      <c r="E568" s="654"/>
      <c r="F568" s="654"/>
      <c r="G568" s="654"/>
      <c r="H568" s="534"/>
      <c r="I568" s="534"/>
      <c r="J568" s="534"/>
      <c r="K568" s="534"/>
      <c r="L568" s="534"/>
      <c r="M568" s="534"/>
      <c r="N568" s="534"/>
      <c r="O568" s="534"/>
      <c r="P568" s="534"/>
      <c r="Q568" s="534"/>
      <c r="R568" s="534"/>
      <c r="S568" s="534"/>
      <c r="T568" s="534"/>
      <c r="U568" s="534"/>
      <c r="V568" s="534"/>
      <c r="W568" s="534"/>
      <c r="X568" s="534"/>
      <c r="Y568" s="534"/>
      <c r="Z568" s="534"/>
    </row>
    <row r="569" spans="1:26" ht="14.25" customHeight="1">
      <c r="A569" s="715"/>
      <c r="B569" s="534"/>
      <c r="C569" s="534"/>
      <c r="D569" s="534"/>
      <c r="E569" s="654"/>
      <c r="F569" s="654"/>
      <c r="G569" s="654"/>
      <c r="H569" s="534"/>
      <c r="I569" s="534"/>
      <c r="J569" s="534"/>
      <c r="K569" s="534"/>
      <c r="L569" s="534"/>
      <c r="M569" s="534"/>
      <c r="N569" s="534"/>
      <c r="O569" s="534"/>
      <c r="P569" s="534"/>
      <c r="Q569" s="534"/>
      <c r="R569" s="534"/>
      <c r="S569" s="534"/>
      <c r="T569" s="534"/>
      <c r="U569" s="534"/>
      <c r="V569" s="534"/>
      <c r="W569" s="534"/>
      <c r="X569" s="534"/>
      <c r="Y569" s="534"/>
      <c r="Z569" s="534"/>
    </row>
    <row r="570" spans="1:26" ht="14.25" customHeight="1">
      <c r="A570" s="715"/>
      <c r="B570" s="534"/>
      <c r="C570" s="534"/>
      <c r="D570" s="534"/>
      <c r="E570" s="654"/>
      <c r="F570" s="654"/>
      <c r="G570" s="654"/>
      <c r="H570" s="534"/>
      <c r="I570" s="534"/>
      <c r="J570" s="534"/>
      <c r="K570" s="534"/>
      <c r="L570" s="534"/>
      <c r="M570" s="534"/>
      <c r="N570" s="534"/>
      <c r="O570" s="534"/>
      <c r="P570" s="534"/>
      <c r="Q570" s="534"/>
      <c r="R570" s="534"/>
      <c r="S570" s="534"/>
      <c r="T570" s="534"/>
      <c r="U570" s="534"/>
      <c r="V570" s="534"/>
      <c r="W570" s="534"/>
      <c r="X570" s="534"/>
      <c r="Y570" s="534"/>
      <c r="Z570" s="534"/>
    </row>
    <row r="571" spans="1:26" ht="14.25" customHeight="1">
      <c r="A571" s="715"/>
      <c r="B571" s="534"/>
      <c r="C571" s="534"/>
      <c r="D571" s="534"/>
      <c r="E571" s="654"/>
      <c r="F571" s="654"/>
      <c r="G571" s="654"/>
      <c r="H571" s="534"/>
      <c r="I571" s="534"/>
      <c r="J571" s="534"/>
      <c r="K571" s="534"/>
      <c r="L571" s="534"/>
      <c r="M571" s="534"/>
      <c r="N571" s="534"/>
      <c r="O571" s="534"/>
      <c r="P571" s="534"/>
      <c r="Q571" s="534"/>
      <c r="R571" s="534"/>
      <c r="S571" s="534"/>
      <c r="T571" s="534"/>
      <c r="U571" s="534"/>
      <c r="V571" s="534"/>
      <c r="W571" s="534"/>
      <c r="X571" s="534"/>
      <c r="Y571" s="534"/>
      <c r="Z571" s="534"/>
    </row>
    <row r="572" spans="1:26" ht="14.25" customHeight="1">
      <c r="A572" s="715"/>
      <c r="B572" s="534"/>
      <c r="C572" s="534"/>
      <c r="D572" s="534"/>
      <c r="E572" s="654"/>
      <c r="F572" s="654"/>
      <c r="G572" s="654"/>
      <c r="H572" s="534"/>
      <c r="I572" s="534"/>
      <c r="J572" s="534"/>
      <c r="K572" s="534"/>
      <c r="L572" s="534"/>
      <c r="M572" s="534"/>
      <c r="N572" s="534"/>
      <c r="O572" s="534"/>
      <c r="P572" s="534"/>
      <c r="Q572" s="534"/>
      <c r="R572" s="534"/>
      <c r="S572" s="534"/>
      <c r="T572" s="534"/>
      <c r="U572" s="534"/>
      <c r="V572" s="534"/>
      <c r="W572" s="534"/>
      <c r="X572" s="534"/>
      <c r="Y572" s="534"/>
      <c r="Z572" s="534"/>
    </row>
    <row r="573" spans="1:26" ht="14.25" customHeight="1">
      <c r="A573" s="715"/>
      <c r="B573" s="534"/>
      <c r="C573" s="534"/>
      <c r="D573" s="534"/>
      <c r="E573" s="654"/>
      <c r="F573" s="654"/>
      <c r="G573" s="654"/>
      <c r="H573" s="534"/>
      <c r="I573" s="534"/>
      <c r="J573" s="534"/>
      <c r="K573" s="534"/>
      <c r="L573" s="534"/>
      <c r="M573" s="534"/>
      <c r="N573" s="534"/>
      <c r="O573" s="534"/>
      <c r="P573" s="534"/>
      <c r="Q573" s="534"/>
      <c r="R573" s="534"/>
      <c r="S573" s="534"/>
      <c r="T573" s="534"/>
      <c r="U573" s="534"/>
      <c r="V573" s="534"/>
      <c r="W573" s="534"/>
      <c r="X573" s="534"/>
      <c r="Y573" s="534"/>
      <c r="Z573" s="534"/>
    </row>
    <row r="574" spans="1:26" ht="14.25" customHeight="1">
      <c r="A574" s="715"/>
      <c r="B574" s="534"/>
      <c r="C574" s="534"/>
      <c r="D574" s="534"/>
      <c r="E574" s="654"/>
      <c r="F574" s="654"/>
      <c r="G574" s="654"/>
      <c r="H574" s="534"/>
      <c r="I574" s="534"/>
      <c r="J574" s="534"/>
      <c r="K574" s="534"/>
      <c r="L574" s="534"/>
      <c r="M574" s="534"/>
      <c r="N574" s="534"/>
      <c r="O574" s="534"/>
      <c r="P574" s="534"/>
      <c r="Q574" s="534"/>
      <c r="R574" s="534"/>
      <c r="S574" s="534"/>
      <c r="T574" s="534"/>
      <c r="U574" s="534"/>
      <c r="V574" s="534"/>
      <c r="W574" s="534"/>
      <c r="X574" s="534"/>
      <c r="Y574" s="534"/>
      <c r="Z574" s="534"/>
    </row>
    <row r="575" spans="1:26" ht="14.25" customHeight="1">
      <c r="A575" s="715"/>
      <c r="B575" s="534"/>
      <c r="C575" s="534"/>
      <c r="D575" s="534"/>
      <c r="E575" s="654"/>
      <c r="F575" s="654"/>
      <c r="G575" s="654"/>
      <c r="H575" s="534"/>
      <c r="I575" s="534"/>
      <c r="J575" s="534"/>
      <c r="K575" s="534"/>
      <c r="L575" s="534"/>
      <c r="M575" s="534"/>
      <c r="N575" s="534"/>
      <c r="O575" s="534"/>
      <c r="P575" s="534"/>
      <c r="Q575" s="534"/>
      <c r="R575" s="534"/>
      <c r="S575" s="534"/>
      <c r="T575" s="534"/>
      <c r="U575" s="534"/>
      <c r="V575" s="534"/>
      <c r="W575" s="534"/>
      <c r="X575" s="534"/>
      <c r="Y575" s="534"/>
      <c r="Z575" s="534"/>
    </row>
    <row r="576" spans="1:26" ht="14.25" customHeight="1">
      <c r="A576" s="715"/>
      <c r="B576" s="534"/>
      <c r="C576" s="534"/>
      <c r="D576" s="534"/>
      <c r="E576" s="654"/>
      <c r="F576" s="654"/>
      <c r="G576" s="654"/>
      <c r="H576" s="534"/>
      <c r="I576" s="534"/>
      <c r="J576" s="534"/>
      <c r="K576" s="534"/>
      <c r="L576" s="534"/>
      <c r="M576" s="534"/>
      <c r="N576" s="534"/>
      <c r="O576" s="534"/>
      <c r="P576" s="534"/>
      <c r="Q576" s="534"/>
      <c r="R576" s="534"/>
      <c r="S576" s="534"/>
      <c r="T576" s="534"/>
      <c r="U576" s="534"/>
      <c r="V576" s="534"/>
      <c r="W576" s="534"/>
      <c r="X576" s="534"/>
      <c r="Y576" s="534"/>
      <c r="Z576" s="534"/>
    </row>
    <row r="577" spans="1:26" ht="14.25" customHeight="1">
      <c r="A577" s="715"/>
      <c r="B577" s="534"/>
      <c r="C577" s="534"/>
      <c r="D577" s="534"/>
      <c r="E577" s="654"/>
      <c r="F577" s="654"/>
      <c r="G577" s="654"/>
      <c r="H577" s="534"/>
      <c r="I577" s="534"/>
      <c r="J577" s="534"/>
      <c r="K577" s="534"/>
      <c r="L577" s="534"/>
      <c r="M577" s="534"/>
      <c r="N577" s="534"/>
      <c r="O577" s="534"/>
      <c r="P577" s="534"/>
      <c r="Q577" s="534"/>
      <c r="R577" s="534"/>
      <c r="S577" s="534"/>
      <c r="T577" s="534"/>
      <c r="U577" s="534"/>
      <c r="V577" s="534"/>
      <c r="W577" s="534"/>
      <c r="X577" s="534"/>
      <c r="Y577" s="534"/>
      <c r="Z577" s="534"/>
    </row>
    <row r="578" spans="1:26" ht="14.25" customHeight="1">
      <c r="A578" s="715"/>
      <c r="B578" s="534"/>
      <c r="C578" s="534"/>
      <c r="D578" s="534"/>
      <c r="E578" s="654"/>
      <c r="F578" s="654"/>
      <c r="G578" s="654"/>
      <c r="H578" s="534"/>
      <c r="I578" s="534"/>
      <c r="J578" s="534"/>
      <c r="K578" s="534"/>
      <c r="L578" s="534"/>
      <c r="M578" s="534"/>
      <c r="N578" s="534"/>
      <c r="O578" s="534"/>
      <c r="P578" s="534"/>
      <c r="Q578" s="534"/>
      <c r="R578" s="534"/>
      <c r="S578" s="534"/>
      <c r="T578" s="534"/>
      <c r="U578" s="534"/>
      <c r="V578" s="534"/>
      <c r="W578" s="534"/>
      <c r="X578" s="534"/>
      <c r="Y578" s="534"/>
      <c r="Z578" s="534"/>
    </row>
    <row r="579" spans="1:26" ht="14.25" customHeight="1">
      <c r="A579" s="715"/>
      <c r="B579" s="534"/>
      <c r="C579" s="534"/>
      <c r="D579" s="534"/>
      <c r="E579" s="654"/>
      <c r="F579" s="654"/>
      <c r="G579" s="654"/>
      <c r="H579" s="534"/>
      <c r="I579" s="534"/>
      <c r="J579" s="534"/>
      <c r="K579" s="534"/>
      <c r="L579" s="534"/>
      <c r="M579" s="534"/>
      <c r="N579" s="534"/>
      <c r="O579" s="534"/>
      <c r="P579" s="534"/>
      <c r="Q579" s="534"/>
      <c r="R579" s="534"/>
      <c r="S579" s="534"/>
      <c r="T579" s="534"/>
      <c r="U579" s="534"/>
      <c r="V579" s="534"/>
      <c r="W579" s="534"/>
      <c r="X579" s="534"/>
      <c r="Y579" s="534"/>
      <c r="Z579" s="534"/>
    </row>
    <row r="580" spans="1:26" ht="14.25" customHeight="1">
      <c r="A580" s="715"/>
      <c r="B580" s="534"/>
      <c r="C580" s="534"/>
      <c r="D580" s="534"/>
      <c r="E580" s="654"/>
      <c r="F580" s="654"/>
      <c r="G580" s="654"/>
      <c r="H580" s="534"/>
      <c r="I580" s="534"/>
      <c r="J580" s="534"/>
      <c r="K580" s="534"/>
      <c r="L580" s="534"/>
      <c r="M580" s="534"/>
      <c r="N580" s="534"/>
      <c r="O580" s="534"/>
      <c r="P580" s="534"/>
      <c r="Q580" s="534"/>
      <c r="R580" s="534"/>
      <c r="S580" s="534"/>
      <c r="T580" s="534"/>
      <c r="U580" s="534"/>
      <c r="V580" s="534"/>
      <c r="W580" s="534"/>
      <c r="X580" s="534"/>
      <c r="Y580" s="534"/>
      <c r="Z580" s="534"/>
    </row>
    <row r="581" spans="1:26" ht="14.25" customHeight="1">
      <c r="A581" s="715"/>
      <c r="B581" s="534"/>
      <c r="C581" s="534"/>
      <c r="D581" s="534"/>
      <c r="E581" s="654"/>
      <c r="F581" s="654"/>
      <c r="G581" s="654"/>
      <c r="H581" s="534"/>
      <c r="I581" s="534"/>
      <c r="J581" s="534"/>
      <c r="K581" s="534"/>
      <c r="L581" s="534"/>
      <c r="M581" s="534"/>
      <c r="N581" s="534"/>
      <c r="O581" s="534"/>
      <c r="P581" s="534"/>
      <c r="Q581" s="534"/>
      <c r="R581" s="534"/>
      <c r="S581" s="534"/>
      <c r="T581" s="534"/>
      <c r="U581" s="534"/>
      <c r="V581" s="534"/>
      <c r="W581" s="534"/>
      <c r="X581" s="534"/>
      <c r="Y581" s="534"/>
      <c r="Z581" s="534"/>
    </row>
    <row r="582" spans="1:26" ht="14.25" customHeight="1">
      <c r="A582" s="715"/>
      <c r="B582" s="534"/>
      <c r="C582" s="534"/>
      <c r="D582" s="534"/>
      <c r="E582" s="654"/>
      <c r="F582" s="654"/>
      <c r="G582" s="654"/>
      <c r="H582" s="534"/>
      <c r="I582" s="534"/>
      <c r="J582" s="534"/>
      <c r="K582" s="534"/>
      <c r="L582" s="534"/>
      <c r="M582" s="534"/>
      <c r="N582" s="534"/>
      <c r="O582" s="534"/>
      <c r="P582" s="534"/>
      <c r="Q582" s="534"/>
      <c r="R582" s="534"/>
      <c r="S582" s="534"/>
      <c r="T582" s="534"/>
      <c r="U582" s="534"/>
      <c r="V582" s="534"/>
      <c r="W582" s="534"/>
      <c r="X582" s="534"/>
      <c r="Y582" s="534"/>
      <c r="Z582" s="534"/>
    </row>
    <row r="583" spans="1:26" ht="14.25" customHeight="1">
      <c r="A583" s="715"/>
      <c r="B583" s="534"/>
      <c r="C583" s="534"/>
      <c r="D583" s="534"/>
      <c r="E583" s="654"/>
      <c r="F583" s="654"/>
      <c r="G583" s="654"/>
      <c r="H583" s="534"/>
      <c r="I583" s="534"/>
      <c r="J583" s="534"/>
      <c r="K583" s="534"/>
      <c r="L583" s="534"/>
      <c r="M583" s="534"/>
      <c r="N583" s="534"/>
      <c r="O583" s="534"/>
      <c r="P583" s="534"/>
      <c r="Q583" s="534"/>
      <c r="R583" s="534"/>
      <c r="S583" s="534"/>
      <c r="T583" s="534"/>
      <c r="U583" s="534"/>
      <c r="V583" s="534"/>
      <c r="W583" s="534"/>
      <c r="X583" s="534"/>
      <c r="Y583" s="534"/>
      <c r="Z583" s="534"/>
    </row>
    <row r="584" spans="1:26" ht="14.25" customHeight="1">
      <c r="A584" s="715"/>
      <c r="B584" s="534"/>
      <c r="C584" s="534"/>
      <c r="D584" s="534"/>
      <c r="E584" s="654"/>
      <c r="F584" s="654"/>
      <c r="G584" s="654"/>
      <c r="H584" s="534"/>
      <c r="I584" s="534"/>
      <c r="J584" s="534"/>
      <c r="K584" s="534"/>
      <c r="L584" s="534"/>
      <c r="M584" s="534"/>
      <c r="N584" s="534"/>
      <c r="O584" s="534"/>
      <c r="P584" s="534"/>
      <c r="Q584" s="534"/>
      <c r="R584" s="534"/>
      <c r="S584" s="534"/>
      <c r="T584" s="534"/>
      <c r="U584" s="534"/>
      <c r="V584" s="534"/>
      <c r="W584" s="534"/>
      <c r="X584" s="534"/>
      <c r="Y584" s="534"/>
      <c r="Z584" s="534"/>
    </row>
    <row r="585" spans="1:26" ht="14.25" customHeight="1">
      <c r="A585" s="715"/>
      <c r="B585" s="534"/>
      <c r="C585" s="534"/>
      <c r="D585" s="534"/>
      <c r="E585" s="654"/>
      <c r="F585" s="654"/>
      <c r="G585" s="654"/>
      <c r="H585" s="534"/>
      <c r="I585" s="534"/>
      <c r="J585" s="534"/>
      <c r="K585" s="534"/>
      <c r="L585" s="534"/>
      <c r="M585" s="534"/>
      <c r="N585" s="534"/>
      <c r="O585" s="534"/>
      <c r="P585" s="534"/>
      <c r="Q585" s="534"/>
      <c r="R585" s="534"/>
      <c r="S585" s="534"/>
      <c r="T585" s="534"/>
      <c r="U585" s="534"/>
      <c r="V585" s="534"/>
      <c r="W585" s="534"/>
      <c r="X585" s="534"/>
      <c r="Y585" s="534"/>
      <c r="Z585" s="534"/>
    </row>
    <row r="586" spans="1:26" ht="14.25" customHeight="1">
      <c r="A586" s="715"/>
      <c r="B586" s="534"/>
      <c r="C586" s="534"/>
      <c r="D586" s="534"/>
      <c r="E586" s="654"/>
      <c r="F586" s="654"/>
      <c r="G586" s="654"/>
      <c r="H586" s="534"/>
      <c r="I586" s="534"/>
      <c r="J586" s="534"/>
      <c r="K586" s="534"/>
      <c r="L586" s="534"/>
      <c r="M586" s="534"/>
      <c r="N586" s="534"/>
      <c r="O586" s="534"/>
      <c r="P586" s="534"/>
      <c r="Q586" s="534"/>
      <c r="R586" s="534"/>
      <c r="S586" s="534"/>
      <c r="T586" s="534"/>
      <c r="U586" s="534"/>
      <c r="V586" s="534"/>
      <c r="W586" s="534"/>
      <c r="X586" s="534"/>
      <c r="Y586" s="534"/>
      <c r="Z586" s="534"/>
    </row>
    <row r="587" spans="1:26" ht="14.25" customHeight="1">
      <c r="A587" s="715"/>
      <c r="B587" s="534"/>
      <c r="C587" s="534"/>
      <c r="D587" s="534"/>
      <c r="E587" s="654"/>
      <c r="F587" s="654"/>
      <c r="G587" s="654"/>
      <c r="H587" s="534"/>
      <c r="I587" s="534"/>
      <c r="J587" s="534"/>
      <c r="K587" s="534"/>
      <c r="L587" s="534"/>
      <c r="M587" s="534"/>
      <c r="N587" s="534"/>
      <c r="O587" s="534"/>
      <c r="P587" s="534"/>
      <c r="Q587" s="534"/>
      <c r="R587" s="534"/>
      <c r="S587" s="534"/>
      <c r="T587" s="534"/>
      <c r="U587" s="534"/>
      <c r="V587" s="534"/>
      <c r="W587" s="534"/>
      <c r="X587" s="534"/>
      <c r="Y587" s="534"/>
      <c r="Z587" s="534"/>
    </row>
    <row r="588" spans="1:26" ht="14.25" customHeight="1">
      <c r="A588" s="715"/>
      <c r="B588" s="534"/>
      <c r="C588" s="534"/>
      <c r="D588" s="534"/>
      <c r="E588" s="654"/>
      <c r="F588" s="654"/>
      <c r="G588" s="654"/>
      <c r="H588" s="534"/>
      <c r="I588" s="534"/>
      <c r="J588" s="534"/>
      <c r="K588" s="534"/>
      <c r="L588" s="534"/>
      <c r="M588" s="534"/>
      <c r="N588" s="534"/>
      <c r="O588" s="534"/>
      <c r="P588" s="534"/>
      <c r="Q588" s="534"/>
      <c r="R588" s="534"/>
      <c r="S588" s="534"/>
      <c r="T588" s="534"/>
      <c r="U588" s="534"/>
      <c r="V588" s="534"/>
      <c r="W588" s="534"/>
      <c r="X588" s="534"/>
      <c r="Y588" s="534"/>
      <c r="Z588" s="534"/>
    </row>
    <row r="589" spans="1:26" ht="14.25" customHeight="1">
      <c r="A589" s="715"/>
      <c r="B589" s="534"/>
      <c r="C589" s="534"/>
      <c r="D589" s="534"/>
      <c r="E589" s="654"/>
      <c r="F589" s="654"/>
      <c r="G589" s="654"/>
      <c r="H589" s="534"/>
      <c r="I589" s="534"/>
      <c r="J589" s="534"/>
      <c r="K589" s="534"/>
      <c r="L589" s="534"/>
      <c r="M589" s="534"/>
      <c r="N589" s="534"/>
      <c r="O589" s="534"/>
      <c r="P589" s="534"/>
      <c r="Q589" s="534"/>
      <c r="R589" s="534"/>
      <c r="S589" s="534"/>
      <c r="T589" s="534"/>
      <c r="U589" s="534"/>
      <c r="V589" s="534"/>
      <c r="W589" s="534"/>
      <c r="X589" s="534"/>
      <c r="Y589" s="534"/>
      <c r="Z589" s="534"/>
    </row>
    <row r="590" spans="1:26" ht="14.25" customHeight="1">
      <c r="A590" s="715"/>
      <c r="B590" s="534"/>
      <c r="C590" s="534"/>
      <c r="D590" s="534"/>
      <c r="E590" s="654"/>
      <c r="F590" s="654"/>
      <c r="G590" s="654"/>
      <c r="H590" s="534"/>
      <c r="I590" s="534"/>
      <c r="J590" s="534"/>
      <c r="K590" s="534"/>
      <c r="L590" s="534"/>
      <c r="M590" s="534"/>
      <c r="N590" s="534"/>
      <c r="O590" s="534"/>
      <c r="P590" s="534"/>
      <c r="Q590" s="534"/>
      <c r="R590" s="534"/>
      <c r="S590" s="534"/>
      <c r="T590" s="534"/>
      <c r="U590" s="534"/>
      <c r="V590" s="534"/>
      <c r="W590" s="534"/>
      <c r="X590" s="534"/>
      <c r="Y590" s="534"/>
      <c r="Z590" s="534"/>
    </row>
    <row r="591" spans="1:26" ht="14.25" customHeight="1">
      <c r="A591" s="715"/>
      <c r="B591" s="534"/>
      <c r="C591" s="534"/>
      <c r="D591" s="534"/>
      <c r="E591" s="654"/>
      <c r="F591" s="654"/>
      <c r="G591" s="654"/>
      <c r="H591" s="534"/>
      <c r="I591" s="534"/>
      <c r="J591" s="534"/>
      <c r="K591" s="534"/>
      <c r="L591" s="534"/>
      <c r="M591" s="534"/>
      <c r="N591" s="534"/>
      <c r="O591" s="534"/>
      <c r="P591" s="534"/>
      <c r="Q591" s="534"/>
      <c r="R591" s="534"/>
      <c r="S591" s="534"/>
      <c r="T591" s="534"/>
      <c r="U591" s="534"/>
      <c r="V591" s="534"/>
      <c r="W591" s="534"/>
      <c r="X591" s="534"/>
      <c r="Y591" s="534"/>
      <c r="Z591" s="534"/>
    </row>
    <row r="592" spans="1:26" ht="14.25" customHeight="1">
      <c r="A592" s="715"/>
      <c r="B592" s="534"/>
      <c r="C592" s="534"/>
      <c r="D592" s="534"/>
      <c r="E592" s="654"/>
      <c r="F592" s="654"/>
      <c r="G592" s="654"/>
      <c r="H592" s="534"/>
      <c r="I592" s="534"/>
      <c r="J592" s="534"/>
      <c r="K592" s="534"/>
      <c r="L592" s="534"/>
      <c r="M592" s="534"/>
      <c r="N592" s="534"/>
      <c r="O592" s="534"/>
      <c r="P592" s="534"/>
      <c r="Q592" s="534"/>
      <c r="R592" s="534"/>
      <c r="S592" s="534"/>
      <c r="T592" s="534"/>
      <c r="U592" s="534"/>
      <c r="V592" s="534"/>
      <c r="W592" s="534"/>
      <c r="X592" s="534"/>
      <c r="Y592" s="534"/>
      <c r="Z592" s="534"/>
    </row>
    <row r="593" spans="1:26" ht="14.25" customHeight="1">
      <c r="A593" s="715"/>
      <c r="B593" s="534"/>
      <c r="C593" s="534"/>
      <c r="D593" s="534"/>
      <c r="E593" s="654"/>
      <c r="F593" s="654"/>
      <c r="G593" s="654"/>
      <c r="H593" s="534"/>
      <c r="I593" s="534"/>
      <c r="J593" s="534"/>
      <c r="K593" s="534"/>
      <c r="L593" s="534"/>
      <c r="M593" s="534"/>
      <c r="N593" s="534"/>
      <c r="O593" s="534"/>
      <c r="P593" s="534"/>
      <c r="Q593" s="534"/>
      <c r="R593" s="534"/>
      <c r="S593" s="534"/>
      <c r="T593" s="534"/>
      <c r="U593" s="534"/>
      <c r="V593" s="534"/>
      <c r="W593" s="534"/>
      <c r="X593" s="534"/>
      <c r="Y593" s="534"/>
      <c r="Z593" s="534"/>
    </row>
    <row r="594" spans="1:26" ht="14.25" customHeight="1">
      <c r="A594" s="715"/>
      <c r="B594" s="534"/>
      <c r="C594" s="534"/>
      <c r="D594" s="534"/>
      <c r="E594" s="654"/>
      <c r="F594" s="654"/>
      <c r="G594" s="654"/>
      <c r="H594" s="534"/>
      <c r="I594" s="534"/>
      <c r="J594" s="534"/>
      <c r="K594" s="534"/>
      <c r="L594" s="534"/>
      <c r="M594" s="534"/>
      <c r="N594" s="534"/>
      <c r="O594" s="534"/>
      <c r="P594" s="534"/>
      <c r="Q594" s="534"/>
      <c r="R594" s="534"/>
      <c r="S594" s="534"/>
      <c r="T594" s="534"/>
      <c r="U594" s="534"/>
      <c r="V594" s="534"/>
      <c r="W594" s="534"/>
      <c r="X594" s="534"/>
      <c r="Y594" s="534"/>
      <c r="Z594" s="534"/>
    </row>
    <row r="595" spans="1:26" ht="14.25" customHeight="1">
      <c r="A595" s="715"/>
      <c r="B595" s="534"/>
      <c r="C595" s="534"/>
      <c r="D595" s="534"/>
      <c r="E595" s="654"/>
      <c r="F595" s="654"/>
      <c r="G595" s="654"/>
      <c r="H595" s="534"/>
      <c r="I595" s="534"/>
      <c r="J595" s="534"/>
      <c r="K595" s="534"/>
      <c r="L595" s="534"/>
      <c r="M595" s="534"/>
      <c r="N595" s="534"/>
      <c r="O595" s="534"/>
      <c r="P595" s="534"/>
      <c r="Q595" s="534"/>
      <c r="R595" s="534"/>
      <c r="S595" s="534"/>
      <c r="T595" s="534"/>
      <c r="U595" s="534"/>
      <c r="V595" s="534"/>
      <c r="W595" s="534"/>
      <c r="X595" s="534"/>
      <c r="Y595" s="534"/>
      <c r="Z595" s="534"/>
    </row>
    <row r="596" spans="1:26" ht="14.25" customHeight="1">
      <c r="A596" s="715"/>
      <c r="B596" s="534"/>
      <c r="C596" s="534"/>
      <c r="D596" s="534"/>
      <c r="E596" s="654"/>
      <c r="F596" s="654"/>
      <c r="G596" s="654"/>
      <c r="H596" s="534"/>
      <c r="I596" s="534"/>
      <c r="J596" s="534"/>
      <c r="K596" s="534"/>
      <c r="L596" s="534"/>
      <c r="M596" s="534"/>
      <c r="N596" s="534"/>
      <c r="O596" s="534"/>
      <c r="P596" s="534"/>
      <c r="Q596" s="534"/>
      <c r="R596" s="534"/>
      <c r="S596" s="534"/>
      <c r="T596" s="534"/>
      <c r="U596" s="534"/>
      <c r="V596" s="534"/>
      <c r="W596" s="534"/>
      <c r="X596" s="534"/>
      <c r="Y596" s="534"/>
      <c r="Z596" s="534"/>
    </row>
    <row r="597" spans="1:26" ht="14.25" customHeight="1">
      <c r="A597" s="715"/>
      <c r="B597" s="534"/>
      <c r="C597" s="534"/>
      <c r="D597" s="534"/>
      <c r="E597" s="654"/>
      <c r="F597" s="654"/>
      <c r="G597" s="654"/>
      <c r="H597" s="534"/>
      <c r="I597" s="534"/>
      <c r="J597" s="534"/>
      <c r="K597" s="534"/>
      <c r="L597" s="534"/>
      <c r="M597" s="534"/>
      <c r="N597" s="534"/>
      <c r="O597" s="534"/>
      <c r="P597" s="534"/>
      <c r="Q597" s="534"/>
      <c r="R597" s="534"/>
      <c r="S597" s="534"/>
      <c r="T597" s="534"/>
      <c r="U597" s="534"/>
      <c r="V597" s="534"/>
      <c r="W597" s="534"/>
      <c r="X597" s="534"/>
      <c r="Y597" s="534"/>
      <c r="Z597" s="534"/>
    </row>
    <row r="598" spans="1:26" ht="14.25" customHeight="1">
      <c r="A598" s="715"/>
      <c r="B598" s="534"/>
      <c r="C598" s="534"/>
      <c r="D598" s="534"/>
      <c r="E598" s="654"/>
      <c r="F598" s="654"/>
      <c r="G598" s="654"/>
      <c r="H598" s="534"/>
      <c r="I598" s="534"/>
      <c r="J598" s="534"/>
      <c r="K598" s="534"/>
      <c r="L598" s="534"/>
      <c r="M598" s="534"/>
      <c r="N598" s="534"/>
      <c r="O598" s="534"/>
      <c r="P598" s="534"/>
      <c r="Q598" s="534"/>
      <c r="R598" s="534"/>
      <c r="S598" s="534"/>
      <c r="T598" s="534"/>
      <c r="U598" s="534"/>
      <c r="V598" s="534"/>
      <c r="W598" s="534"/>
      <c r="X598" s="534"/>
      <c r="Y598" s="534"/>
      <c r="Z598" s="534"/>
    </row>
    <row r="599" spans="1:26" ht="14.25" customHeight="1">
      <c r="A599" s="715"/>
      <c r="B599" s="534"/>
      <c r="C599" s="534"/>
      <c r="D599" s="534"/>
      <c r="E599" s="654"/>
      <c r="F599" s="654"/>
      <c r="G599" s="654"/>
      <c r="H599" s="534"/>
      <c r="I599" s="534"/>
      <c r="J599" s="534"/>
      <c r="K599" s="534"/>
      <c r="L599" s="534"/>
      <c r="M599" s="534"/>
      <c r="N599" s="534"/>
      <c r="O599" s="534"/>
      <c r="P599" s="534"/>
      <c r="Q599" s="534"/>
      <c r="R599" s="534"/>
      <c r="S599" s="534"/>
      <c r="T599" s="534"/>
      <c r="U599" s="534"/>
      <c r="V599" s="534"/>
      <c r="W599" s="534"/>
      <c r="X599" s="534"/>
      <c r="Y599" s="534"/>
      <c r="Z599" s="534"/>
    </row>
    <row r="600" spans="1:26" ht="14.25" customHeight="1">
      <c r="A600" s="715"/>
      <c r="B600" s="534"/>
      <c r="C600" s="534"/>
      <c r="D600" s="534"/>
      <c r="E600" s="654"/>
      <c r="F600" s="654"/>
      <c r="G600" s="654"/>
      <c r="H600" s="534"/>
      <c r="I600" s="534"/>
      <c r="J600" s="534"/>
      <c r="K600" s="534"/>
      <c r="L600" s="534"/>
      <c r="M600" s="534"/>
      <c r="N600" s="534"/>
      <c r="O600" s="534"/>
      <c r="P600" s="534"/>
      <c r="Q600" s="534"/>
      <c r="R600" s="534"/>
      <c r="S600" s="534"/>
      <c r="T600" s="534"/>
      <c r="U600" s="534"/>
      <c r="V600" s="534"/>
      <c r="W600" s="534"/>
      <c r="X600" s="534"/>
      <c r="Y600" s="534"/>
      <c r="Z600" s="534"/>
    </row>
    <row r="601" spans="1:26" ht="14.25" customHeight="1">
      <c r="A601" s="715"/>
      <c r="B601" s="534"/>
      <c r="C601" s="534"/>
      <c r="D601" s="534"/>
      <c r="E601" s="654"/>
      <c r="F601" s="654"/>
      <c r="G601" s="654"/>
      <c r="H601" s="534"/>
      <c r="I601" s="534"/>
      <c r="J601" s="534"/>
      <c r="K601" s="534"/>
      <c r="L601" s="534"/>
      <c r="M601" s="534"/>
      <c r="N601" s="534"/>
      <c r="O601" s="534"/>
      <c r="P601" s="534"/>
      <c r="Q601" s="534"/>
      <c r="R601" s="534"/>
      <c r="S601" s="534"/>
      <c r="T601" s="534"/>
      <c r="U601" s="534"/>
      <c r="V601" s="534"/>
      <c r="W601" s="534"/>
      <c r="X601" s="534"/>
      <c r="Y601" s="534"/>
      <c r="Z601" s="534"/>
    </row>
    <row r="602" spans="1:26" ht="14.25" customHeight="1">
      <c r="A602" s="715"/>
      <c r="B602" s="534"/>
      <c r="C602" s="534"/>
      <c r="D602" s="534"/>
      <c r="E602" s="654"/>
      <c r="F602" s="654"/>
      <c r="G602" s="654"/>
      <c r="H602" s="534"/>
      <c r="I602" s="534"/>
      <c r="J602" s="534"/>
      <c r="K602" s="534"/>
      <c r="L602" s="534"/>
      <c r="M602" s="534"/>
      <c r="N602" s="534"/>
      <c r="O602" s="534"/>
      <c r="P602" s="534"/>
      <c r="Q602" s="534"/>
      <c r="R602" s="534"/>
      <c r="S602" s="534"/>
      <c r="T602" s="534"/>
      <c r="U602" s="534"/>
      <c r="V602" s="534"/>
      <c r="W602" s="534"/>
      <c r="X602" s="534"/>
      <c r="Y602" s="534"/>
      <c r="Z602" s="534"/>
    </row>
    <row r="603" spans="1:26" ht="14.25" customHeight="1">
      <c r="A603" s="715"/>
      <c r="B603" s="534"/>
      <c r="C603" s="534"/>
      <c r="D603" s="534"/>
      <c r="E603" s="654"/>
      <c r="F603" s="654"/>
      <c r="G603" s="654"/>
      <c r="H603" s="534"/>
      <c r="I603" s="534"/>
      <c r="J603" s="534"/>
      <c r="K603" s="534"/>
      <c r="L603" s="534"/>
      <c r="M603" s="534"/>
      <c r="N603" s="534"/>
      <c r="O603" s="534"/>
      <c r="P603" s="534"/>
      <c r="Q603" s="534"/>
      <c r="R603" s="534"/>
      <c r="S603" s="534"/>
      <c r="T603" s="534"/>
      <c r="U603" s="534"/>
      <c r="V603" s="534"/>
      <c r="W603" s="534"/>
      <c r="X603" s="534"/>
      <c r="Y603" s="534"/>
      <c r="Z603" s="534"/>
    </row>
    <row r="604" spans="1:26" ht="14.25" customHeight="1">
      <c r="A604" s="715"/>
      <c r="B604" s="534"/>
      <c r="C604" s="534"/>
      <c r="D604" s="534"/>
      <c r="E604" s="654"/>
      <c r="F604" s="654"/>
      <c r="G604" s="654"/>
      <c r="H604" s="534"/>
      <c r="I604" s="534"/>
      <c r="J604" s="534"/>
      <c r="K604" s="534"/>
      <c r="L604" s="534"/>
      <c r="M604" s="534"/>
      <c r="N604" s="534"/>
      <c r="O604" s="534"/>
      <c r="P604" s="534"/>
      <c r="Q604" s="534"/>
      <c r="R604" s="534"/>
      <c r="S604" s="534"/>
      <c r="T604" s="534"/>
      <c r="U604" s="534"/>
      <c r="V604" s="534"/>
      <c r="W604" s="534"/>
      <c r="X604" s="534"/>
      <c r="Y604" s="534"/>
      <c r="Z604" s="534"/>
    </row>
    <row r="605" spans="1:26" ht="14.25" customHeight="1">
      <c r="A605" s="715"/>
      <c r="B605" s="534"/>
      <c r="C605" s="534"/>
      <c r="D605" s="534"/>
      <c r="E605" s="654"/>
      <c r="F605" s="654"/>
      <c r="G605" s="654"/>
      <c r="H605" s="534"/>
      <c r="I605" s="534"/>
      <c r="J605" s="534"/>
      <c r="K605" s="534"/>
      <c r="L605" s="534"/>
      <c r="M605" s="534"/>
      <c r="N605" s="534"/>
      <c r="O605" s="534"/>
      <c r="P605" s="534"/>
      <c r="Q605" s="534"/>
      <c r="R605" s="534"/>
      <c r="S605" s="534"/>
      <c r="T605" s="534"/>
      <c r="U605" s="534"/>
      <c r="V605" s="534"/>
      <c r="W605" s="534"/>
      <c r="X605" s="534"/>
      <c r="Y605" s="534"/>
      <c r="Z605" s="534"/>
    </row>
    <row r="606" spans="1:26" ht="14.25" customHeight="1">
      <c r="A606" s="715"/>
      <c r="B606" s="534"/>
      <c r="C606" s="534"/>
      <c r="D606" s="534"/>
      <c r="E606" s="654"/>
      <c r="F606" s="654"/>
      <c r="G606" s="654"/>
      <c r="H606" s="534"/>
      <c r="I606" s="534"/>
      <c r="J606" s="534"/>
      <c r="K606" s="534"/>
      <c r="L606" s="534"/>
      <c r="M606" s="534"/>
      <c r="N606" s="534"/>
      <c r="O606" s="534"/>
      <c r="P606" s="534"/>
      <c r="Q606" s="534"/>
      <c r="R606" s="534"/>
      <c r="S606" s="534"/>
      <c r="T606" s="534"/>
      <c r="U606" s="534"/>
      <c r="V606" s="534"/>
      <c r="W606" s="534"/>
      <c r="X606" s="534"/>
      <c r="Y606" s="534"/>
      <c r="Z606" s="534"/>
    </row>
    <row r="607" spans="1:26" ht="14.25" customHeight="1">
      <c r="A607" s="715"/>
      <c r="B607" s="534"/>
      <c r="C607" s="534"/>
      <c r="D607" s="534"/>
      <c r="E607" s="654"/>
      <c r="F607" s="654"/>
      <c r="G607" s="654"/>
      <c r="H607" s="534"/>
      <c r="I607" s="534"/>
      <c r="J607" s="534"/>
      <c r="K607" s="534"/>
      <c r="L607" s="534"/>
      <c r="M607" s="534"/>
      <c r="N607" s="534"/>
      <c r="O607" s="534"/>
      <c r="P607" s="534"/>
      <c r="Q607" s="534"/>
      <c r="R607" s="534"/>
      <c r="S607" s="534"/>
      <c r="T607" s="534"/>
      <c r="U607" s="534"/>
      <c r="V607" s="534"/>
      <c r="W607" s="534"/>
      <c r="X607" s="534"/>
      <c r="Y607" s="534"/>
      <c r="Z607" s="534"/>
    </row>
    <row r="608" spans="1:26" ht="14.25" customHeight="1">
      <c r="A608" s="715"/>
      <c r="B608" s="534"/>
      <c r="C608" s="534"/>
      <c r="D608" s="534"/>
      <c r="E608" s="654"/>
      <c r="F608" s="654"/>
      <c r="G608" s="654"/>
      <c r="H608" s="534"/>
      <c r="I608" s="534"/>
      <c r="J608" s="534"/>
      <c r="K608" s="534"/>
      <c r="L608" s="534"/>
      <c r="M608" s="534"/>
      <c r="N608" s="534"/>
      <c r="O608" s="534"/>
      <c r="P608" s="534"/>
      <c r="Q608" s="534"/>
      <c r="R608" s="534"/>
      <c r="S608" s="534"/>
      <c r="T608" s="534"/>
      <c r="U608" s="534"/>
      <c r="V608" s="534"/>
      <c r="W608" s="534"/>
      <c r="X608" s="534"/>
      <c r="Y608" s="534"/>
      <c r="Z608" s="534"/>
    </row>
    <row r="609" spans="1:26" ht="14.25" customHeight="1">
      <c r="A609" s="715"/>
      <c r="B609" s="534"/>
      <c r="C609" s="534"/>
      <c r="D609" s="534"/>
      <c r="E609" s="654"/>
      <c r="F609" s="654"/>
      <c r="G609" s="654"/>
      <c r="H609" s="534"/>
      <c r="I609" s="534"/>
      <c r="J609" s="534"/>
      <c r="K609" s="534"/>
      <c r="L609" s="534"/>
      <c r="M609" s="534"/>
      <c r="N609" s="534"/>
      <c r="O609" s="534"/>
      <c r="P609" s="534"/>
      <c r="Q609" s="534"/>
      <c r="R609" s="534"/>
      <c r="S609" s="534"/>
      <c r="T609" s="534"/>
      <c r="U609" s="534"/>
      <c r="V609" s="534"/>
      <c r="W609" s="534"/>
      <c r="X609" s="534"/>
      <c r="Y609" s="534"/>
      <c r="Z609" s="534"/>
    </row>
    <row r="610" spans="1:26" ht="14.25" customHeight="1">
      <c r="A610" s="715"/>
      <c r="B610" s="534"/>
      <c r="C610" s="534"/>
      <c r="D610" s="534"/>
      <c r="E610" s="654"/>
      <c r="F610" s="654"/>
      <c r="G610" s="654"/>
      <c r="H610" s="534"/>
      <c r="I610" s="534"/>
      <c r="J610" s="534"/>
      <c r="K610" s="534"/>
      <c r="L610" s="534"/>
      <c r="M610" s="534"/>
      <c r="N610" s="534"/>
      <c r="O610" s="534"/>
      <c r="P610" s="534"/>
      <c r="Q610" s="534"/>
      <c r="R610" s="534"/>
      <c r="S610" s="534"/>
      <c r="T610" s="534"/>
      <c r="U610" s="534"/>
      <c r="V610" s="534"/>
      <c r="W610" s="534"/>
      <c r="X610" s="534"/>
      <c r="Y610" s="534"/>
      <c r="Z610" s="534"/>
    </row>
    <row r="611" spans="1:26" ht="14.25" customHeight="1">
      <c r="A611" s="715"/>
      <c r="B611" s="534"/>
      <c r="C611" s="534"/>
      <c r="D611" s="534"/>
      <c r="E611" s="654"/>
      <c r="F611" s="654"/>
      <c r="G611" s="654"/>
      <c r="H611" s="534"/>
      <c r="I611" s="534"/>
      <c r="J611" s="534"/>
      <c r="K611" s="534"/>
      <c r="L611" s="534"/>
      <c r="M611" s="534"/>
      <c r="N611" s="534"/>
      <c r="O611" s="534"/>
      <c r="P611" s="534"/>
      <c r="Q611" s="534"/>
      <c r="R611" s="534"/>
      <c r="S611" s="534"/>
      <c r="T611" s="534"/>
      <c r="U611" s="534"/>
      <c r="V611" s="534"/>
      <c r="W611" s="534"/>
      <c r="X611" s="534"/>
      <c r="Y611" s="534"/>
      <c r="Z611" s="534"/>
    </row>
    <row r="612" spans="1:26" ht="14.25" customHeight="1">
      <c r="A612" s="715"/>
      <c r="B612" s="534"/>
      <c r="C612" s="534"/>
      <c r="D612" s="534"/>
      <c r="E612" s="654"/>
      <c r="F612" s="654"/>
      <c r="G612" s="654"/>
      <c r="H612" s="534"/>
      <c r="I612" s="534"/>
      <c r="J612" s="534"/>
      <c r="K612" s="534"/>
      <c r="L612" s="534"/>
      <c r="M612" s="534"/>
      <c r="N612" s="534"/>
      <c r="O612" s="534"/>
      <c r="P612" s="534"/>
      <c r="Q612" s="534"/>
      <c r="R612" s="534"/>
      <c r="S612" s="534"/>
      <c r="T612" s="534"/>
      <c r="U612" s="534"/>
      <c r="V612" s="534"/>
      <c r="W612" s="534"/>
      <c r="X612" s="534"/>
      <c r="Y612" s="534"/>
      <c r="Z612" s="534"/>
    </row>
    <row r="613" spans="1:26" ht="14.25" customHeight="1">
      <c r="A613" s="715"/>
      <c r="B613" s="534"/>
      <c r="C613" s="534"/>
      <c r="D613" s="534"/>
      <c r="E613" s="654"/>
      <c r="F613" s="654"/>
      <c r="G613" s="654"/>
      <c r="H613" s="534"/>
      <c r="I613" s="534"/>
      <c r="J613" s="534"/>
      <c r="K613" s="534"/>
      <c r="L613" s="534"/>
      <c r="M613" s="534"/>
      <c r="N613" s="534"/>
      <c r="O613" s="534"/>
      <c r="P613" s="534"/>
      <c r="Q613" s="534"/>
      <c r="R613" s="534"/>
      <c r="S613" s="534"/>
      <c r="T613" s="534"/>
      <c r="U613" s="534"/>
      <c r="V613" s="534"/>
      <c r="W613" s="534"/>
      <c r="X613" s="534"/>
      <c r="Y613" s="534"/>
      <c r="Z613" s="534"/>
    </row>
    <row r="614" spans="1:26" ht="14.25" customHeight="1">
      <c r="A614" s="715"/>
      <c r="B614" s="534"/>
      <c r="C614" s="534"/>
      <c r="D614" s="534"/>
      <c r="E614" s="654"/>
      <c r="F614" s="654"/>
      <c r="G614" s="654"/>
      <c r="H614" s="534"/>
      <c r="I614" s="534"/>
      <c r="J614" s="534"/>
      <c r="K614" s="534"/>
      <c r="L614" s="534"/>
      <c r="M614" s="534"/>
      <c r="N614" s="534"/>
      <c r="O614" s="534"/>
      <c r="P614" s="534"/>
      <c r="Q614" s="534"/>
      <c r="R614" s="534"/>
      <c r="S614" s="534"/>
      <c r="T614" s="534"/>
      <c r="U614" s="534"/>
      <c r="V614" s="534"/>
      <c r="W614" s="534"/>
      <c r="X614" s="534"/>
      <c r="Y614" s="534"/>
      <c r="Z614" s="534"/>
    </row>
    <row r="615" spans="1:26" ht="14.25" customHeight="1">
      <c r="A615" s="715"/>
      <c r="B615" s="534"/>
      <c r="C615" s="534"/>
      <c r="D615" s="534"/>
      <c r="E615" s="654"/>
      <c r="F615" s="654"/>
      <c r="G615" s="654"/>
      <c r="H615" s="534"/>
      <c r="I615" s="534"/>
      <c r="J615" s="534"/>
      <c r="K615" s="534"/>
      <c r="L615" s="534"/>
      <c r="M615" s="534"/>
      <c r="N615" s="534"/>
      <c r="O615" s="534"/>
      <c r="P615" s="534"/>
      <c r="Q615" s="534"/>
      <c r="R615" s="534"/>
      <c r="S615" s="534"/>
      <c r="T615" s="534"/>
      <c r="U615" s="534"/>
      <c r="V615" s="534"/>
      <c r="W615" s="534"/>
      <c r="X615" s="534"/>
      <c r="Y615" s="534"/>
      <c r="Z615" s="534"/>
    </row>
    <row r="616" spans="1:26" ht="14.25" customHeight="1">
      <c r="A616" s="715"/>
      <c r="B616" s="534"/>
      <c r="C616" s="534"/>
      <c r="D616" s="534"/>
      <c r="E616" s="654"/>
      <c r="F616" s="654"/>
      <c r="G616" s="654"/>
      <c r="H616" s="534"/>
      <c r="I616" s="534"/>
      <c r="J616" s="534"/>
      <c r="K616" s="534"/>
      <c r="L616" s="534"/>
      <c r="M616" s="534"/>
      <c r="N616" s="534"/>
      <c r="O616" s="534"/>
      <c r="P616" s="534"/>
      <c r="Q616" s="534"/>
      <c r="R616" s="534"/>
      <c r="S616" s="534"/>
      <c r="T616" s="534"/>
      <c r="U616" s="534"/>
      <c r="V616" s="534"/>
      <c r="W616" s="534"/>
      <c r="X616" s="534"/>
      <c r="Y616" s="534"/>
      <c r="Z616" s="534"/>
    </row>
    <row r="617" spans="1:26" ht="14.25" customHeight="1">
      <c r="A617" s="715"/>
      <c r="B617" s="534"/>
      <c r="C617" s="534"/>
      <c r="D617" s="534"/>
      <c r="E617" s="654"/>
      <c r="F617" s="654"/>
      <c r="G617" s="654"/>
      <c r="H617" s="534"/>
      <c r="I617" s="534"/>
      <c r="J617" s="534"/>
      <c r="K617" s="534"/>
      <c r="L617" s="534"/>
      <c r="M617" s="534"/>
      <c r="N617" s="534"/>
      <c r="O617" s="534"/>
      <c r="P617" s="534"/>
      <c r="Q617" s="534"/>
      <c r="R617" s="534"/>
      <c r="S617" s="534"/>
      <c r="T617" s="534"/>
      <c r="U617" s="534"/>
      <c r="V617" s="534"/>
      <c r="W617" s="534"/>
      <c r="X617" s="534"/>
      <c r="Y617" s="534"/>
      <c r="Z617" s="534"/>
    </row>
    <row r="618" spans="1:26" ht="14.25" customHeight="1">
      <c r="A618" s="715"/>
      <c r="B618" s="534"/>
      <c r="C618" s="534"/>
      <c r="D618" s="534"/>
      <c r="E618" s="654"/>
      <c r="F618" s="654"/>
      <c r="G618" s="654"/>
      <c r="H618" s="534"/>
      <c r="I618" s="534"/>
      <c r="J618" s="534"/>
      <c r="K618" s="534"/>
      <c r="L618" s="534"/>
      <c r="M618" s="534"/>
      <c r="N618" s="534"/>
      <c r="O618" s="534"/>
      <c r="P618" s="534"/>
      <c r="Q618" s="534"/>
      <c r="R618" s="534"/>
      <c r="S618" s="534"/>
      <c r="T618" s="534"/>
      <c r="U618" s="534"/>
      <c r="V618" s="534"/>
      <c r="W618" s="534"/>
      <c r="X618" s="534"/>
      <c r="Y618" s="534"/>
      <c r="Z618" s="534"/>
    </row>
    <row r="619" spans="1:26" ht="14.25" customHeight="1">
      <c r="A619" s="715"/>
      <c r="B619" s="534"/>
      <c r="C619" s="534"/>
      <c r="D619" s="534"/>
      <c r="E619" s="654"/>
      <c r="F619" s="654"/>
      <c r="G619" s="654"/>
      <c r="H619" s="534"/>
      <c r="I619" s="534"/>
      <c r="J619" s="534"/>
      <c r="K619" s="534"/>
      <c r="L619" s="534"/>
      <c r="M619" s="534"/>
      <c r="N619" s="534"/>
      <c r="O619" s="534"/>
      <c r="P619" s="534"/>
      <c r="Q619" s="534"/>
      <c r="R619" s="534"/>
      <c r="S619" s="534"/>
      <c r="T619" s="534"/>
      <c r="U619" s="534"/>
      <c r="V619" s="534"/>
      <c r="W619" s="534"/>
      <c r="X619" s="534"/>
      <c r="Y619" s="534"/>
      <c r="Z619" s="534"/>
    </row>
    <row r="620" spans="1:26" ht="14.25" customHeight="1">
      <c r="A620" s="715"/>
      <c r="B620" s="534"/>
      <c r="C620" s="534"/>
      <c r="D620" s="534"/>
      <c r="E620" s="654"/>
      <c r="F620" s="654"/>
      <c r="G620" s="654"/>
      <c r="H620" s="534"/>
      <c r="I620" s="534"/>
      <c r="J620" s="534"/>
      <c r="K620" s="534"/>
      <c r="L620" s="534"/>
      <c r="M620" s="534"/>
      <c r="N620" s="534"/>
      <c r="O620" s="534"/>
      <c r="P620" s="534"/>
      <c r="Q620" s="534"/>
      <c r="R620" s="534"/>
      <c r="S620" s="534"/>
      <c r="T620" s="534"/>
      <c r="U620" s="534"/>
      <c r="V620" s="534"/>
      <c r="W620" s="534"/>
      <c r="X620" s="534"/>
      <c r="Y620" s="534"/>
      <c r="Z620" s="534"/>
    </row>
    <row r="621" spans="1:26" ht="14.25" customHeight="1">
      <c r="A621" s="715"/>
      <c r="B621" s="534"/>
      <c r="C621" s="534"/>
      <c r="D621" s="534"/>
      <c r="E621" s="654"/>
      <c r="F621" s="654"/>
      <c r="G621" s="654"/>
      <c r="H621" s="534"/>
      <c r="I621" s="534"/>
      <c r="J621" s="534"/>
      <c r="K621" s="534"/>
      <c r="L621" s="534"/>
      <c r="M621" s="534"/>
      <c r="N621" s="534"/>
      <c r="O621" s="534"/>
      <c r="P621" s="534"/>
      <c r="Q621" s="534"/>
      <c r="R621" s="534"/>
      <c r="S621" s="534"/>
      <c r="T621" s="534"/>
      <c r="U621" s="534"/>
      <c r="V621" s="534"/>
      <c r="W621" s="534"/>
      <c r="X621" s="534"/>
      <c r="Y621" s="534"/>
      <c r="Z621" s="534"/>
    </row>
    <row r="622" spans="1:26" ht="14.25" customHeight="1">
      <c r="A622" s="715"/>
      <c r="B622" s="534"/>
      <c r="C622" s="534"/>
      <c r="D622" s="534"/>
      <c r="E622" s="654"/>
      <c r="F622" s="654"/>
      <c r="G622" s="654"/>
      <c r="H622" s="534"/>
      <c r="I622" s="534"/>
      <c r="J622" s="534"/>
      <c r="K622" s="534"/>
      <c r="L622" s="534"/>
      <c r="M622" s="534"/>
      <c r="N622" s="534"/>
      <c r="O622" s="534"/>
      <c r="P622" s="534"/>
      <c r="Q622" s="534"/>
      <c r="R622" s="534"/>
      <c r="S622" s="534"/>
      <c r="T622" s="534"/>
      <c r="U622" s="534"/>
      <c r="V622" s="534"/>
      <c r="W622" s="534"/>
      <c r="X622" s="534"/>
      <c r="Y622" s="534"/>
      <c r="Z622" s="534"/>
    </row>
    <row r="623" spans="1:26" ht="14.25" customHeight="1">
      <c r="A623" s="715"/>
      <c r="B623" s="534"/>
      <c r="C623" s="534"/>
      <c r="D623" s="534"/>
      <c r="E623" s="654"/>
      <c r="F623" s="654"/>
      <c r="G623" s="654"/>
      <c r="H623" s="534"/>
      <c r="I623" s="534"/>
      <c r="J623" s="534"/>
      <c r="K623" s="534"/>
      <c r="L623" s="534"/>
      <c r="M623" s="534"/>
      <c r="N623" s="534"/>
      <c r="O623" s="534"/>
      <c r="P623" s="534"/>
      <c r="Q623" s="534"/>
      <c r="R623" s="534"/>
      <c r="S623" s="534"/>
      <c r="T623" s="534"/>
      <c r="U623" s="534"/>
      <c r="V623" s="534"/>
      <c r="W623" s="534"/>
      <c r="X623" s="534"/>
      <c r="Y623" s="534"/>
      <c r="Z623" s="534"/>
    </row>
    <row r="624" spans="1:26" ht="14.25" customHeight="1">
      <c r="A624" s="715"/>
      <c r="B624" s="534"/>
      <c r="C624" s="534"/>
      <c r="D624" s="534"/>
      <c r="E624" s="654"/>
      <c r="F624" s="654"/>
      <c r="G624" s="654"/>
      <c r="H624" s="534"/>
      <c r="I624" s="534"/>
      <c r="J624" s="534"/>
      <c r="K624" s="534"/>
      <c r="L624" s="534"/>
      <c r="M624" s="534"/>
      <c r="N624" s="534"/>
      <c r="O624" s="534"/>
      <c r="P624" s="534"/>
      <c r="Q624" s="534"/>
      <c r="R624" s="534"/>
      <c r="S624" s="534"/>
      <c r="T624" s="534"/>
      <c r="U624" s="534"/>
      <c r="V624" s="534"/>
      <c r="W624" s="534"/>
      <c r="X624" s="534"/>
      <c r="Y624" s="534"/>
      <c r="Z624" s="534"/>
    </row>
    <row r="625" spans="1:26" ht="14.25" customHeight="1">
      <c r="A625" s="715"/>
      <c r="B625" s="534"/>
      <c r="C625" s="534"/>
      <c r="D625" s="534"/>
      <c r="E625" s="654"/>
      <c r="F625" s="654"/>
      <c r="G625" s="654"/>
      <c r="H625" s="534"/>
      <c r="I625" s="534"/>
      <c r="J625" s="534"/>
      <c r="K625" s="534"/>
      <c r="L625" s="534"/>
      <c r="M625" s="534"/>
      <c r="N625" s="534"/>
      <c r="O625" s="534"/>
      <c r="P625" s="534"/>
      <c r="Q625" s="534"/>
      <c r="R625" s="534"/>
      <c r="S625" s="534"/>
      <c r="T625" s="534"/>
      <c r="U625" s="534"/>
      <c r="V625" s="534"/>
      <c r="W625" s="534"/>
      <c r="X625" s="534"/>
      <c r="Y625" s="534"/>
      <c r="Z625" s="534"/>
    </row>
    <row r="626" spans="1:26" ht="14.25" customHeight="1">
      <c r="A626" s="715"/>
      <c r="B626" s="534"/>
      <c r="C626" s="534"/>
      <c r="D626" s="534"/>
      <c r="E626" s="654"/>
      <c r="F626" s="654"/>
      <c r="G626" s="654"/>
      <c r="H626" s="534"/>
      <c r="I626" s="534"/>
      <c r="J626" s="534"/>
      <c r="K626" s="534"/>
      <c r="L626" s="534"/>
      <c r="M626" s="534"/>
      <c r="N626" s="534"/>
      <c r="O626" s="534"/>
      <c r="P626" s="534"/>
      <c r="Q626" s="534"/>
      <c r="R626" s="534"/>
      <c r="S626" s="534"/>
      <c r="T626" s="534"/>
      <c r="U626" s="534"/>
      <c r="V626" s="534"/>
      <c r="W626" s="534"/>
      <c r="X626" s="534"/>
      <c r="Y626" s="534"/>
      <c r="Z626" s="534"/>
    </row>
    <row r="627" spans="1:26" ht="14.25" customHeight="1">
      <c r="A627" s="715"/>
      <c r="B627" s="534"/>
      <c r="C627" s="534"/>
      <c r="D627" s="534"/>
      <c r="E627" s="654"/>
      <c r="F627" s="654"/>
      <c r="G627" s="654"/>
      <c r="H627" s="534"/>
      <c r="I627" s="534"/>
      <c r="J627" s="534"/>
      <c r="K627" s="534"/>
      <c r="L627" s="534"/>
      <c r="M627" s="534"/>
      <c r="N627" s="534"/>
      <c r="O627" s="534"/>
      <c r="P627" s="534"/>
      <c r="Q627" s="534"/>
      <c r="R627" s="534"/>
      <c r="S627" s="534"/>
      <c r="T627" s="534"/>
      <c r="U627" s="534"/>
      <c r="V627" s="534"/>
      <c r="W627" s="534"/>
      <c r="X627" s="534"/>
      <c r="Y627" s="534"/>
      <c r="Z627" s="534"/>
    </row>
    <row r="628" spans="1:26" ht="14.25" customHeight="1">
      <c r="A628" s="715"/>
      <c r="B628" s="534"/>
      <c r="C628" s="534"/>
      <c r="D628" s="534"/>
      <c r="E628" s="654"/>
      <c r="F628" s="654"/>
      <c r="G628" s="654"/>
      <c r="H628" s="534"/>
      <c r="I628" s="534"/>
      <c r="J628" s="534"/>
      <c r="K628" s="534"/>
      <c r="L628" s="534"/>
      <c r="M628" s="534"/>
      <c r="N628" s="534"/>
      <c r="O628" s="534"/>
      <c r="P628" s="534"/>
      <c r="Q628" s="534"/>
      <c r="R628" s="534"/>
      <c r="S628" s="534"/>
      <c r="T628" s="534"/>
      <c r="U628" s="534"/>
      <c r="V628" s="534"/>
      <c r="W628" s="534"/>
      <c r="X628" s="534"/>
      <c r="Y628" s="534"/>
      <c r="Z628" s="534"/>
    </row>
    <row r="629" spans="1:26" ht="14.25" customHeight="1">
      <c r="A629" s="715"/>
      <c r="B629" s="534"/>
      <c r="C629" s="534"/>
      <c r="D629" s="534"/>
      <c r="E629" s="654"/>
      <c r="F629" s="654"/>
      <c r="G629" s="654"/>
      <c r="H629" s="534"/>
      <c r="I629" s="534"/>
      <c r="J629" s="534"/>
      <c r="K629" s="534"/>
      <c r="L629" s="534"/>
      <c r="M629" s="534"/>
      <c r="N629" s="534"/>
      <c r="O629" s="534"/>
      <c r="P629" s="534"/>
      <c r="Q629" s="534"/>
      <c r="R629" s="534"/>
      <c r="S629" s="534"/>
      <c r="T629" s="534"/>
      <c r="U629" s="534"/>
      <c r="V629" s="534"/>
      <c r="W629" s="534"/>
      <c r="X629" s="534"/>
      <c r="Y629" s="534"/>
      <c r="Z629" s="534"/>
    </row>
    <row r="630" spans="1:26" ht="14.25" customHeight="1">
      <c r="A630" s="715"/>
      <c r="B630" s="534"/>
      <c r="C630" s="534"/>
      <c r="D630" s="534"/>
      <c r="E630" s="654"/>
      <c r="F630" s="654"/>
      <c r="G630" s="654"/>
      <c r="H630" s="534"/>
      <c r="I630" s="534"/>
      <c r="J630" s="534"/>
      <c r="K630" s="534"/>
      <c r="L630" s="534"/>
      <c r="M630" s="534"/>
      <c r="N630" s="534"/>
      <c r="O630" s="534"/>
      <c r="P630" s="534"/>
      <c r="Q630" s="534"/>
      <c r="R630" s="534"/>
      <c r="S630" s="534"/>
      <c r="T630" s="534"/>
      <c r="U630" s="534"/>
      <c r="V630" s="534"/>
      <c r="W630" s="534"/>
      <c r="X630" s="534"/>
      <c r="Y630" s="534"/>
      <c r="Z630" s="534"/>
    </row>
    <row r="631" spans="1:26" ht="14.25" customHeight="1">
      <c r="A631" s="715"/>
      <c r="B631" s="534"/>
      <c r="C631" s="534"/>
      <c r="D631" s="534"/>
      <c r="E631" s="654"/>
      <c r="F631" s="654"/>
      <c r="G631" s="654"/>
      <c r="H631" s="534"/>
      <c r="I631" s="534"/>
      <c r="J631" s="534"/>
      <c r="K631" s="534"/>
      <c r="L631" s="534"/>
      <c r="M631" s="534"/>
      <c r="N631" s="534"/>
      <c r="O631" s="534"/>
      <c r="P631" s="534"/>
      <c r="Q631" s="534"/>
      <c r="R631" s="534"/>
      <c r="S631" s="534"/>
      <c r="T631" s="534"/>
      <c r="U631" s="534"/>
      <c r="V631" s="534"/>
      <c r="W631" s="534"/>
      <c r="X631" s="534"/>
      <c r="Y631" s="534"/>
      <c r="Z631" s="534"/>
    </row>
    <row r="632" spans="1:26" ht="14.25" customHeight="1">
      <c r="A632" s="715"/>
      <c r="B632" s="534"/>
      <c r="C632" s="534"/>
      <c r="D632" s="534"/>
      <c r="E632" s="654"/>
      <c r="F632" s="654"/>
      <c r="G632" s="654"/>
      <c r="H632" s="534"/>
      <c r="I632" s="534"/>
      <c r="J632" s="534"/>
      <c r="K632" s="534"/>
      <c r="L632" s="534"/>
      <c r="M632" s="534"/>
      <c r="N632" s="534"/>
      <c r="O632" s="534"/>
      <c r="P632" s="534"/>
      <c r="Q632" s="534"/>
      <c r="R632" s="534"/>
      <c r="S632" s="534"/>
      <c r="T632" s="534"/>
      <c r="U632" s="534"/>
      <c r="V632" s="534"/>
      <c r="W632" s="534"/>
      <c r="X632" s="534"/>
      <c r="Y632" s="534"/>
      <c r="Z632" s="534"/>
    </row>
    <row r="633" spans="1:26" ht="14.25" customHeight="1">
      <c r="A633" s="715"/>
      <c r="B633" s="534"/>
      <c r="C633" s="534"/>
      <c r="D633" s="534"/>
      <c r="E633" s="654"/>
      <c r="F633" s="654"/>
      <c r="G633" s="654"/>
      <c r="H633" s="534"/>
      <c r="I633" s="534"/>
      <c r="J633" s="534"/>
      <c r="K633" s="534"/>
      <c r="L633" s="534"/>
      <c r="M633" s="534"/>
      <c r="N633" s="534"/>
      <c r="O633" s="534"/>
      <c r="P633" s="534"/>
      <c r="Q633" s="534"/>
      <c r="R633" s="534"/>
      <c r="S633" s="534"/>
      <c r="T633" s="534"/>
      <c r="U633" s="534"/>
      <c r="V633" s="534"/>
      <c r="W633" s="534"/>
      <c r="X633" s="534"/>
      <c r="Y633" s="534"/>
      <c r="Z633" s="534"/>
    </row>
    <row r="634" spans="1:26" ht="14.25" customHeight="1">
      <c r="A634" s="715"/>
      <c r="B634" s="534"/>
      <c r="C634" s="534"/>
      <c r="D634" s="534"/>
      <c r="E634" s="654"/>
      <c r="F634" s="654"/>
      <c r="G634" s="654"/>
      <c r="H634" s="534"/>
      <c r="I634" s="534"/>
      <c r="J634" s="534"/>
      <c r="K634" s="534"/>
      <c r="L634" s="534"/>
      <c r="M634" s="534"/>
      <c r="N634" s="534"/>
      <c r="O634" s="534"/>
      <c r="P634" s="534"/>
      <c r="Q634" s="534"/>
      <c r="R634" s="534"/>
      <c r="S634" s="534"/>
      <c r="T634" s="534"/>
      <c r="U634" s="534"/>
      <c r="V634" s="534"/>
      <c r="W634" s="534"/>
      <c r="X634" s="534"/>
      <c r="Y634" s="534"/>
      <c r="Z634" s="534"/>
    </row>
    <row r="635" spans="1:26" ht="14.25" customHeight="1">
      <c r="A635" s="715"/>
      <c r="B635" s="534"/>
      <c r="C635" s="534"/>
      <c r="D635" s="534"/>
      <c r="E635" s="654"/>
      <c r="F635" s="654"/>
      <c r="G635" s="654"/>
      <c r="H635" s="534"/>
      <c r="I635" s="534"/>
      <c r="J635" s="534"/>
      <c r="K635" s="534"/>
      <c r="L635" s="534"/>
      <c r="M635" s="534"/>
      <c r="N635" s="534"/>
      <c r="O635" s="534"/>
      <c r="P635" s="534"/>
      <c r="Q635" s="534"/>
      <c r="R635" s="534"/>
      <c r="S635" s="534"/>
      <c r="T635" s="534"/>
      <c r="U635" s="534"/>
      <c r="V635" s="534"/>
      <c r="W635" s="534"/>
      <c r="X635" s="534"/>
      <c r="Y635" s="534"/>
      <c r="Z635" s="534"/>
    </row>
    <row r="636" spans="1:26" ht="14.25" customHeight="1">
      <c r="A636" s="715"/>
      <c r="B636" s="534"/>
      <c r="C636" s="534"/>
      <c r="D636" s="534"/>
      <c r="E636" s="654"/>
      <c r="F636" s="654"/>
      <c r="G636" s="654"/>
      <c r="H636" s="534"/>
      <c r="I636" s="534"/>
      <c r="J636" s="534"/>
      <c r="K636" s="534"/>
      <c r="L636" s="534"/>
      <c r="M636" s="534"/>
      <c r="N636" s="534"/>
      <c r="O636" s="534"/>
      <c r="P636" s="534"/>
      <c r="Q636" s="534"/>
      <c r="R636" s="534"/>
      <c r="S636" s="534"/>
      <c r="T636" s="534"/>
      <c r="U636" s="534"/>
      <c r="V636" s="534"/>
      <c r="W636" s="534"/>
      <c r="X636" s="534"/>
      <c r="Y636" s="534"/>
      <c r="Z636" s="534"/>
    </row>
    <row r="637" spans="1:26" ht="14.25" customHeight="1">
      <c r="A637" s="715"/>
      <c r="B637" s="534"/>
      <c r="C637" s="534"/>
      <c r="D637" s="534"/>
      <c r="E637" s="654"/>
      <c r="F637" s="654"/>
      <c r="G637" s="654"/>
      <c r="H637" s="534"/>
      <c r="I637" s="534"/>
      <c r="J637" s="534"/>
      <c r="K637" s="534"/>
      <c r="L637" s="534"/>
      <c r="M637" s="534"/>
      <c r="N637" s="534"/>
      <c r="O637" s="534"/>
      <c r="P637" s="534"/>
      <c r="Q637" s="534"/>
      <c r="R637" s="534"/>
      <c r="S637" s="534"/>
      <c r="T637" s="534"/>
      <c r="U637" s="534"/>
      <c r="V637" s="534"/>
      <c r="W637" s="534"/>
      <c r="X637" s="534"/>
      <c r="Y637" s="534"/>
      <c r="Z637" s="534"/>
    </row>
    <row r="638" spans="1:26" ht="14.25" customHeight="1">
      <c r="A638" s="715"/>
      <c r="B638" s="534"/>
      <c r="C638" s="534"/>
      <c r="D638" s="534"/>
      <c r="E638" s="654"/>
      <c r="F638" s="654"/>
      <c r="G638" s="654"/>
      <c r="H638" s="534"/>
      <c r="I638" s="534"/>
      <c r="J638" s="534"/>
      <c r="K638" s="534"/>
      <c r="L638" s="534"/>
      <c r="M638" s="534"/>
      <c r="N638" s="534"/>
      <c r="O638" s="534"/>
      <c r="P638" s="534"/>
      <c r="Q638" s="534"/>
      <c r="R638" s="534"/>
      <c r="S638" s="534"/>
      <c r="T638" s="534"/>
      <c r="U638" s="534"/>
      <c r="V638" s="534"/>
      <c r="W638" s="534"/>
      <c r="X638" s="534"/>
      <c r="Y638" s="534"/>
      <c r="Z638" s="534"/>
    </row>
    <row r="639" spans="1:26" ht="14.25" customHeight="1">
      <c r="A639" s="715"/>
      <c r="B639" s="534"/>
      <c r="C639" s="534"/>
      <c r="D639" s="534"/>
      <c r="E639" s="654"/>
      <c r="F639" s="654"/>
      <c r="G639" s="654"/>
      <c r="H639" s="534"/>
      <c r="I639" s="534"/>
      <c r="J639" s="534"/>
      <c r="K639" s="534"/>
      <c r="L639" s="534"/>
      <c r="M639" s="534"/>
      <c r="N639" s="534"/>
      <c r="O639" s="534"/>
      <c r="P639" s="534"/>
      <c r="Q639" s="534"/>
      <c r="R639" s="534"/>
      <c r="S639" s="534"/>
      <c r="T639" s="534"/>
      <c r="U639" s="534"/>
      <c r="V639" s="534"/>
      <c r="W639" s="534"/>
      <c r="X639" s="534"/>
      <c r="Y639" s="534"/>
      <c r="Z639" s="534"/>
    </row>
    <row r="640" spans="1:26" ht="14.25" customHeight="1">
      <c r="A640" s="715"/>
      <c r="B640" s="534"/>
      <c r="C640" s="534"/>
      <c r="D640" s="534"/>
      <c r="E640" s="654"/>
      <c r="F640" s="654"/>
      <c r="G640" s="654"/>
      <c r="H640" s="534"/>
      <c r="I640" s="534"/>
      <c r="J640" s="534"/>
      <c r="K640" s="534"/>
      <c r="L640" s="534"/>
      <c r="M640" s="534"/>
      <c r="N640" s="534"/>
      <c r="O640" s="534"/>
      <c r="P640" s="534"/>
      <c r="Q640" s="534"/>
      <c r="R640" s="534"/>
      <c r="S640" s="534"/>
      <c r="T640" s="534"/>
      <c r="U640" s="534"/>
      <c r="V640" s="534"/>
      <c r="W640" s="534"/>
      <c r="X640" s="534"/>
      <c r="Y640" s="534"/>
      <c r="Z640" s="534"/>
    </row>
    <row r="641" spans="1:26" ht="14.25" customHeight="1">
      <c r="A641" s="715"/>
      <c r="B641" s="534"/>
      <c r="C641" s="534"/>
      <c r="D641" s="534"/>
      <c r="E641" s="654"/>
      <c r="F641" s="654"/>
      <c r="G641" s="654"/>
      <c r="H641" s="534"/>
      <c r="I641" s="534"/>
      <c r="J641" s="534"/>
      <c r="K641" s="534"/>
      <c r="L641" s="534"/>
      <c r="M641" s="534"/>
      <c r="N641" s="534"/>
      <c r="O641" s="534"/>
      <c r="P641" s="534"/>
      <c r="Q641" s="534"/>
      <c r="R641" s="534"/>
      <c r="S641" s="534"/>
      <c r="T641" s="534"/>
      <c r="U641" s="534"/>
      <c r="V641" s="534"/>
      <c r="W641" s="534"/>
      <c r="X641" s="534"/>
      <c r="Y641" s="534"/>
      <c r="Z641" s="534"/>
    </row>
    <row r="642" spans="1:26" ht="14.25" customHeight="1">
      <c r="A642" s="715"/>
      <c r="B642" s="534"/>
      <c r="C642" s="534"/>
      <c r="D642" s="534"/>
      <c r="E642" s="654"/>
      <c r="F642" s="654"/>
      <c r="G642" s="654"/>
      <c r="H642" s="534"/>
      <c r="I642" s="534"/>
      <c r="J642" s="534"/>
      <c r="K642" s="534"/>
      <c r="L642" s="534"/>
      <c r="M642" s="534"/>
      <c r="N642" s="534"/>
      <c r="O642" s="534"/>
      <c r="P642" s="534"/>
      <c r="Q642" s="534"/>
      <c r="R642" s="534"/>
      <c r="S642" s="534"/>
      <c r="T642" s="534"/>
      <c r="U642" s="534"/>
      <c r="V642" s="534"/>
      <c r="W642" s="534"/>
      <c r="X642" s="534"/>
      <c r="Y642" s="534"/>
      <c r="Z642" s="534"/>
    </row>
    <row r="643" spans="1:26" ht="14.25" customHeight="1">
      <c r="A643" s="715"/>
      <c r="B643" s="534"/>
      <c r="C643" s="534"/>
      <c r="D643" s="534"/>
      <c r="E643" s="654"/>
      <c r="F643" s="654"/>
      <c r="G643" s="654"/>
      <c r="H643" s="534"/>
      <c r="I643" s="534"/>
      <c r="J643" s="534"/>
      <c r="K643" s="534"/>
      <c r="L643" s="534"/>
      <c r="M643" s="534"/>
      <c r="N643" s="534"/>
      <c r="O643" s="534"/>
      <c r="P643" s="534"/>
      <c r="Q643" s="534"/>
      <c r="R643" s="534"/>
      <c r="S643" s="534"/>
      <c r="T643" s="534"/>
      <c r="U643" s="534"/>
      <c r="V643" s="534"/>
      <c r="W643" s="534"/>
      <c r="X643" s="534"/>
      <c r="Y643" s="534"/>
      <c r="Z643" s="534"/>
    </row>
    <row r="644" spans="1:26" ht="14.25" customHeight="1">
      <c r="A644" s="715"/>
      <c r="B644" s="534"/>
      <c r="C644" s="534"/>
      <c r="D644" s="534"/>
      <c r="E644" s="654"/>
      <c r="F644" s="654"/>
      <c r="G644" s="654"/>
      <c r="H644" s="534"/>
      <c r="I644" s="534"/>
      <c r="J644" s="534"/>
      <c r="K644" s="534"/>
      <c r="L644" s="534"/>
      <c r="M644" s="534"/>
      <c r="N644" s="534"/>
      <c r="O644" s="534"/>
      <c r="P644" s="534"/>
      <c r="Q644" s="534"/>
      <c r="R644" s="534"/>
      <c r="S644" s="534"/>
      <c r="T644" s="534"/>
      <c r="U644" s="534"/>
      <c r="V644" s="534"/>
      <c r="W644" s="534"/>
      <c r="X644" s="534"/>
      <c r="Y644" s="534"/>
      <c r="Z644" s="534"/>
    </row>
    <row r="645" spans="1:26" ht="14.25" customHeight="1">
      <c r="A645" s="715"/>
      <c r="B645" s="534"/>
      <c r="C645" s="534"/>
      <c r="D645" s="534"/>
      <c r="E645" s="654"/>
      <c r="F645" s="654"/>
      <c r="G645" s="654"/>
      <c r="H645" s="534"/>
      <c r="I645" s="534"/>
      <c r="J645" s="534"/>
      <c r="K645" s="534"/>
      <c r="L645" s="534"/>
      <c r="M645" s="534"/>
      <c r="N645" s="534"/>
      <c r="O645" s="534"/>
      <c r="P645" s="534"/>
      <c r="Q645" s="534"/>
      <c r="R645" s="534"/>
      <c r="S645" s="534"/>
      <c r="T645" s="534"/>
      <c r="U645" s="534"/>
      <c r="V645" s="534"/>
      <c r="W645" s="534"/>
      <c r="X645" s="534"/>
      <c r="Y645" s="534"/>
      <c r="Z645" s="534"/>
    </row>
    <row r="646" spans="1:26" ht="14.25" customHeight="1">
      <c r="A646" s="715"/>
      <c r="B646" s="534"/>
      <c r="C646" s="534"/>
      <c r="D646" s="534"/>
      <c r="E646" s="654"/>
      <c r="F646" s="654"/>
      <c r="G646" s="654"/>
      <c r="H646" s="534"/>
      <c r="I646" s="534"/>
      <c r="J646" s="534"/>
      <c r="K646" s="534"/>
      <c r="L646" s="534"/>
      <c r="M646" s="534"/>
      <c r="N646" s="534"/>
      <c r="O646" s="534"/>
      <c r="P646" s="534"/>
      <c r="Q646" s="534"/>
      <c r="R646" s="534"/>
      <c r="S646" s="534"/>
      <c r="T646" s="534"/>
      <c r="U646" s="534"/>
      <c r="V646" s="534"/>
      <c r="W646" s="534"/>
      <c r="X646" s="534"/>
      <c r="Y646" s="534"/>
      <c r="Z646" s="534"/>
    </row>
    <row r="647" spans="1:26" ht="14.25" customHeight="1">
      <c r="A647" s="715"/>
      <c r="B647" s="534"/>
      <c r="C647" s="534"/>
      <c r="D647" s="534"/>
      <c r="E647" s="654"/>
      <c r="F647" s="654"/>
      <c r="G647" s="654"/>
      <c r="H647" s="534"/>
      <c r="I647" s="534"/>
      <c r="J647" s="534"/>
      <c r="K647" s="534"/>
      <c r="L647" s="534"/>
      <c r="M647" s="534"/>
      <c r="N647" s="534"/>
      <c r="O647" s="534"/>
      <c r="P647" s="534"/>
      <c r="Q647" s="534"/>
      <c r="R647" s="534"/>
      <c r="S647" s="534"/>
      <c r="T647" s="534"/>
      <c r="U647" s="534"/>
      <c r="V647" s="534"/>
      <c r="W647" s="534"/>
      <c r="X647" s="534"/>
      <c r="Y647" s="534"/>
      <c r="Z647" s="534"/>
    </row>
    <row r="648" spans="1:26" ht="14.25" customHeight="1">
      <c r="A648" s="715"/>
      <c r="B648" s="534"/>
      <c r="C648" s="534"/>
      <c r="D648" s="534"/>
      <c r="E648" s="654"/>
      <c r="F648" s="654"/>
      <c r="G648" s="654"/>
      <c r="H648" s="534"/>
      <c r="I648" s="534"/>
      <c r="J648" s="534"/>
      <c r="K648" s="534"/>
      <c r="L648" s="534"/>
      <c r="M648" s="534"/>
      <c r="N648" s="534"/>
      <c r="O648" s="534"/>
      <c r="P648" s="534"/>
      <c r="Q648" s="534"/>
      <c r="R648" s="534"/>
      <c r="S648" s="534"/>
      <c r="T648" s="534"/>
      <c r="U648" s="534"/>
      <c r="V648" s="534"/>
      <c r="W648" s="534"/>
      <c r="X648" s="534"/>
      <c r="Y648" s="534"/>
      <c r="Z648" s="534"/>
    </row>
    <row r="649" spans="1:26" ht="14.25" customHeight="1">
      <c r="A649" s="715"/>
      <c r="B649" s="534"/>
      <c r="C649" s="534"/>
      <c r="D649" s="534"/>
      <c r="E649" s="654"/>
      <c r="F649" s="654"/>
      <c r="G649" s="654"/>
      <c r="H649" s="534"/>
      <c r="I649" s="534"/>
      <c r="J649" s="534"/>
      <c r="K649" s="534"/>
      <c r="L649" s="534"/>
      <c r="M649" s="534"/>
      <c r="N649" s="534"/>
      <c r="O649" s="534"/>
      <c r="P649" s="534"/>
      <c r="Q649" s="534"/>
      <c r="R649" s="534"/>
      <c r="S649" s="534"/>
      <c r="T649" s="534"/>
      <c r="U649" s="534"/>
      <c r="V649" s="534"/>
      <c r="W649" s="534"/>
      <c r="X649" s="534"/>
      <c r="Y649" s="534"/>
      <c r="Z649" s="534"/>
    </row>
    <row r="650" spans="1:26" ht="14.25" customHeight="1">
      <c r="A650" s="715"/>
      <c r="B650" s="534"/>
      <c r="C650" s="534"/>
      <c r="D650" s="534"/>
      <c r="E650" s="654"/>
      <c r="F650" s="654"/>
      <c r="G650" s="654"/>
      <c r="H650" s="534"/>
      <c r="I650" s="534"/>
      <c r="J650" s="534"/>
      <c r="K650" s="534"/>
      <c r="L650" s="534"/>
      <c r="M650" s="534"/>
      <c r="N650" s="534"/>
      <c r="O650" s="534"/>
      <c r="P650" s="534"/>
      <c r="Q650" s="534"/>
      <c r="R650" s="534"/>
      <c r="S650" s="534"/>
      <c r="T650" s="534"/>
      <c r="U650" s="534"/>
      <c r="V650" s="534"/>
      <c r="W650" s="534"/>
      <c r="X650" s="534"/>
      <c r="Y650" s="534"/>
      <c r="Z650" s="534"/>
    </row>
    <row r="651" spans="1:26" ht="14.25" customHeight="1">
      <c r="A651" s="715"/>
      <c r="B651" s="534"/>
      <c r="C651" s="534"/>
      <c r="D651" s="534"/>
      <c r="E651" s="654"/>
      <c r="F651" s="654"/>
      <c r="G651" s="654"/>
      <c r="H651" s="534"/>
      <c r="I651" s="534"/>
      <c r="J651" s="534"/>
      <c r="K651" s="534"/>
      <c r="L651" s="534"/>
      <c r="M651" s="534"/>
      <c r="N651" s="534"/>
      <c r="O651" s="534"/>
      <c r="P651" s="534"/>
      <c r="Q651" s="534"/>
      <c r="R651" s="534"/>
      <c r="S651" s="534"/>
      <c r="T651" s="534"/>
      <c r="U651" s="534"/>
      <c r="V651" s="534"/>
      <c r="W651" s="534"/>
      <c r="X651" s="534"/>
      <c r="Y651" s="534"/>
      <c r="Z651" s="534"/>
    </row>
    <row r="652" spans="1:26" ht="14.25" customHeight="1">
      <c r="A652" s="715"/>
      <c r="B652" s="534"/>
      <c r="C652" s="534"/>
      <c r="D652" s="534"/>
      <c r="E652" s="654"/>
      <c r="F652" s="654"/>
      <c r="G652" s="654"/>
      <c r="H652" s="534"/>
      <c r="I652" s="534"/>
      <c r="J652" s="534"/>
      <c r="K652" s="534"/>
      <c r="L652" s="534"/>
      <c r="M652" s="534"/>
      <c r="N652" s="534"/>
      <c r="O652" s="534"/>
      <c r="P652" s="534"/>
      <c r="Q652" s="534"/>
      <c r="R652" s="534"/>
      <c r="S652" s="534"/>
      <c r="T652" s="534"/>
      <c r="U652" s="534"/>
      <c r="V652" s="534"/>
      <c r="W652" s="534"/>
      <c r="X652" s="534"/>
      <c r="Y652" s="534"/>
      <c r="Z652" s="534"/>
    </row>
    <row r="653" spans="1:26" ht="14.25" customHeight="1">
      <c r="A653" s="715"/>
      <c r="B653" s="534"/>
      <c r="C653" s="534"/>
      <c r="D653" s="534"/>
      <c r="E653" s="654"/>
      <c r="F653" s="654"/>
      <c r="G653" s="654"/>
      <c r="H653" s="534"/>
      <c r="I653" s="534"/>
      <c r="J653" s="534"/>
      <c r="K653" s="534"/>
      <c r="L653" s="534"/>
      <c r="M653" s="534"/>
      <c r="N653" s="534"/>
      <c r="O653" s="534"/>
      <c r="P653" s="534"/>
      <c r="Q653" s="534"/>
      <c r="R653" s="534"/>
      <c r="S653" s="534"/>
      <c r="T653" s="534"/>
      <c r="U653" s="534"/>
      <c r="V653" s="534"/>
      <c r="W653" s="534"/>
      <c r="X653" s="534"/>
      <c r="Y653" s="534"/>
      <c r="Z653" s="534"/>
    </row>
    <row r="654" spans="1:26" ht="14.25" customHeight="1">
      <c r="A654" s="715"/>
      <c r="B654" s="534"/>
      <c r="C654" s="534"/>
      <c r="D654" s="534"/>
      <c r="E654" s="654"/>
      <c r="F654" s="654"/>
      <c r="G654" s="654"/>
      <c r="H654" s="534"/>
      <c r="I654" s="534"/>
      <c r="J654" s="534"/>
      <c r="K654" s="534"/>
      <c r="L654" s="534"/>
      <c r="M654" s="534"/>
      <c r="N654" s="534"/>
      <c r="O654" s="534"/>
      <c r="P654" s="534"/>
      <c r="Q654" s="534"/>
      <c r="R654" s="534"/>
      <c r="S654" s="534"/>
      <c r="T654" s="534"/>
      <c r="U654" s="534"/>
      <c r="V654" s="534"/>
      <c r="W654" s="534"/>
      <c r="X654" s="534"/>
      <c r="Y654" s="534"/>
      <c r="Z654" s="534"/>
    </row>
    <row r="655" spans="1:26" ht="14.25" customHeight="1">
      <c r="A655" s="715"/>
      <c r="B655" s="534"/>
      <c r="C655" s="534"/>
      <c r="D655" s="534"/>
      <c r="E655" s="654"/>
      <c r="F655" s="654"/>
      <c r="G655" s="654"/>
      <c r="H655" s="534"/>
      <c r="I655" s="534"/>
      <c r="J655" s="534"/>
      <c r="K655" s="534"/>
      <c r="L655" s="534"/>
      <c r="M655" s="534"/>
      <c r="N655" s="534"/>
      <c r="O655" s="534"/>
      <c r="P655" s="534"/>
      <c r="Q655" s="534"/>
      <c r="R655" s="534"/>
      <c r="S655" s="534"/>
      <c r="T655" s="534"/>
      <c r="U655" s="534"/>
      <c r="V655" s="534"/>
      <c r="W655" s="534"/>
      <c r="X655" s="534"/>
      <c r="Y655" s="534"/>
      <c r="Z655" s="534"/>
    </row>
    <row r="656" spans="1:26" ht="14.25" customHeight="1">
      <c r="A656" s="715"/>
      <c r="B656" s="534"/>
      <c r="C656" s="534"/>
      <c r="D656" s="534"/>
      <c r="E656" s="654"/>
      <c r="F656" s="654"/>
      <c r="G656" s="654"/>
      <c r="H656" s="534"/>
      <c r="I656" s="534"/>
      <c r="J656" s="534"/>
      <c r="K656" s="534"/>
      <c r="L656" s="534"/>
      <c r="M656" s="534"/>
      <c r="N656" s="534"/>
      <c r="O656" s="534"/>
      <c r="P656" s="534"/>
      <c r="Q656" s="534"/>
      <c r="R656" s="534"/>
      <c r="S656" s="534"/>
      <c r="T656" s="534"/>
      <c r="U656" s="534"/>
      <c r="V656" s="534"/>
      <c r="W656" s="534"/>
      <c r="X656" s="534"/>
      <c r="Y656" s="534"/>
      <c r="Z656" s="534"/>
    </row>
    <row r="657" spans="1:26" ht="14.25" customHeight="1">
      <c r="A657" s="715"/>
      <c r="B657" s="534"/>
      <c r="C657" s="534"/>
      <c r="D657" s="534"/>
      <c r="E657" s="654"/>
      <c r="F657" s="654"/>
      <c r="G657" s="654"/>
      <c r="H657" s="534"/>
      <c r="I657" s="534"/>
      <c r="J657" s="534"/>
      <c r="K657" s="534"/>
      <c r="L657" s="534"/>
      <c r="M657" s="534"/>
      <c r="N657" s="534"/>
      <c r="O657" s="534"/>
      <c r="P657" s="534"/>
      <c r="Q657" s="534"/>
      <c r="R657" s="534"/>
      <c r="S657" s="534"/>
      <c r="T657" s="534"/>
      <c r="U657" s="534"/>
      <c r="V657" s="534"/>
      <c r="W657" s="534"/>
      <c r="X657" s="534"/>
      <c r="Y657" s="534"/>
      <c r="Z657" s="534"/>
    </row>
    <row r="658" spans="1:26" ht="14.25" customHeight="1">
      <c r="A658" s="715"/>
      <c r="B658" s="534"/>
      <c r="C658" s="534"/>
      <c r="D658" s="534"/>
      <c r="E658" s="654"/>
      <c r="F658" s="654"/>
      <c r="G658" s="654"/>
      <c r="H658" s="534"/>
      <c r="I658" s="534"/>
      <c r="J658" s="534"/>
      <c r="K658" s="534"/>
      <c r="L658" s="534"/>
      <c r="M658" s="534"/>
      <c r="N658" s="534"/>
      <c r="O658" s="534"/>
      <c r="P658" s="534"/>
      <c r="Q658" s="534"/>
      <c r="R658" s="534"/>
      <c r="S658" s="534"/>
      <c r="T658" s="534"/>
      <c r="U658" s="534"/>
      <c r="V658" s="534"/>
      <c r="W658" s="534"/>
      <c r="X658" s="534"/>
      <c r="Y658" s="534"/>
      <c r="Z658" s="534"/>
    </row>
    <row r="659" spans="1:26" ht="14.25" customHeight="1">
      <c r="A659" s="715"/>
      <c r="B659" s="534"/>
      <c r="C659" s="534"/>
      <c r="D659" s="534"/>
      <c r="E659" s="654"/>
      <c r="F659" s="654"/>
      <c r="G659" s="654"/>
      <c r="H659" s="534"/>
      <c r="I659" s="534"/>
      <c r="J659" s="534"/>
      <c r="K659" s="534"/>
      <c r="L659" s="534"/>
      <c r="M659" s="534"/>
      <c r="N659" s="534"/>
      <c r="O659" s="534"/>
      <c r="P659" s="534"/>
      <c r="Q659" s="534"/>
      <c r="R659" s="534"/>
      <c r="S659" s="534"/>
      <c r="T659" s="534"/>
      <c r="U659" s="534"/>
      <c r="V659" s="534"/>
      <c r="W659" s="534"/>
      <c r="X659" s="534"/>
      <c r="Y659" s="534"/>
      <c r="Z659" s="534"/>
    </row>
    <row r="660" spans="1:26" ht="14.25" customHeight="1">
      <c r="A660" s="715"/>
      <c r="B660" s="534"/>
      <c r="C660" s="534"/>
      <c r="D660" s="534"/>
      <c r="E660" s="654"/>
      <c r="F660" s="654"/>
      <c r="G660" s="654"/>
      <c r="H660" s="534"/>
      <c r="I660" s="534"/>
      <c r="J660" s="534"/>
      <c r="K660" s="534"/>
      <c r="L660" s="534"/>
      <c r="M660" s="534"/>
      <c r="N660" s="534"/>
      <c r="O660" s="534"/>
      <c r="P660" s="534"/>
      <c r="Q660" s="534"/>
      <c r="R660" s="534"/>
      <c r="S660" s="534"/>
      <c r="T660" s="534"/>
      <c r="U660" s="534"/>
      <c r="V660" s="534"/>
      <c r="W660" s="534"/>
      <c r="X660" s="534"/>
      <c r="Y660" s="534"/>
      <c r="Z660" s="534"/>
    </row>
    <row r="661" spans="1:26" ht="14.25" customHeight="1">
      <c r="A661" s="715"/>
      <c r="B661" s="534"/>
      <c r="C661" s="534"/>
      <c r="D661" s="534"/>
      <c r="E661" s="654"/>
      <c r="F661" s="654"/>
      <c r="G661" s="654"/>
      <c r="H661" s="534"/>
      <c r="I661" s="534"/>
      <c r="J661" s="534"/>
      <c r="K661" s="534"/>
      <c r="L661" s="534"/>
      <c r="M661" s="534"/>
      <c r="N661" s="534"/>
      <c r="O661" s="534"/>
      <c r="P661" s="534"/>
      <c r="Q661" s="534"/>
      <c r="R661" s="534"/>
      <c r="S661" s="534"/>
      <c r="T661" s="534"/>
      <c r="U661" s="534"/>
      <c r="V661" s="534"/>
      <c r="W661" s="534"/>
      <c r="X661" s="534"/>
      <c r="Y661" s="534"/>
      <c r="Z661" s="534"/>
    </row>
    <row r="662" spans="1:26" ht="14.25" customHeight="1">
      <c r="A662" s="715"/>
      <c r="B662" s="534"/>
      <c r="C662" s="534"/>
      <c r="D662" s="534"/>
      <c r="E662" s="654"/>
      <c r="F662" s="654"/>
      <c r="G662" s="654"/>
      <c r="H662" s="534"/>
      <c r="I662" s="534"/>
      <c r="J662" s="534"/>
      <c r="K662" s="534"/>
      <c r="L662" s="534"/>
      <c r="M662" s="534"/>
      <c r="N662" s="534"/>
      <c r="O662" s="534"/>
      <c r="P662" s="534"/>
      <c r="Q662" s="534"/>
      <c r="R662" s="534"/>
      <c r="S662" s="534"/>
      <c r="T662" s="534"/>
      <c r="U662" s="534"/>
      <c r="V662" s="534"/>
      <c r="W662" s="534"/>
      <c r="X662" s="534"/>
      <c r="Y662" s="534"/>
      <c r="Z662" s="534"/>
    </row>
    <row r="663" spans="1:26" ht="14.25" customHeight="1">
      <c r="A663" s="715"/>
      <c r="B663" s="534"/>
      <c r="C663" s="534"/>
      <c r="D663" s="534"/>
      <c r="E663" s="654"/>
      <c r="F663" s="654"/>
      <c r="G663" s="654"/>
      <c r="H663" s="534"/>
      <c r="I663" s="534"/>
      <c r="J663" s="534"/>
      <c r="K663" s="534"/>
      <c r="L663" s="534"/>
      <c r="M663" s="534"/>
      <c r="N663" s="534"/>
      <c r="O663" s="534"/>
      <c r="P663" s="534"/>
      <c r="Q663" s="534"/>
      <c r="R663" s="534"/>
      <c r="S663" s="534"/>
      <c r="T663" s="534"/>
      <c r="U663" s="534"/>
      <c r="V663" s="534"/>
      <c r="W663" s="534"/>
      <c r="X663" s="534"/>
      <c r="Y663" s="534"/>
      <c r="Z663" s="534"/>
    </row>
    <row r="664" spans="1:26" ht="14.25" customHeight="1">
      <c r="A664" s="715"/>
      <c r="B664" s="534"/>
      <c r="C664" s="534"/>
      <c r="D664" s="534"/>
      <c r="E664" s="654"/>
      <c r="F664" s="654"/>
      <c r="G664" s="654"/>
      <c r="H664" s="534"/>
      <c r="I664" s="534"/>
      <c r="J664" s="534"/>
      <c r="K664" s="534"/>
      <c r="L664" s="534"/>
      <c r="M664" s="534"/>
      <c r="N664" s="534"/>
      <c r="O664" s="534"/>
      <c r="P664" s="534"/>
      <c r="Q664" s="534"/>
      <c r="R664" s="534"/>
      <c r="S664" s="534"/>
      <c r="T664" s="534"/>
      <c r="U664" s="534"/>
      <c r="V664" s="534"/>
      <c r="W664" s="534"/>
      <c r="X664" s="534"/>
      <c r="Y664" s="534"/>
      <c r="Z664" s="534"/>
    </row>
    <row r="665" spans="1:26" ht="14.25" customHeight="1">
      <c r="A665" s="715"/>
      <c r="B665" s="534"/>
      <c r="C665" s="534"/>
      <c r="D665" s="534"/>
      <c r="E665" s="654"/>
      <c r="F665" s="654"/>
      <c r="G665" s="654"/>
      <c r="H665" s="534"/>
      <c r="I665" s="534"/>
      <c r="J665" s="534"/>
      <c r="K665" s="534"/>
      <c r="L665" s="534"/>
      <c r="M665" s="534"/>
      <c r="N665" s="534"/>
      <c r="O665" s="534"/>
      <c r="P665" s="534"/>
      <c r="Q665" s="534"/>
      <c r="R665" s="534"/>
      <c r="S665" s="534"/>
      <c r="T665" s="534"/>
      <c r="U665" s="534"/>
      <c r="V665" s="534"/>
      <c r="W665" s="534"/>
      <c r="X665" s="534"/>
      <c r="Y665" s="534"/>
      <c r="Z665" s="534"/>
    </row>
    <row r="666" spans="1:26" ht="14.25" customHeight="1">
      <c r="A666" s="715"/>
      <c r="B666" s="534"/>
      <c r="C666" s="534"/>
      <c r="D666" s="534"/>
      <c r="E666" s="654"/>
      <c r="F666" s="654"/>
      <c r="G666" s="654"/>
      <c r="H666" s="534"/>
      <c r="I666" s="534"/>
      <c r="J666" s="534"/>
      <c r="K666" s="534"/>
      <c r="L666" s="534"/>
      <c r="M666" s="534"/>
      <c r="N666" s="534"/>
      <c r="O666" s="534"/>
      <c r="P666" s="534"/>
      <c r="Q666" s="534"/>
      <c r="R666" s="534"/>
      <c r="S666" s="534"/>
      <c r="T666" s="534"/>
      <c r="U666" s="534"/>
      <c r="V666" s="534"/>
      <c r="W666" s="534"/>
      <c r="X666" s="534"/>
      <c r="Y666" s="534"/>
      <c r="Z666" s="534"/>
    </row>
    <row r="667" spans="1:26" ht="14.25" customHeight="1">
      <c r="A667" s="715"/>
      <c r="B667" s="534"/>
      <c r="C667" s="534"/>
      <c r="D667" s="534"/>
      <c r="E667" s="654"/>
      <c r="F667" s="654"/>
      <c r="G667" s="654"/>
      <c r="H667" s="534"/>
      <c r="I667" s="534"/>
      <c r="J667" s="534"/>
      <c r="K667" s="534"/>
      <c r="L667" s="534"/>
      <c r="M667" s="534"/>
      <c r="N667" s="534"/>
      <c r="O667" s="534"/>
      <c r="P667" s="534"/>
      <c r="Q667" s="534"/>
      <c r="R667" s="534"/>
      <c r="S667" s="534"/>
      <c r="T667" s="534"/>
      <c r="U667" s="534"/>
      <c r="V667" s="534"/>
      <c r="W667" s="534"/>
      <c r="X667" s="534"/>
      <c r="Y667" s="534"/>
      <c r="Z667" s="534"/>
    </row>
    <row r="668" spans="1:26" ht="14.25" customHeight="1">
      <c r="A668" s="715"/>
      <c r="B668" s="534"/>
      <c r="C668" s="534"/>
      <c r="D668" s="534"/>
      <c r="E668" s="654"/>
      <c r="F668" s="654"/>
      <c r="G668" s="654"/>
      <c r="H668" s="534"/>
      <c r="I668" s="534"/>
      <c r="J668" s="534"/>
      <c r="K668" s="534"/>
      <c r="L668" s="534"/>
      <c r="M668" s="534"/>
      <c r="N668" s="534"/>
      <c r="O668" s="534"/>
      <c r="P668" s="534"/>
      <c r="Q668" s="534"/>
      <c r="R668" s="534"/>
      <c r="S668" s="534"/>
      <c r="T668" s="534"/>
      <c r="U668" s="534"/>
      <c r="V668" s="534"/>
      <c r="W668" s="534"/>
      <c r="X668" s="534"/>
      <c r="Y668" s="534"/>
      <c r="Z668" s="534"/>
    </row>
    <row r="669" spans="1:26" ht="14.25" customHeight="1">
      <c r="A669" s="715"/>
      <c r="B669" s="534"/>
      <c r="C669" s="534"/>
      <c r="D669" s="534"/>
      <c r="E669" s="654"/>
      <c r="F669" s="654"/>
      <c r="G669" s="654"/>
      <c r="H669" s="534"/>
      <c r="I669" s="534"/>
      <c r="J669" s="534"/>
      <c r="K669" s="534"/>
      <c r="L669" s="534"/>
      <c r="M669" s="534"/>
      <c r="N669" s="534"/>
      <c r="O669" s="534"/>
      <c r="P669" s="534"/>
      <c r="Q669" s="534"/>
      <c r="R669" s="534"/>
      <c r="S669" s="534"/>
      <c r="T669" s="534"/>
      <c r="U669" s="534"/>
      <c r="V669" s="534"/>
      <c r="W669" s="534"/>
      <c r="X669" s="534"/>
      <c r="Y669" s="534"/>
      <c r="Z669" s="534"/>
    </row>
    <row r="670" spans="1:26" ht="14.25" customHeight="1">
      <c r="A670" s="715"/>
      <c r="B670" s="534"/>
      <c r="C670" s="534"/>
      <c r="D670" s="534"/>
      <c r="E670" s="654"/>
      <c r="F670" s="654"/>
      <c r="G670" s="654"/>
      <c r="H670" s="534"/>
      <c r="I670" s="534"/>
      <c r="J670" s="534"/>
      <c r="K670" s="534"/>
      <c r="L670" s="534"/>
      <c r="M670" s="534"/>
      <c r="N670" s="534"/>
      <c r="O670" s="534"/>
      <c r="P670" s="534"/>
      <c r="Q670" s="534"/>
      <c r="R670" s="534"/>
      <c r="S670" s="534"/>
      <c r="T670" s="534"/>
      <c r="U670" s="534"/>
      <c r="V670" s="534"/>
      <c r="W670" s="534"/>
      <c r="X670" s="534"/>
      <c r="Y670" s="534"/>
      <c r="Z670" s="534"/>
    </row>
    <row r="671" spans="1:26" ht="14.25" customHeight="1">
      <c r="A671" s="715"/>
      <c r="B671" s="534"/>
      <c r="C671" s="534"/>
      <c r="D671" s="534"/>
      <c r="E671" s="654"/>
      <c r="F671" s="654"/>
      <c r="G671" s="654"/>
      <c r="H671" s="534"/>
      <c r="I671" s="534"/>
      <c r="J671" s="534"/>
      <c r="K671" s="534"/>
      <c r="L671" s="534"/>
      <c r="M671" s="534"/>
      <c r="N671" s="534"/>
      <c r="O671" s="534"/>
      <c r="P671" s="534"/>
      <c r="Q671" s="534"/>
      <c r="R671" s="534"/>
      <c r="S671" s="534"/>
      <c r="T671" s="534"/>
      <c r="U671" s="534"/>
      <c r="V671" s="534"/>
      <c r="W671" s="534"/>
      <c r="X671" s="534"/>
      <c r="Y671" s="534"/>
      <c r="Z671" s="534"/>
    </row>
    <row r="672" spans="1:26" ht="14.25" customHeight="1">
      <c r="A672" s="715"/>
      <c r="B672" s="534"/>
      <c r="C672" s="534"/>
      <c r="D672" s="534"/>
      <c r="E672" s="654"/>
      <c r="F672" s="654"/>
      <c r="G672" s="654"/>
      <c r="H672" s="534"/>
      <c r="I672" s="534"/>
      <c r="J672" s="534"/>
      <c r="K672" s="534"/>
      <c r="L672" s="534"/>
      <c r="M672" s="534"/>
      <c r="N672" s="534"/>
      <c r="O672" s="534"/>
      <c r="P672" s="534"/>
      <c r="Q672" s="534"/>
      <c r="R672" s="534"/>
      <c r="S672" s="534"/>
      <c r="T672" s="534"/>
      <c r="U672" s="534"/>
      <c r="V672" s="534"/>
      <c r="W672" s="534"/>
      <c r="X672" s="534"/>
      <c r="Y672" s="534"/>
      <c r="Z672" s="534"/>
    </row>
    <row r="673" spans="1:26" ht="14.25" customHeight="1">
      <c r="A673" s="715"/>
      <c r="B673" s="534"/>
      <c r="C673" s="534"/>
      <c r="D673" s="534"/>
      <c r="E673" s="654"/>
      <c r="F673" s="654"/>
      <c r="G673" s="654"/>
      <c r="H673" s="534"/>
      <c r="I673" s="534"/>
      <c r="J673" s="534"/>
      <c r="K673" s="534"/>
      <c r="L673" s="534"/>
      <c r="M673" s="534"/>
      <c r="N673" s="534"/>
      <c r="O673" s="534"/>
      <c r="P673" s="534"/>
      <c r="Q673" s="534"/>
      <c r="R673" s="534"/>
      <c r="S673" s="534"/>
      <c r="T673" s="534"/>
      <c r="U673" s="534"/>
      <c r="V673" s="534"/>
      <c r="W673" s="534"/>
      <c r="X673" s="534"/>
      <c r="Y673" s="534"/>
      <c r="Z673" s="534"/>
    </row>
    <row r="674" spans="1:26" ht="14.25" customHeight="1">
      <c r="A674" s="715"/>
      <c r="B674" s="534"/>
      <c r="C674" s="534"/>
      <c r="D674" s="534"/>
      <c r="E674" s="654"/>
      <c r="F674" s="654"/>
      <c r="G674" s="654"/>
      <c r="H674" s="534"/>
      <c r="I674" s="534"/>
      <c r="J674" s="534"/>
      <c r="K674" s="534"/>
      <c r="L674" s="534"/>
      <c r="M674" s="534"/>
      <c r="N674" s="534"/>
      <c r="O674" s="534"/>
      <c r="P674" s="534"/>
      <c r="Q674" s="534"/>
      <c r="R674" s="534"/>
      <c r="S674" s="534"/>
      <c r="T674" s="534"/>
      <c r="U674" s="534"/>
      <c r="V674" s="534"/>
      <c r="W674" s="534"/>
      <c r="X674" s="534"/>
      <c r="Y674" s="534"/>
      <c r="Z674" s="534"/>
    </row>
    <row r="675" spans="1:26" ht="14.25" customHeight="1">
      <c r="A675" s="715"/>
      <c r="B675" s="534"/>
      <c r="C675" s="534"/>
      <c r="D675" s="534"/>
      <c r="E675" s="654"/>
      <c r="F675" s="654"/>
      <c r="G675" s="654"/>
      <c r="H675" s="534"/>
      <c r="I675" s="534"/>
      <c r="J675" s="534"/>
      <c r="K675" s="534"/>
      <c r="L675" s="534"/>
      <c r="M675" s="534"/>
      <c r="N675" s="534"/>
      <c r="O675" s="534"/>
      <c r="P675" s="534"/>
      <c r="Q675" s="534"/>
      <c r="R675" s="534"/>
      <c r="S675" s="534"/>
      <c r="T675" s="534"/>
      <c r="U675" s="534"/>
      <c r="V675" s="534"/>
      <c r="W675" s="534"/>
      <c r="X675" s="534"/>
      <c r="Y675" s="534"/>
      <c r="Z675" s="534"/>
    </row>
    <row r="676" spans="1:26" ht="14.25" customHeight="1">
      <c r="A676" s="715"/>
      <c r="B676" s="534"/>
      <c r="C676" s="534"/>
      <c r="D676" s="534"/>
      <c r="E676" s="654"/>
      <c r="F676" s="654"/>
      <c r="G676" s="654"/>
      <c r="H676" s="534"/>
      <c r="I676" s="534"/>
      <c r="J676" s="534"/>
      <c r="K676" s="534"/>
      <c r="L676" s="534"/>
      <c r="M676" s="534"/>
      <c r="N676" s="534"/>
      <c r="O676" s="534"/>
      <c r="P676" s="534"/>
      <c r="Q676" s="534"/>
      <c r="R676" s="534"/>
      <c r="S676" s="534"/>
      <c r="T676" s="534"/>
      <c r="U676" s="534"/>
      <c r="V676" s="534"/>
      <c r="W676" s="534"/>
      <c r="X676" s="534"/>
      <c r="Y676" s="534"/>
      <c r="Z676" s="534"/>
    </row>
    <row r="677" spans="1:26" ht="14.25" customHeight="1">
      <c r="A677" s="715"/>
      <c r="B677" s="534"/>
      <c r="C677" s="534"/>
      <c r="D677" s="534"/>
      <c r="E677" s="654"/>
      <c r="F677" s="654"/>
      <c r="G677" s="654"/>
      <c r="H677" s="534"/>
      <c r="I677" s="534"/>
      <c r="J677" s="534"/>
      <c r="K677" s="534"/>
      <c r="L677" s="534"/>
      <c r="M677" s="534"/>
      <c r="N677" s="534"/>
      <c r="O677" s="534"/>
      <c r="P677" s="534"/>
      <c r="Q677" s="534"/>
      <c r="R677" s="534"/>
      <c r="S677" s="534"/>
      <c r="T677" s="534"/>
      <c r="U677" s="534"/>
      <c r="V677" s="534"/>
      <c r="W677" s="534"/>
      <c r="X677" s="534"/>
      <c r="Y677" s="534"/>
      <c r="Z677" s="534"/>
    </row>
    <row r="678" spans="1:26" ht="14.25" customHeight="1">
      <c r="A678" s="715"/>
      <c r="B678" s="534"/>
      <c r="C678" s="534"/>
      <c r="D678" s="534"/>
      <c r="E678" s="654"/>
      <c r="F678" s="654"/>
      <c r="G678" s="654"/>
      <c r="H678" s="534"/>
      <c r="I678" s="534"/>
      <c r="J678" s="534"/>
      <c r="K678" s="534"/>
      <c r="L678" s="534"/>
      <c r="M678" s="534"/>
      <c r="N678" s="534"/>
      <c r="O678" s="534"/>
      <c r="P678" s="534"/>
      <c r="Q678" s="534"/>
      <c r="R678" s="534"/>
      <c r="S678" s="534"/>
      <c r="T678" s="534"/>
      <c r="U678" s="534"/>
      <c r="V678" s="534"/>
      <c r="W678" s="534"/>
      <c r="X678" s="534"/>
      <c r="Y678" s="534"/>
      <c r="Z678" s="534"/>
    </row>
    <row r="679" spans="1:26" ht="14.25" customHeight="1">
      <c r="A679" s="715"/>
      <c r="B679" s="534"/>
      <c r="C679" s="534"/>
      <c r="D679" s="534"/>
      <c r="E679" s="654"/>
      <c r="F679" s="654"/>
      <c r="G679" s="654"/>
      <c r="H679" s="534"/>
      <c r="I679" s="534"/>
      <c r="J679" s="534"/>
      <c r="K679" s="534"/>
      <c r="L679" s="534"/>
      <c r="M679" s="534"/>
      <c r="N679" s="534"/>
      <c r="O679" s="534"/>
      <c r="P679" s="534"/>
      <c r="Q679" s="534"/>
      <c r="R679" s="534"/>
      <c r="S679" s="534"/>
      <c r="T679" s="534"/>
      <c r="U679" s="534"/>
      <c r="V679" s="534"/>
      <c r="W679" s="534"/>
      <c r="X679" s="534"/>
      <c r="Y679" s="534"/>
      <c r="Z679" s="534"/>
    </row>
    <row r="680" spans="1:26" ht="14.25" customHeight="1">
      <c r="A680" s="715"/>
      <c r="B680" s="534"/>
      <c r="C680" s="534"/>
      <c r="D680" s="534"/>
      <c r="E680" s="654"/>
      <c r="F680" s="654"/>
      <c r="G680" s="654"/>
      <c r="H680" s="534"/>
      <c r="I680" s="534"/>
      <c r="J680" s="534"/>
      <c r="K680" s="534"/>
      <c r="L680" s="534"/>
      <c r="M680" s="534"/>
      <c r="N680" s="534"/>
      <c r="O680" s="534"/>
      <c r="P680" s="534"/>
      <c r="Q680" s="534"/>
      <c r="R680" s="534"/>
      <c r="S680" s="534"/>
      <c r="T680" s="534"/>
      <c r="U680" s="534"/>
      <c r="V680" s="534"/>
      <c r="W680" s="534"/>
      <c r="X680" s="534"/>
      <c r="Y680" s="534"/>
      <c r="Z680" s="534"/>
    </row>
    <row r="681" spans="1:26" ht="14.25" customHeight="1">
      <c r="A681" s="715"/>
      <c r="B681" s="534"/>
      <c r="C681" s="534"/>
      <c r="D681" s="534"/>
      <c r="E681" s="654"/>
      <c r="F681" s="654"/>
      <c r="G681" s="654"/>
      <c r="H681" s="534"/>
      <c r="I681" s="534"/>
      <c r="J681" s="534"/>
      <c r="K681" s="534"/>
      <c r="L681" s="534"/>
      <c r="M681" s="534"/>
      <c r="N681" s="534"/>
      <c r="O681" s="534"/>
      <c r="P681" s="534"/>
      <c r="Q681" s="534"/>
      <c r="R681" s="534"/>
      <c r="S681" s="534"/>
      <c r="T681" s="534"/>
      <c r="U681" s="534"/>
      <c r="V681" s="534"/>
      <c r="W681" s="534"/>
      <c r="X681" s="534"/>
      <c r="Y681" s="534"/>
      <c r="Z681" s="534"/>
    </row>
    <row r="682" spans="1:26" ht="14.25" customHeight="1">
      <c r="A682" s="715"/>
      <c r="B682" s="534"/>
      <c r="C682" s="534"/>
      <c r="D682" s="534"/>
      <c r="E682" s="654"/>
      <c r="F682" s="654"/>
      <c r="G682" s="654"/>
      <c r="H682" s="534"/>
      <c r="I682" s="534"/>
      <c r="J682" s="534"/>
      <c r="K682" s="534"/>
      <c r="L682" s="534"/>
      <c r="M682" s="534"/>
      <c r="N682" s="534"/>
      <c r="O682" s="534"/>
      <c r="P682" s="534"/>
      <c r="Q682" s="534"/>
      <c r="R682" s="534"/>
      <c r="S682" s="534"/>
      <c r="T682" s="534"/>
      <c r="U682" s="534"/>
      <c r="V682" s="534"/>
      <c r="W682" s="534"/>
      <c r="X682" s="534"/>
      <c r="Y682" s="534"/>
      <c r="Z682" s="534"/>
    </row>
    <row r="683" spans="1:26" ht="14.25" customHeight="1">
      <c r="A683" s="715"/>
      <c r="B683" s="534"/>
      <c r="C683" s="534"/>
      <c r="D683" s="534"/>
      <c r="E683" s="654"/>
      <c r="F683" s="654"/>
      <c r="G683" s="654"/>
      <c r="H683" s="534"/>
      <c r="I683" s="534"/>
      <c r="J683" s="534"/>
      <c r="K683" s="534"/>
      <c r="L683" s="534"/>
      <c r="M683" s="534"/>
      <c r="N683" s="534"/>
      <c r="O683" s="534"/>
      <c r="P683" s="534"/>
      <c r="Q683" s="534"/>
      <c r="R683" s="534"/>
      <c r="S683" s="534"/>
      <c r="T683" s="534"/>
      <c r="U683" s="534"/>
      <c r="V683" s="534"/>
      <c r="W683" s="534"/>
      <c r="X683" s="534"/>
      <c r="Y683" s="534"/>
      <c r="Z683" s="534"/>
    </row>
    <row r="684" spans="1:26" ht="14.25" customHeight="1">
      <c r="A684" s="715"/>
      <c r="B684" s="534"/>
      <c r="C684" s="534"/>
      <c r="D684" s="534"/>
      <c r="E684" s="654"/>
      <c r="F684" s="654"/>
      <c r="G684" s="654"/>
      <c r="H684" s="534"/>
      <c r="I684" s="534"/>
      <c r="J684" s="534"/>
      <c r="K684" s="534"/>
      <c r="L684" s="534"/>
      <c r="M684" s="534"/>
      <c r="N684" s="534"/>
      <c r="O684" s="534"/>
      <c r="P684" s="534"/>
      <c r="Q684" s="534"/>
      <c r="R684" s="534"/>
      <c r="S684" s="534"/>
      <c r="T684" s="534"/>
      <c r="U684" s="534"/>
      <c r="V684" s="534"/>
      <c r="W684" s="534"/>
      <c r="X684" s="534"/>
      <c r="Y684" s="534"/>
      <c r="Z684" s="534"/>
    </row>
    <row r="685" spans="1:26" ht="14.25" customHeight="1">
      <c r="A685" s="715"/>
      <c r="B685" s="534"/>
      <c r="C685" s="534"/>
      <c r="D685" s="534"/>
      <c r="E685" s="654"/>
      <c r="F685" s="654"/>
      <c r="G685" s="654"/>
      <c r="H685" s="534"/>
      <c r="I685" s="534"/>
      <c r="J685" s="534"/>
      <c r="K685" s="534"/>
      <c r="L685" s="534"/>
      <c r="M685" s="534"/>
      <c r="N685" s="534"/>
      <c r="O685" s="534"/>
      <c r="P685" s="534"/>
      <c r="Q685" s="534"/>
      <c r="R685" s="534"/>
      <c r="S685" s="534"/>
      <c r="T685" s="534"/>
      <c r="U685" s="534"/>
      <c r="V685" s="534"/>
      <c r="W685" s="534"/>
      <c r="X685" s="534"/>
      <c r="Y685" s="534"/>
      <c r="Z685" s="534"/>
    </row>
    <row r="686" spans="1:26" ht="14.25" customHeight="1">
      <c r="A686" s="715"/>
      <c r="B686" s="534"/>
      <c r="C686" s="534"/>
      <c r="D686" s="534"/>
      <c r="E686" s="654"/>
      <c r="F686" s="654"/>
      <c r="G686" s="654"/>
      <c r="H686" s="534"/>
      <c r="I686" s="534"/>
      <c r="J686" s="534"/>
      <c r="K686" s="534"/>
      <c r="L686" s="534"/>
      <c r="M686" s="534"/>
      <c r="N686" s="534"/>
      <c r="O686" s="534"/>
      <c r="P686" s="534"/>
      <c r="Q686" s="534"/>
      <c r="R686" s="534"/>
      <c r="S686" s="534"/>
      <c r="T686" s="534"/>
      <c r="U686" s="534"/>
      <c r="V686" s="534"/>
      <c r="W686" s="534"/>
      <c r="X686" s="534"/>
      <c r="Y686" s="534"/>
      <c r="Z686" s="534"/>
    </row>
    <row r="687" spans="1:26" ht="14.25" customHeight="1">
      <c r="A687" s="715"/>
      <c r="B687" s="534"/>
      <c r="C687" s="534"/>
      <c r="D687" s="534"/>
      <c r="E687" s="654"/>
      <c r="F687" s="654"/>
      <c r="G687" s="654"/>
      <c r="H687" s="534"/>
      <c r="I687" s="534"/>
      <c r="J687" s="534"/>
      <c r="K687" s="534"/>
      <c r="L687" s="534"/>
      <c r="M687" s="534"/>
      <c r="N687" s="534"/>
      <c r="O687" s="534"/>
      <c r="P687" s="534"/>
      <c r="Q687" s="534"/>
      <c r="R687" s="534"/>
      <c r="S687" s="534"/>
      <c r="T687" s="534"/>
      <c r="U687" s="534"/>
      <c r="V687" s="534"/>
      <c r="W687" s="534"/>
      <c r="X687" s="534"/>
      <c r="Y687" s="534"/>
      <c r="Z687" s="534"/>
    </row>
    <row r="688" spans="1:26" ht="14.25" customHeight="1">
      <c r="A688" s="715"/>
      <c r="B688" s="534"/>
      <c r="C688" s="534"/>
      <c r="D688" s="534"/>
      <c r="E688" s="654"/>
      <c r="F688" s="654"/>
      <c r="G688" s="654"/>
      <c r="H688" s="534"/>
      <c r="I688" s="534"/>
      <c r="J688" s="534"/>
      <c r="K688" s="534"/>
      <c r="L688" s="534"/>
      <c r="M688" s="534"/>
      <c r="N688" s="534"/>
      <c r="O688" s="534"/>
      <c r="P688" s="534"/>
      <c r="Q688" s="534"/>
      <c r="R688" s="534"/>
      <c r="S688" s="534"/>
      <c r="T688" s="534"/>
      <c r="U688" s="534"/>
      <c r="V688" s="534"/>
      <c r="W688" s="534"/>
      <c r="X688" s="534"/>
      <c r="Y688" s="534"/>
      <c r="Z688" s="534"/>
    </row>
    <row r="689" spans="1:26" ht="14.25" customHeight="1">
      <c r="A689" s="715"/>
      <c r="B689" s="534"/>
      <c r="C689" s="534"/>
      <c r="D689" s="534"/>
      <c r="E689" s="654"/>
      <c r="F689" s="654"/>
      <c r="G689" s="654"/>
      <c r="H689" s="534"/>
      <c r="I689" s="534"/>
      <c r="J689" s="534"/>
      <c r="K689" s="534"/>
      <c r="L689" s="534"/>
      <c r="M689" s="534"/>
      <c r="N689" s="534"/>
      <c r="O689" s="534"/>
      <c r="P689" s="534"/>
      <c r="Q689" s="534"/>
      <c r="R689" s="534"/>
      <c r="S689" s="534"/>
      <c r="T689" s="534"/>
      <c r="U689" s="534"/>
      <c r="V689" s="534"/>
      <c r="W689" s="534"/>
      <c r="X689" s="534"/>
      <c r="Y689" s="534"/>
      <c r="Z689" s="534"/>
    </row>
    <row r="690" spans="1:26" ht="14.25" customHeight="1">
      <c r="A690" s="715"/>
      <c r="B690" s="534"/>
      <c r="C690" s="534"/>
      <c r="D690" s="534"/>
      <c r="E690" s="654"/>
      <c r="F690" s="654"/>
      <c r="G690" s="654"/>
      <c r="H690" s="534"/>
      <c r="I690" s="534"/>
      <c r="J690" s="534"/>
      <c r="K690" s="534"/>
      <c r="L690" s="534"/>
      <c r="M690" s="534"/>
      <c r="N690" s="534"/>
      <c r="O690" s="534"/>
      <c r="P690" s="534"/>
      <c r="Q690" s="534"/>
      <c r="R690" s="534"/>
      <c r="S690" s="534"/>
      <c r="T690" s="534"/>
      <c r="U690" s="534"/>
      <c r="V690" s="534"/>
      <c r="W690" s="534"/>
      <c r="X690" s="534"/>
      <c r="Y690" s="534"/>
      <c r="Z690" s="534"/>
    </row>
    <row r="691" spans="1:26" ht="14.25" customHeight="1">
      <c r="A691" s="715"/>
      <c r="B691" s="534"/>
      <c r="C691" s="534"/>
      <c r="D691" s="534"/>
      <c r="E691" s="654"/>
      <c r="F691" s="654"/>
      <c r="G691" s="654"/>
      <c r="H691" s="534"/>
      <c r="I691" s="534"/>
      <c r="J691" s="534"/>
      <c r="K691" s="534"/>
      <c r="L691" s="534"/>
      <c r="M691" s="534"/>
      <c r="N691" s="534"/>
      <c r="O691" s="534"/>
      <c r="P691" s="534"/>
      <c r="Q691" s="534"/>
      <c r="R691" s="534"/>
      <c r="S691" s="534"/>
      <c r="T691" s="534"/>
      <c r="U691" s="534"/>
      <c r="V691" s="534"/>
      <c r="W691" s="534"/>
      <c r="X691" s="534"/>
      <c r="Y691" s="534"/>
      <c r="Z691" s="534"/>
    </row>
    <row r="692" spans="1:26" ht="14.25" customHeight="1">
      <c r="A692" s="715"/>
      <c r="B692" s="534"/>
      <c r="C692" s="534"/>
      <c r="D692" s="534"/>
      <c r="E692" s="654"/>
      <c r="F692" s="654"/>
      <c r="G692" s="654"/>
      <c r="H692" s="534"/>
      <c r="I692" s="534"/>
      <c r="J692" s="534"/>
      <c r="K692" s="534"/>
      <c r="L692" s="534"/>
      <c r="M692" s="534"/>
      <c r="N692" s="534"/>
      <c r="O692" s="534"/>
      <c r="P692" s="534"/>
      <c r="Q692" s="534"/>
      <c r="R692" s="534"/>
      <c r="S692" s="534"/>
      <c r="T692" s="534"/>
      <c r="U692" s="534"/>
      <c r="V692" s="534"/>
      <c r="W692" s="534"/>
      <c r="X692" s="534"/>
      <c r="Y692" s="534"/>
      <c r="Z692" s="534"/>
    </row>
    <row r="693" spans="1:26" ht="14.25" customHeight="1">
      <c r="A693" s="715"/>
      <c r="B693" s="534"/>
      <c r="C693" s="534"/>
      <c r="D693" s="534"/>
      <c r="E693" s="654"/>
      <c r="F693" s="654"/>
      <c r="G693" s="654"/>
      <c r="H693" s="534"/>
      <c r="I693" s="534"/>
      <c r="J693" s="534"/>
      <c r="K693" s="534"/>
      <c r="L693" s="534"/>
      <c r="M693" s="534"/>
      <c r="N693" s="534"/>
      <c r="O693" s="534"/>
      <c r="P693" s="534"/>
      <c r="Q693" s="534"/>
      <c r="R693" s="534"/>
      <c r="S693" s="534"/>
      <c r="T693" s="534"/>
      <c r="U693" s="534"/>
      <c r="V693" s="534"/>
      <c r="W693" s="534"/>
      <c r="X693" s="534"/>
      <c r="Y693" s="534"/>
      <c r="Z693" s="534"/>
    </row>
    <row r="694" spans="1:26" ht="14.25" customHeight="1">
      <c r="A694" s="715"/>
      <c r="B694" s="534"/>
      <c r="C694" s="534"/>
      <c r="D694" s="534"/>
      <c r="E694" s="654"/>
      <c r="F694" s="654"/>
      <c r="G694" s="654"/>
      <c r="H694" s="534"/>
      <c r="I694" s="534"/>
      <c r="J694" s="534"/>
      <c r="K694" s="534"/>
      <c r="L694" s="534"/>
      <c r="M694" s="534"/>
      <c r="N694" s="534"/>
      <c r="O694" s="534"/>
      <c r="P694" s="534"/>
      <c r="Q694" s="534"/>
      <c r="R694" s="534"/>
      <c r="S694" s="534"/>
      <c r="T694" s="534"/>
      <c r="U694" s="534"/>
      <c r="V694" s="534"/>
      <c r="W694" s="534"/>
      <c r="X694" s="534"/>
      <c r="Y694" s="534"/>
      <c r="Z694" s="534"/>
    </row>
    <row r="695" spans="1:26" ht="14.25" customHeight="1">
      <c r="A695" s="715"/>
      <c r="B695" s="534"/>
      <c r="C695" s="534"/>
      <c r="D695" s="534"/>
      <c r="E695" s="654"/>
      <c r="F695" s="654"/>
      <c r="G695" s="654"/>
      <c r="H695" s="534"/>
      <c r="I695" s="534"/>
      <c r="J695" s="534"/>
      <c r="K695" s="534"/>
      <c r="L695" s="534"/>
      <c r="M695" s="534"/>
      <c r="N695" s="534"/>
      <c r="O695" s="534"/>
      <c r="P695" s="534"/>
      <c r="Q695" s="534"/>
      <c r="R695" s="534"/>
      <c r="S695" s="534"/>
      <c r="T695" s="534"/>
      <c r="U695" s="534"/>
      <c r="V695" s="534"/>
      <c r="W695" s="534"/>
      <c r="X695" s="534"/>
      <c r="Y695" s="534"/>
      <c r="Z695" s="534"/>
    </row>
    <row r="696" spans="1:26" ht="14.25" customHeight="1">
      <c r="A696" s="715"/>
      <c r="B696" s="534"/>
      <c r="C696" s="534"/>
      <c r="D696" s="534"/>
      <c r="E696" s="654"/>
      <c r="F696" s="654"/>
      <c r="G696" s="654"/>
      <c r="H696" s="534"/>
      <c r="I696" s="534"/>
      <c r="J696" s="534"/>
      <c r="K696" s="534"/>
      <c r="L696" s="534"/>
      <c r="M696" s="534"/>
      <c r="N696" s="534"/>
      <c r="O696" s="534"/>
      <c r="P696" s="534"/>
      <c r="Q696" s="534"/>
      <c r="R696" s="534"/>
      <c r="S696" s="534"/>
      <c r="T696" s="534"/>
      <c r="U696" s="534"/>
      <c r="V696" s="534"/>
      <c r="W696" s="534"/>
      <c r="X696" s="534"/>
      <c r="Y696" s="534"/>
      <c r="Z696" s="534"/>
    </row>
    <row r="697" spans="1:26" ht="14.25" customHeight="1">
      <c r="A697" s="715"/>
      <c r="B697" s="534"/>
      <c r="C697" s="534"/>
      <c r="D697" s="534"/>
      <c r="E697" s="654"/>
      <c r="F697" s="654"/>
      <c r="G697" s="654"/>
      <c r="H697" s="534"/>
      <c r="I697" s="534"/>
      <c r="J697" s="534"/>
      <c r="K697" s="534"/>
      <c r="L697" s="534"/>
      <c r="M697" s="534"/>
      <c r="N697" s="534"/>
      <c r="O697" s="534"/>
      <c r="P697" s="534"/>
      <c r="Q697" s="534"/>
      <c r="R697" s="534"/>
      <c r="S697" s="534"/>
      <c r="T697" s="534"/>
      <c r="U697" s="534"/>
      <c r="V697" s="534"/>
      <c r="W697" s="534"/>
      <c r="X697" s="534"/>
      <c r="Y697" s="534"/>
      <c r="Z697" s="534"/>
    </row>
    <row r="698" spans="1:26" ht="14.25" customHeight="1">
      <c r="A698" s="715"/>
      <c r="B698" s="534"/>
      <c r="C698" s="534"/>
      <c r="D698" s="534"/>
      <c r="E698" s="654"/>
      <c r="F698" s="654"/>
      <c r="G698" s="654"/>
      <c r="H698" s="534"/>
      <c r="I698" s="534"/>
      <c r="J698" s="534"/>
      <c r="K698" s="534"/>
      <c r="L698" s="534"/>
      <c r="M698" s="534"/>
      <c r="N698" s="534"/>
      <c r="O698" s="534"/>
      <c r="P698" s="534"/>
      <c r="Q698" s="534"/>
      <c r="R698" s="534"/>
      <c r="S698" s="534"/>
      <c r="T698" s="534"/>
      <c r="U698" s="534"/>
      <c r="V698" s="534"/>
      <c r="W698" s="534"/>
      <c r="X698" s="534"/>
      <c r="Y698" s="534"/>
      <c r="Z698" s="534"/>
    </row>
    <row r="699" spans="1:26" ht="14.25" customHeight="1">
      <c r="A699" s="715"/>
      <c r="B699" s="534"/>
      <c r="C699" s="534"/>
      <c r="D699" s="534"/>
      <c r="E699" s="654"/>
      <c r="F699" s="654"/>
      <c r="G699" s="654"/>
      <c r="H699" s="534"/>
      <c r="I699" s="534"/>
      <c r="J699" s="534"/>
      <c r="K699" s="534"/>
      <c r="L699" s="534"/>
      <c r="M699" s="534"/>
      <c r="N699" s="534"/>
      <c r="O699" s="534"/>
      <c r="P699" s="534"/>
      <c r="Q699" s="534"/>
      <c r="R699" s="534"/>
      <c r="S699" s="534"/>
      <c r="T699" s="534"/>
      <c r="U699" s="534"/>
      <c r="V699" s="534"/>
      <c r="W699" s="534"/>
      <c r="X699" s="534"/>
      <c r="Y699" s="534"/>
      <c r="Z699" s="534"/>
    </row>
    <row r="700" spans="1:26" ht="14.25" customHeight="1">
      <c r="A700" s="715"/>
      <c r="B700" s="534"/>
      <c r="C700" s="534"/>
      <c r="D700" s="534"/>
      <c r="E700" s="654"/>
      <c r="F700" s="654"/>
      <c r="G700" s="654"/>
      <c r="H700" s="534"/>
      <c r="I700" s="534"/>
      <c r="J700" s="534"/>
      <c r="K700" s="534"/>
      <c r="L700" s="534"/>
      <c r="M700" s="534"/>
      <c r="N700" s="534"/>
      <c r="O700" s="534"/>
      <c r="P700" s="534"/>
      <c r="Q700" s="534"/>
      <c r="R700" s="534"/>
      <c r="S700" s="534"/>
      <c r="T700" s="534"/>
      <c r="U700" s="534"/>
      <c r="V700" s="534"/>
      <c r="W700" s="534"/>
      <c r="X700" s="534"/>
      <c r="Y700" s="534"/>
      <c r="Z700" s="534"/>
    </row>
    <row r="701" spans="1:26" ht="14.25" customHeight="1">
      <c r="A701" s="715"/>
      <c r="B701" s="534"/>
      <c r="C701" s="534"/>
      <c r="D701" s="534"/>
      <c r="E701" s="654"/>
      <c r="F701" s="654"/>
      <c r="G701" s="654"/>
      <c r="H701" s="534"/>
      <c r="I701" s="534"/>
      <c r="J701" s="534"/>
      <c r="K701" s="534"/>
      <c r="L701" s="534"/>
      <c r="M701" s="534"/>
      <c r="N701" s="534"/>
      <c r="O701" s="534"/>
      <c r="P701" s="534"/>
      <c r="Q701" s="534"/>
      <c r="R701" s="534"/>
      <c r="S701" s="534"/>
      <c r="T701" s="534"/>
      <c r="U701" s="534"/>
      <c r="V701" s="534"/>
      <c r="W701" s="534"/>
      <c r="X701" s="534"/>
      <c r="Y701" s="534"/>
      <c r="Z701" s="534"/>
    </row>
    <row r="702" spans="1:26" ht="14.25" customHeight="1">
      <c r="A702" s="715"/>
      <c r="B702" s="534"/>
      <c r="C702" s="534"/>
      <c r="D702" s="534"/>
      <c r="E702" s="654"/>
      <c r="F702" s="654"/>
      <c r="G702" s="654"/>
      <c r="H702" s="534"/>
      <c r="I702" s="534"/>
      <c r="J702" s="534"/>
      <c r="K702" s="534"/>
      <c r="L702" s="534"/>
      <c r="M702" s="534"/>
      <c r="N702" s="534"/>
      <c r="O702" s="534"/>
      <c r="P702" s="534"/>
      <c r="Q702" s="534"/>
      <c r="R702" s="534"/>
      <c r="S702" s="534"/>
      <c r="T702" s="534"/>
      <c r="U702" s="534"/>
      <c r="V702" s="534"/>
      <c r="W702" s="534"/>
      <c r="X702" s="534"/>
      <c r="Y702" s="534"/>
      <c r="Z702" s="534"/>
    </row>
    <row r="703" spans="1:26" ht="14.25" customHeight="1">
      <c r="A703" s="715"/>
      <c r="B703" s="534"/>
      <c r="C703" s="534"/>
      <c r="D703" s="534"/>
      <c r="E703" s="654"/>
      <c r="F703" s="654"/>
      <c r="G703" s="654"/>
      <c r="H703" s="534"/>
      <c r="I703" s="534"/>
      <c r="J703" s="534"/>
      <c r="K703" s="534"/>
      <c r="L703" s="534"/>
      <c r="M703" s="534"/>
      <c r="N703" s="534"/>
      <c r="O703" s="534"/>
      <c r="P703" s="534"/>
      <c r="Q703" s="534"/>
      <c r="R703" s="534"/>
      <c r="S703" s="534"/>
      <c r="T703" s="534"/>
      <c r="U703" s="534"/>
      <c r="V703" s="534"/>
      <c r="W703" s="534"/>
      <c r="X703" s="534"/>
      <c r="Y703" s="534"/>
      <c r="Z703" s="534"/>
    </row>
    <row r="704" spans="1:26" ht="14.25" customHeight="1">
      <c r="A704" s="715"/>
      <c r="B704" s="534"/>
      <c r="C704" s="534"/>
      <c r="D704" s="534"/>
      <c r="E704" s="654"/>
      <c r="F704" s="654"/>
      <c r="G704" s="654"/>
      <c r="H704" s="534"/>
      <c r="I704" s="534"/>
      <c r="J704" s="534"/>
      <c r="K704" s="534"/>
      <c r="L704" s="534"/>
      <c r="M704" s="534"/>
      <c r="N704" s="534"/>
      <c r="O704" s="534"/>
      <c r="P704" s="534"/>
      <c r="Q704" s="534"/>
      <c r="R704" s="534"/>
      <c r="S704" s="534"/>
      <c r="T704" s="534"/>
      <c r="U704" s="534"/>
      <c r="V704" s="534"/>
      <c r="W704" s="534"/>
      <c r="X704" s="534"/>
      <c r="Y704" s="534"/>
      <c r="Z704" s="534"/>
    </row>
    <row r="705" spans="1:26" ht="14.25" customHeight="1">
      <c r="A705" s="715"/>
      <c r="B705" s="534"/>
      <c r="C705" s="534"/>
      <c r="D705" s="534"/>
      <c r="E705" s="654"/>
      <c r="F705" s="654"/>
      <c r="G705" s="654"/>
      <c r="H705" s="534"/>
      <c r="I705" s="534"/>
      <c r="J705" s="534"/>
      <c r="K705" s="534"/>
      <c r="L705" s="534"/>
      <c r="M705" s="534"/>
      <c r="N705" s="534"/>
      <c r="O705" s="534"/>
      <c r="P705" s="534"/>
      <c r="Q705" s="534"/>
      <c r="R705" s="534"/>
      <c r="S705" s="534"/>
      <c r="T705" s="534"/>
      <c r="U705" s="534"/>
      <c r="V705" s="534"/>
      <c r="W705" s="534"/>
      <c r="X705" s="534"/>
      <c r="Y705" s="534"/>
      <c r="Z705" s="534"/>
    </row>
    <row r="706" spans="1:26" ht="14.25" customHeight="1">
      <c r="A706" s="715"/>
      <c r="B706" s="534"/>
      <c r="C706" s="534"/>
      <c r="D706" s="534"/>
      <c r="E706" s="654"/>
      <c r="F706" s="654"/>
      <c r="G706" s="654"/>
      <c r="H706" s="534"/>
      <c r="I706" s="534"/>
      <c r="J706" s="534"/>
      <c r="K706" s="534"/>
      <c r="L706" s="534"/>
      <c r="M706" s="534"/>
      <c r="N706" s="534"/>
      <c r="O706" s="534"/>
      <c r="P706" s="534"/>
      <c r="Q706" s="534"/>
      <c r="R706" s="534"/>
      <c r="S706" s="534"/>
      <c r="T706" s="534"/>
      <c r="U706" s="534"/>
      <c r="V706" s="534"/>
      <c r="W706" s="534"/>
      <c r="X706" s="534"/>
      <c r="Y706" s="534"/>
      <c r="Z706" s="534"/>
    </row>
    <row r="707" spans="1:26" ht="14.25" customHeight="1">
      <c r="A707" s="715"/>
      <c r="B707" s="534"/>
      <c r="C707" s="534"/>
      <c r="D707" s="534"/>
      <c r="E707" s="654"/>
      <c r="F707" s="654"/>
      <c r="G707" s="654"/>
      <c r="H707" s="534"/>
      <c r="I707" s="534"/>
      <c r="J707" s="534"/>
      <c r="K707" s="534"/>
      <c r="L707" s="534"/>
      <c r="M707" s="534"/>
      <c r="N707" s="534"/>
      <c r="O707" s="534"/>
      <c r="P707" s="534"/>
      <c r="Q707" s="534"/>
      <c r="R707" s="534"/>
      <c r="S707" s="534"/>
      <c r="T707" s="534"/>
      <c r="U707" s="534"/>
      <c r="V707" s="534"/>
      <c r="W707" s="534"/>
      <c r="X707" s="534"/>
      <c r="Y707" s="534"/>
      <c r="Z707" s="534"/>
    </row>
    <row r="708" spans="1:26" ht="14.25" customHeight="1">
      <c r="A708" s="715"/>
      <c r="B708" s="534"/>
      <c r="C708" s="534"/>
      <c r="D708" s="534"/>
      <c r="E708" s="654"/>
      <c r="F708" s="654"/>
      <c r="G708" s="654"/>
      <c r="H708" s="534"/>
      <c r="I708" s="534"/>
      <c r="J708" s="534"/>
      <c r="K708" s="534"/>
      <c r="L708" s="534"/>
      <c r="M708" s="534"/>
      <c r="N708" s="534"/>
      <c r="O708" s="534"/>
      <c r="P708" s="534"/>
      <c r="Q708" s="534"/>
      <c r="R708" s="534"/>
      <c r="S708" s="534"/>
      <c r="T708" s="534"/>
      <c r="U708" s="534"/>
      <c r="V708" s="534"/>
      <c r="W708" s="534"/>
      <c r="X708" s="534"/>
      <c r="Y708" s="534"/>
      <c r="Z708" s="534"/>
    </row>
    <row r="709" spans="1:26" ht="14.25" customHeight="1">
      <c r="A709" s="715"/>
      <c r="B709" s="534"/>
      <c r="C709" s="534"/>
      <c r="D709" s="534"/>
      <c r="E709" s="654"/>
      <c r="F709" s="654"/>
      <c r="G709" s="654"/>
      <c r="H709" s="534"/>
      <c r="I709" s="534"/>
      <c r="J709" s="534"/>
      <c r="K709" s="534"/>
      <c r="L709" s="534"/>
      <c r="M709" s="534"/>
      <c r="N709" s="534"/>
      <c r="O709" s="534"/>
      <c r="P709" s="534"/>
      <c r="Q709" s="534"/>
      <c r="R709" s="534"/>
      <c r="S709" s="534"/>
      <c r="T709" s="534"/>
      <c r="U709" s="534"/>
      <c r="V709" s="534"/>
      <c r="W709" s="534"/>
      <c r="X709" s="534"/>
      <c r="Y709" s="534"/>
      <c r="Z709" s="534"/>
    </row>
    <row r="710" spans="1:26" ht="14.25" customHeight="1">
      <c r="A710" s="715"/>
      <c r="B710" s="534"/>
      <c r="C710" s="534"/>
      <c r="D710" s="534"/>
      <c r="E710" s="654"/>
      <c r="F710" s="654"/>
      <c r="G710" s="654"/>
      <c r="H710" s="534"/>
      <c r="I710" s="534"/>
      <c r="J710" s="534"/>
      <c r="K710" s="534"/>
      <c r="L710" s="534"/>
      <c r="M710" s="534"/>
      <c r="N710" s="534"/>
      <c r="O710" s="534"/>
      <c r="P710" s="534"/>
      <c r="Q710" s="534"/>
      <c r="R710" s="534"/>
      <c r="S710" s="534"/>
      <c r="T710" s="534"/>
      <c r="U710" s="534"/>
      <c r="V710" s="534"/>
      <c r="W710" s="534"/>
      <c r="X710" s="534"/>
      <c r="Y710" s="534"/>
      <c r="Z710" s="534"/>
    </row>
    <row r="711" spans="1:26" ht="14.25" customHeight="1">
      <c r="A711" s="715"/>
      <c r="B711" s="534"/>
      <c r="C711" s="534"/>
      <c r="D711" s="534"/>
      <c r="E711" s="654"/>
      <c r="F711" s="654"/>
      <c r="G711" s="654"/>
      <c r="H711" s="534"/>
      <c r="I711" s="534"/>
      <c r="J711" s="534"/>
      <c r="K711" s="534"/>
      <c r="L711" s="534"/>
      <c r="M711" s="534"/>
      <c r="N711" s="534"/>
      <c r="O711" s="534"/>
      <c r="P711" s="534"/>
      <c r="Q711" s="534"/>
      <c r="R711" s="534"/>
      <c r="S711" s="534"/>
      <c r="T711" s="534"/>
      <c r="U711" s="534"/>
      <c r="V711" s="534"/>
      <c r="W711" s="534"/>
      <c r="X711" s="534"/>
      <c r="Y711" s="534"/>
      <c r="Z711" s="534"/>
    </row>
    <row r="712" spans="1:26" ht="14.25" customHeight="1">
      <c r="A712" s="715"/>
      <c r="B712" s="534"/>
      <c r="C712" s="534"/>
      <c r="D712" s="534"/>
      <c r="E712" s="654"/>
      <c r="F712" s="654"/>
      <c r="G712" s="654"/>
      <c r="H712" s="534"/>
      <c r="I712" s="534"/>
      <c r="J712" s="534"/>
      <c r="K712" s="534"/>
      <c r="L712" s="534"/>
      <c r="M712" s="534"/>
      <c r="N712" s="534"/>
      <c r="O712" s="534"/>
      <c r="P712" s="534"/>
      <c r="Q712" s="534"/>
      <c r="R712" s="534"/>
      <c r="S712" s="534"/>
      <c r="T712" s="534"/>
      <c r="U712" s="534"/>
      <c r="V712" s="534"/>
      <c r="W712" s="534"/>
      <c r="X712" s="534"/>
      <c r="Y712" s="534"/>
      <c r="Z712" s="534"/>
    </row>
    <row r="713" spans="1:26" ht="14.25" customHeight="1">
      <c r="A713" s="715"/>
      <c r="B713" s="534"/>
      <c r="C713" s="534"/>
      <c r="D713" s="534"/>
      <c r="E713" s="654"/>
      <c r="F713" s="654"/>
      <c r="G713" s="654"/>
      <c r="H713" s="534"/>
      <c r="I713" s="534"/>
      <c r="J713" s="534"/>
      <c r="K713" s="534"/>
      <c r="L713" s="534"/>
      <c r="M713" s="534"/>
      <c r="N713" s="534"/>
      <c r="O713" s="534"/>
      <c r="P713" s="534"/>
      <c r="Q713" s="534"/>
      <c r="R713" s="534"/>
      <c r="S713" s="534"/>
      <c r="T713" s="534"/>
      <c r="U713" s="534"/>
      <c r="V713" s="534"/>
      <c r="W713" s="534"/>
      <c r="X713" s="534"/>
      <c r="Y713" s="534"/>
      <c r="Z713" s="534"/>
    </row>
    <row r="714" spans="1:26" ht="14.25" customHeight="1">
      <c r="A714" s="715"/>
      <c r="B714" s="534"/>
      <c r="C714" s="534"/>
      <c r="D714" s="534"/>
      <c r="E714" s="654"/>
      <c r="F714" s="654"/>
      <c r="G714" s="654"/>
      <c r="H714" s="534"/>
      <c r="I714" s="534"/>
      <c r="J714" s="534"/>
      <c r="K714" s="534"/>
      <c r="L714" s="534"/>
      <c r="M714" s="534"/>
      <c r="N714" s="534"/>
      <c r="O714" s="534"/>
      <c r="P714" s="534"/>
      <c r="Q714" s="534"/>
      <c r="R714" s="534"/>
      <c r="S714" s="534"/>
      <c r="T714" s="534"/>
      <c r="U714" s="534"/>
      <c r="V714" s="534"/>
      <c r="W714" s="534"/>
      <c r="X714" s="534"/>
      <c r="Y714" s="534"/>
      <c r="Z714" s="534"/>
    </row>
    <row r="715" spans="1:26" ht="14.25" customHeight="1">
      <c r="A715" s="715"/>
      <c r="B715" s="534"/>
      <c r="C715" s="534"/>
      <c r="D715" s="534"/>
      <c r="E715" s="654"/>
      <c r="F715" s="654"/>
      <c r="G715" s="654"/>
      <c r="H715" s="534"/>
      <c r="I715" s="534"/>
      <c r="J715" s="534"/>
      <c r="K715" s="534"/>
      <c r="L715" s="534"/>
      <c r="M715" s="534"/>
      <c r="N715" s="534"/>
      <c r="O715" s="534"/>
      <c r="P715" s="534"/>
      <c r="Q715" s="534"/>
      <c r="R715" s="534"/>
      <c r="S715" s="534"/>
      <c r="T715" s="534"/>
      <c r="U715" s="534"/>
      <c r="V715" s="534"/>
      <c r="W715" s="534"/>
      <c r="X715" s="534"/>
      <c r="Y715" s="534"/>
      <c r="Z715" s="534"/>
    </row>
    <row r="716" spans="1:26" ht="14.25" customHeight="1">
      <c r="A716" s="715"/>
      <c r="B716" s="534"/>
      <c r="C716" s="534"/>
      <c r="D716" s="534"/>
      <c r="E716" s="654"/>
      <c r="F716" s="654"/>
      <c r="G716" s="654"/>
      <c r="H716" s="534"/>
      <c r="I716" s="534"/>
      <c r="J716" s="534"/>
      <c r="K716" s="534"/>
      <c r="L716" s="534"/>
      <c r="M716" s="534"/>
      <c r="N716" s="534"/>
      <c r="O716" s="534"/>
      <c r="P716" s="534"/>
      <c r="Q716" s="534"/>
      <c r="R716" s="534"/>
      <c r="S716" s="534"/>
      <c r="T716" s="534"/>
      <c r="U716" s="534"/>
      <c r="V716" s="534"/>
      <c r="W716" s="534"/>
      <c r="X716" s="534"/>
      <c r="Y716" s="534"/>
      <c r="Z716" s="534"/>
    </row>
    <row r="717" spans="1:26" ht="14.25" customHeight="1">
      <c r="A717" s="715"/>
      <c r="B717" s="534"/>
      <c r="C717" s="534"/>
      <c r="D717" s="534"/>
      <c r="E717" s="654"/>
      <c r="F717" s="654"/>
      <c r="G717" s="654"/>
      <c r="H717" s="534"/>
      <c r="I717" s="534"/>
      <c r="J717" s="534"/>
      <c r="K717" s="534"/>
      <c r="L717" s="534"/>
      <c r="M717" s="534"/>
      <c r="N717" s="534"/>
      <c r="O717" s="534"/>
      <c r="P717" s="534"/>
      <c r="Q717" s="534"/>
      <c r="R717" s="534"/>
      <c r="S717" s="534"/>
      <c r="T717" s="534"/>
      <c r="U717" s="534"/>
      <c r="V717" s="534"/>
      <c r="W717" s="534"/>
      <c r="X717" s="534"/>
      <c r="Y717" s="534"/>
      <c r="Z717" s="534"/>
    </row>
    <row r="718" spans="1:26" ht="14.25" customHeight="1">
      <c r="A718" s="715"/>
      <c r="B718" s="534"/>
      <c r="C718" s="534"/>
      <c r="D718" s="534"/>
      <c r="E718" s="654"/>
      <c r="F718" s="654"/>
      <c r="G718" s="654"/>
      <c r="H718" s="534"/>
      <c r="I718" s="534"/>
      <c r="J718" s="534"/>
      <c r="K718" s="534"/>
      <c r="L718" s="534"/>
      <c r="M718" s="534"/>
      <c r="N718" s="534"/>
      <c r="O718" s="534"/>
      <c r="P718" s="534"/>
      <c r="Q718" s="534"/>
      <c r="R718" s="534"/>
      <c r="S718" s="534"/>
      <c r="T718" s="534"/>
      <c r="U718" s="534"/>
      <c r="V718" s="534"/>
      <c r="W718" s="534"/>
      <c r="X718" s="534"/>
      <c r="Y718" s="534"/>
      <c r="Z718" s="534"/>
    </row>
    <row r="719" spans="1:26" ht="14.25" customHeight="1">
      <c r="A719" s="715"/>
      <c r="B719" s="534"/>
      <c r="C719" s="534"/>
      <c r="D719" s="534"/>
      <c r="E719" s="654"/>
      <c r="F719" s="654"/>
      <c r="G719" s="654"/>
      <c r="H719" s="534"/>
      <c r="I719" s="534"/>
      <c r="J719" s="534"/>
      <c r="K719" s="534"/>
      <c r="L719" s="534"/>
      <c r="M719" s="534"/>
      <c r="N719" s="534"/>
      <c r="O719" s="534"/>
      <c r="P719" s="534"/>
      <c r="Q719" s="534"/>
      <c r="R719" s="534"/>
      <c r="S719" s="534"/>
      <c r="T719" s="534"/>
      <c r="U719" s="534"/>
      <c r="V719" s="534"/>
      <c r="W719" s="534"/>
      <c r="X719" s="534"/>
      <c r="Y719" s="534"/>
      <c r="Z719" s="534"/>
    </row>
    <row r="720" spans="1:26" ht="14.25" customHeight="1">
      <c r="A720" s="715"/>
      <c r="B720" s="534"/>
      <c r="C720" s="534"/>
      <c r="D720" s="534"/>
      <c r="E720" s="654"/>
      <c r="F720" s="654"/>
      <c r="G720" s="654"/>
      <c r="H720" s="534"/>
      <c r="I720" s="534"/>
      <c r="J720" s="534"/>
      <c r="K720" s="534"/>
      <c r="L720" s="534"/>
      <c r="M720" s="534"/>
      <c r="N720" s="534"/>
      <c r="O720" s="534"/>
      <c r="P720" s="534"/>
      <c r="Q720" s="534"/>
      <c r="R720" s="534"/>
      <c r="S720" s="534"/>
      <c r="T720" s="534"/>
      <c r="U720" s="534"/>
      <c r="V720" s="534"/>
      <c r="W720" s="534"/>
      <c r="X720" s="534"/>
      <c r="Y720" s="534"/>
      <c r="Z720" s="534"/>
    </row>
    <row r="721" spans="1:26" ht="14.25" customHeight="1">
      <c r="A721" s="715"/>
      <c r="B721" s="534"/>
      <c r="C721" s="534"/>
      <c r="D721" s="534"/>
      <c r="E721" s="654"/>
      <c r="F721" s="654"/>
      <c r="G721" s="654"/>
      <c r="H721" s="534"/>
      <c r="I721" s="534"/>
      <c r="J721" s="534"/>
      <c r="K721" s="534"/>
      <c r="L721" s="534"/>
      <c r="M721" s="534"/>
      <c r="N721" s="534"/>
      <c r="O721" s="534"/>
      <c r="P721" s="534"/>
      <c r="Q721" s="534"/>
      <c r="R721" s="534"/>
      <c r="S721" s="534"/>
      <c r="T721" s="534"/>
      <c r="U721" s="534"/>
      <c r="V721" s="534"/>
      <c r="W721" s="534"/>
      <c r="X721" s="534"/>
      <c r="Y721" s="534"/>
      <c r="Z721" s="534"/>
    </row>
    <row r="722" spans="1:26" ht="14.25" customHeight="1">
      <c r="A722" s="715"/>
      <c r="B722" s="534"/>
      <c r="C722" s="534"/>
      <c r="D722" s="534"/>
      <c r="E722" s="654"/>
      <c r="F722" s="654"/>
      <c r="G722" s="654"/>
      <c r="H722" s="534"/>
      <c r="I722" s="534"/>
      <c r="J722" s="534"/>
      <c r="K722" s="534"/>
      <c r="L722" s="534"/>
      <c r="M722" s="534"/>
      <c r="N722" s="534"/>
      <c r="O722" s="534"/>
      <c r="P722" s="534"/>
      <c r="Q722" s="534"/>
      <c r="R722" s="534"/>
      <c r="S722" s="534"/>
      <c r="T722" s="534"/>
      <c r="U722" s="534"/>
      <c r="V722" s="534"/>
      <c r="W722" s="534"/>
      <c r="X722" s="534"/>
      <c r="Y722" s="534"/>
      <c r="Z722" s="534"/>
    </row>
    <row r="723" spans="1:26" ht="14.25" customHeight="1">
      <c r="A723" s="715"/>
      <c r="B723" s="534"/>
      <c r="C723" s="534"/>
      <c r="D723" s="534"/>
      <c r="E723" s="654"/>
      <c r="F723" s="654"/>
      <c r="G723" s="654"/>
      <c r="H723" s="534"/>
      <c r="I723" s="534"/>
      <c r="J723" s="534"/>
      <c r="K723" s="534"/>
      <c r="L723" s="534"/>
      <c r="M723" s="534"/>
      <c r="N723" s="534"/>
      <c r="O723" s="534"/>
      <c r="P723" s="534"/>
      <c r="Q723" s="534"/>
      <c r="R723" s="534"/>
      <c r="S723" s="534"/>
      <c r="T723" s="534"/>
      <c r="U723" s="534"/>
      <c r="V723" s="534"/>
      <c r="W723" s="534"/>
      <c r="X723" s="534"/>
      <c r="Y723" s="534"/>
      <c r="Z723" s="534"/>
    </row>
    <row r="724" spans="1:26" ht="14.25" customHeight="1">
      <c r="A724" s="715"/>
      <c r="B724" s="534"/>
      <c r="C724" s="534"/>
      <c r="D724" s="534"/>
      <c r="E724" s="654"/>
      <c r="F724" s="654"/>
      <c r="G724" s="654"/>
      <c r="H724" s="534"/>
      <c r="I724" s="534"/>
      <c r="J724" s="534"/>
      <c r="K724" s="534"/>
      <c r="L724" s="534"/>
      <c r="M724" s="534"/>
      <c r="N724" s="534"/>
      <c r="O724" s="534"/>
      <c r="P724" s="534"/>
      <c r="Q724" s="534"/>
      <c r="R724" s="534"/>
      <c r="S724" s="534"/>
      <c r="T724" s="534"/>
      <c r="U724" s="534"/>
      <c r="V724" s="534"/>
      <c r="W724" s="534"/>
      <c r="X724" s="534"/>
      <c r="Y724" s="534"/>
      <c r="Z724" s="534"/>
    </row>
    <row r="725" spans="1:26" ht="14.25" customHeight="1">
      <c r="A725" s="715"/>
      <c r="B725" s="534"/>
      <c r="C725" s="534"/>
      <c r="D725" s="534"/>
      <c r="E725" s="654"/>
      <c r="F725" s="654"/>
      <c r="G725" s="654"/>
      <c r="H725" s="534"/>
      <c r="I725" s="534"/>
      <c r="J725" s="534"/>
      <c r="K725" s="534"/>
      <c r="L725" s="534"/>
      <c r="M725" s="534"/>
      <c r="N725" s="534"/>
      <c r="O725" s="534"/>
      <c r="P725" s="534"/>
      <c r="Q725" s="534"/>
      <c r="R725" s="534"/>
      <c r="S725" s="534"/>
      <c r="T725" s="534"/>
      <c r="U725" s="534"/>
      <c r="V725" s="534"/>
      <c r="W725" s="534"/>
      <c r="X725" s="534"/>
      <c r="Y725" s="534"/>
      <c r="Z725" s="534"/>
    </row>
    <row r="726" spans="1:26" ht="14.25" customHeight="1">
      <c r="A726" s="715"/>
      <c r="B726" s="534"/>
      <c r="C726" s="534"/>
      <c r="D726" s="534"/>
      <c r="E726" s="654"/>
      <c r="F726" s="654"/>
      <c r="G726" s="654"/>
      <c r="H726" s="534"/>
      <c r="I726" s="534"/>
      <c r="J726" s="534"/>
      <c r="K726" s="534"/>
      <c r="L726" s="534"/>
      <c r="M726" s="534"/>
      <c r="N726" s="534"/>
      <c r="O726" s="534"/>
      <c r="P726" s="534"/>
      <c r="Q726" s="534"/>
      <c r="R726" s="534"/>
      <c r="S726" s="534"/>
      <c r="T726" s="534"/>
      <c r="U726" s="534"/>
      <c r="V726" s="534"/>
      <c r="W726" s="534"/>
      <c r="X726" s="534"/>
      <c r="Y726" s="534"/>
      <c r="Z726" s="534"/>
    </row>
    <row r="727" spans="1:26" ht="14.25" customHeight="1">
      <c r="A727" s="715"/>
      <c r="B727" s="534"/>
      <c r="C727" s="534"/>
      <c r="D727" s="534"/>
      <c r="E727" s="654"/>
      <c r="F727" s="654"/>
      <c r="G727" s="654"/>
      <c r="H727" s="534"/>
      <c r="I727" s="534"/>
      <c r="J727" s="534"/>
      <c r="K727" s="534"/>
      <c r="L727" s="534"/>
      <c r="M727" s="534"/>
      <c r="N727" s="534"/>
      <c r="O727" s="534"/>
      <c r="P727" s="534"/>
      <c r="Q727" s="534"/>
      <c r="R727" s="534"/>
      <c r="S727" s="534"/>
      <c r="T727" s="534"/>
      <c r="U727" s="534"/>
      <c r="V727" s="534"/>
      <c r="W727" s="534"/>
      <c r="X727" s="534"/>
      <c r="Y727" s="534"/>
      <c r="Z727" s="534"/>
    </row>
    <row r="728" spans="1:26" ht="14.25" customHeight="1">
      <c r="A728" s="715"/>
      <c r="B728" s="534"/>
      <c r="C728" s="534"/>
      <c r="D728" s="534"/>
      <c r="E728" s="654"/>
      <c r="F728" s="654"/>
      <c r="G728" s="654"/>
      <c r="H728" s="534"/>
      <c r="I728" s="534"/>
      <c r="J728" s="534"/>
      <c r="K728" s="534"/>
      <c r="L728" s="534"/>
      <c r="M728" s="534"/>
      <c r="N728" s="534"/>
      <c r="O728" s="534"/>
      <c r="P728" s="534"/>
      <c r="Q728" s="534"/>
      <c r="R728" s="534"/>
      <c r="S728" s="534"/>
      <c r="T728" s="534"/>
      <c r="U728" s="534"/>
      <c r="V728" s="534"/>
      <c r="W728" s="534"/>
      <c r="X728" s="534"/>
      <c r="Y728" s="534"/>
      <c r="Z728" s="534"/>
    </row>
    <row r="729" spans="1:26" ht="14.25" customHeight="1">
      <c r="A729" s="715"/>
      <c r="B729" s="534"/>
      <c r="C729" s="534"/>
      <c r="D729" s="534"/>
      <c r="E729" s="654"/>
      <c r="F729" s="654"/>
      <c r="G729" s="654"/>
      <c r="H729" s="534"/>
      <c r="I729" s="534"/>
      <c r="J729" s="534"/>
      <c r="K729" s="534"/>
      <c r="L729" s="534"/>
      <c r="M729" s="534"/>
      <c r="N729" s="534"/>
      <c r="O729" s="534"/>
      <c r="P729" s="534"/>
      <c r="Q729" s="534"/>
      <c r="R729" s="534"/>
      <c r="S729" s="534"/>
      <c r="T729" s="534"/>
      <c r="U729" s="534"/>
      <c r="V729" s="534"/>
      <c r="W729" s="534"/>
      <c r="X729" s="534"/>
      <c r="Y729" s="534"/>
      <c r="Z729" s="534"/>
    </row>
    <row r="730" spans="1:26" ht="14.25" customHeight="1">
      <c r="A730" s="715"/>
      <c r="B730" s="534"/>
      <c r="C730" s="534"/>
      <c r="D730" s="534"/>
      <c r="E730" s="654"/>
      <c r="F730" s="654"/>
      <c r="G730" s="654"/>
      <c r="H730" s="534"/>
      <c r="I730" s="534"/>
      <c r="J730" s="534"/>
      <c r="K730" s="534"/>
      <c r="L730" s="534"/>
      <c r="M730" s="534"/>
      <c r="N730" s="534"/>
      <c r="O730" s="534"/>
      <c r="P730" s="534"/>
      <c r="Q730" s="534"/>
      <c r="R730" s="534"/>
      <c r="S730" s="534"/>
      <c r="T730" s="534"/>
      <c r="U730" s="534"/>
      <c r="V730" s="534"/>
      <c r="W730" s="534"/>
      <c r="X730" s="534"/>
      <c r="Y730" s="534"/>
      <c r="Z730" s="534"/>
    </row>
    <row r="731" spans="1:26" ht="14.25" customHeight="1">
      <c r="A731" s="715"/>
      <c r="B731" s="534"/>
      <c r="C731" s="534"/>
      <c r="D731" s="534"/>
      <c r="E731" s="654"/>
      <c r="F731" s="654"/>
      <c r="G731" s="654"/>
      <c r="H731" s="534"/>
      <c r="I731" s="534"/>
      <c r="J731" s="534"/>
      <c r="K731" s="534"/>
      <c r="L731" s="534"/>
      <c r="M731" s="534"/>
      <c r="N731" s="534"/>
      <c r="O731" s="534"/>
      <c r="P731" s="534"/>
      <c r="Q731" s="534"/>
      <c r="R731" s="534"/>
      <c r="S731" s="534"/>
      <c r="T731" s="534"/>
      <c r="U731" s="534"/>
      <c r="V731" s="534"/>
      <c r="W731" s="534"/>
      <c r="X731" s="534"/>
      <c r="Y731" s="534"/>
      <c r="Z731" s="534"/>
    </row>
    <row r="732" spans="1:26" ht="14.25" customHeight="1">
      <c r="A732" s="715"/>
      <c r="B732" s="534"/>
      <c r="C732" s="534"/>
      <c r="D732" s="534"/>
      <c r="E732" s="654"/>
      <c r="F732" s="654"/>
      <c r="G732" s="654"/>
      <c r="H732" s="534"/>
      <c r="I732" s="534"/>
      <c r="J732" s="534"/>
      <c r="K732" s="534"/>
      <c r="L732" s="534"/>
      <c r="M732" s="534"/>
      <c r="N732" s="534"/>
      <c r="O732" s="534"/>
      <c r="P732" s="534"/>
      <c r="Q732" s="534"/>
      <c r="R732" s="534"/>
      <c r="S732" s="534"/>
      <c r="T732" s="534"/>
      <c r="U732" s="534"/>
      <c r="V732" s="534"/>
      <c r="W732" s="534"/>
      <c r="X732" s="534"/>
      <c r="Y732" s="534"/>
      <c r="Z732" s="534"/>
    </row>
    <row r="733" spans="1:26" ht="14.25" customHeight="1">
      <c r="A733" s="715"/>
      <c r="B733" s="534"/>
      <c r="C733" s="534"/>
      <c r="D733" s="534"/>
      <c r="E733" s="654"/>
      <c r="F733" s="654"/>
      <c r="G733" s="654"/>
      <c r="H733" s="534"/>
      <c r="I733" s="534"/>
      <c r="J733" s="534"/>
      <c r="K733" s="534"/>
      <c r="L733" s="534"/>
      <c r="M733" s="534"/>
      <c r="N733" s="534"/>
      <c r="O733" s="534"/>
      <c r="P733" s="534"/>
      <c r="Q733" s="534"/>
      <c r="R733" s="534"/>
      <c r="S733" s="534"/>
      <c r="T733" s="534"/>
      <c r="U733" s="534"/>
      <c r="V733" s="534"/>
      <c r="W733" s="534"/>
      <c r="X733" s="534"/>
      <c r="Y733" s="534"/>
      <c r="Z733" s="534"/>
    </row>
    <row r="734" spans="1:26" ht="14.25" customHeight="1">
      <c r="A734" s="715"/>
      <c r="B734" s="534"/>
      <c r="C734" s="534"/>
      <c r="D734" s="534"/>
      <c r="E734" s="654"/>
      <c r="F734" s="654"/>
      <c r="G734" s="654"/>
      <c r="H734" s="534"/>
      <c r="I734" s="534"/>
      <c r="J734" s="534"/>
      <c r="K734" s="534"/>
      <c r="L734" s="534"/>
      <c r="M734" s="534"/>
      <c r="N734" s="534"/>
      <c r="O734" s="534"/>
      <c r="P734" s="534"/>
      <c r="Q734" s="534"/>
      <c r="R734" s="534"/>
      <c r="S734" s="534"/>
      <c r="T734" s="534"/>
      <c r="U734" s="534"/>
      <c r="V734" s="534"/>
      <c r="W734" s="534"/>
      <c r="X734" s="534"/>
      <c r="Y734" s="534"/>
      <c r="Z734" s="534"/>
    </row>
    <row r="735" spans="1:26" ht="14.25" customHeight="1">
      <c r="A735" s="715"/>
      <c r="B735" s="534"/>
      <c r="C735" s="534"/>
      <c r="D735" s="534"/>
      <c r="E735" s="654"/>
      <c r="F735" s="654"/>
      <c r="G735" s="654"/>
      <c r="H735" s="534"/>
      <c r="I735" s="534"/>
      <c r="J735" s="534"/>
      <c r="K735" s="534"/>
      <c r="L735" s="534"/>
      <c r="M735" s="534"/>
      <c r="N735" s="534"/>
      <c r="O735" s="534"/>
      <c r="P735" s="534"/>
      <c r="Q735" s="534"/>
      <c r="R735" s="534"/>
      <c r="S735" s="534"/>
      <c r="T735" s="534"/>
      <c r="U735" s="534"/>
      <c r="V735" s="534"/>
      <c r="W735" s="534"/>
      <c r="X735" s="534"/>
      <c r="Y735" s="534"/>
      <c r="Z735" s="534"/>
    </row>
    <row r="736" spans="1:26" ht="14.25" customHeight="1">
      <c r="A736" s="715"/>
      <c r="B736" s="534"/>
      <c r="C736" s="534"/>
      <c r="D736" s="534"/>
      <c r="E736" s="654"/>
      <c r="F736" s="654"/>
      <c r="G736" s="654"/>
      <c r="H736" s="534"/>
      <c r="I736" s="534"/>
      <c r="J736" s="534"/>
      <c r="K736" s="534"/>
      <c r="L736" s="534"/>
      <c r="M736" s="534"/>
      <c r="N736" s="534"/>
      <c r="O736" s="534"/>
      <c r="P736" s="534"/>
      <c r="Q736" s="534"/>
      <c r="R736" s="534"/>
      <c r="S736" s="534"/>
      <c r="T736" s="534"/>
      <c r="U736" s="534"/>
      <c r="V736" s="534"/>
      <c r="W736" s="534"/>
      <c r="X736" s="534"/>
      <c r="Y736" s="534"/>
      <c r="Z736" s="534"/>
    </row>
    <row r="737" spans="1:26" ht="14.25" customHeight="1">
      <c r="A737" s="715"/>
      <c r="B737" s="534"/>
      <c r="C737" s="534"/>
      <c r="D737" s="534"/>
      <c r="E737" s="654"/>
      <c r="F737" s="654"/>
      <c r="G737" s="654"/>
      <c r="H737" s="534"/>
      <c r="I737" s="534"/>
      <c r="J737" s="534"/>
      <c r="K737" s="534"/>
      <c r="L737" s="534"/>
      <c r="M737" s="534"/>
      <c r="N737" s="534"/>
      <c r="O737" s="534"/>
      <c r="P737" s="534"/>
      <c r="Q737" s="534"/>
      <c r="R737" s="534"/>
      <c r="S737" s="534"/>
      <c r="T737" s="534"/>
      <c r="U737" s="534"/>
      <c r="V737" s="534"/>
      <c r="W737" s="534"/>
      <c r="X737" s="534"/>
      <c r="Y737" s="534"/>
      <c r="Z737" s="534"/>
    </row>
    <row r="738" spans="1:26" ht="14.25" customHeight="1">
      <c r="A738" s="715"/>
      <c r="B738" s="534"/>
      <c r="C738" s="534"/>
      <c r="D738" s="534"/>
      <c r="E738" s="654"/>
      <c r="F738" s="654"/>
      <c r="G738" s="654"/>
      <c r="H738" s="534"/>
      <c r="I738" s="534"/>
      <c r="J738" s="534"/>
      <c r="K738" s="534"/>
      <c r="L738" s="534"/>
      <c r="M738" s="534"/>
      <c r="N738" s="534"/>
      <c r="O738" s="534"/>
      <c r="P738" s="534"/>
      <c r="Q738" s="534"/>
      <c r="R738" s="534"/>
      <c r="S738" s="534"/>
      <c r="T738" s="534"/>
      <c r="U738" s="534"/>
      <c r="V738" s="534"/>
      <c r="W738" s="534"/>
      <c r="X738" s="534"/>
      <c r="Y738" s="534"/>
      <c r="Z738" s="534"/>
    </row>
    <row r="739" spans="1:26" ht="14.25" customHeight="1">
      <c r="A739" s="715"/>
      <c r="B739" s="534"/>
      <c r="C739" s="534"/>
      <c r="D739" s="534"/>
      <c r="E739" s="654"/>
      <c r="F739" s="654"/>
      <c r="G739" s="654"/>
      <c r="H739" s="534"/>
      <c r="I739" s="534"/>
      <c r="J739" s="534"/>
      <c r="K739" s="534"/>
      <c r="L739" s="534"/>
      <c r="M739" s="534"/>
      <c r="N739" s="534"/>
      <c r="O739" s="534"/>
      <c r="P739" s="534"/>
      <c r="Q739" s="534"/>
      <c r="R739" s="534"/>
      <c r="S739" s="534"/>
      <c r="T739" s="534"/>
      <c r="U739" s="534"/>
      <c r="V739" s="534"/>
      <c r="W739" s="534"/>
      <c r="X739" s="534"/>
      <c r="Y739" s="534"/>
      <c r="Z739" s="534"/>
    </row>
    <row r="740" spans="1:26" ht="14.25" customHeight="1">
      <c r="A740" s="715"/>
      <c r="B740" s="534"/>
      <c r="C740" s="534"/>
      <c r="D740" s="534"/>
      <c r="E740" s="654"/>
      <c r="F740" s="654"/>
      <c r="G740" s="654"/>
      <c r="H740" s="534"/>
      <c r="I740" s="534"/>
      <c r="J740" s="534"/>
      <c r="K740" s="534"/>
      <c r="L740" s="534"/>
      <c r="M740" s="534"/>
      <c r="N740" s="534"/>
      <c r="O740" s="534"/>
      <c r="P740" s="534"/>
      <c r="Q740" s="534"/>
      <c r="R740" s="534"/>
      <c r="S740" s="534"/>
      <c r="T740" s="534"/>
      <c r="U740" s="534"/>
      <c r="V740" s="534"/>
      <c r="W740" s="534"/>
      <c r="X740" s="534"/>
      <c r="Y740" s="534"/>
      <c r="Z740" s="534"/>
    </row>
    <row r="741" spans="1:26" ht="14.25" customHeight="1">
      <c r="A741" s="715"/>
      <c r="B741" s="534"/>
      <c r="C741" s="534"/>
      <c r="D741" s="534"/>
      <c r="E741" s="654"/>
      <c r="F741" s="654"/>
      <c r="G741" s="654"/>
      <c r="H741" s="534"/>
      <c r="I741" s="534"/>
      <c r="J741" s="534"/>
      <c r="K741" s="534"/>
      <c r="L741" s="534"/>
      <c r="M741" s="534"/>
      <c r="N741" s="534"/>
      <c r="O741" s="534"/>
      <c r="P741" s="534"/>
      <c r="Q741" s="534"/>
      <c r="R741" s="534"/>
      <c r="S741" s="534"/>
      <c r="T741" s="534"/>
      <c r="U741" s="534"/>
      <c r="V741" s="534"/>
      <c r="W741" s="534"/>
      <c r="X741" s="534"/>
      <c r="Y741" s="534"/>
      <c r="Z741" s="534"/>
    </row>
    <row r="742" spans="1:26" ht="14.25" customHeight="1">
      <c r="A742" s="715"/>
      <c r="B742" s="534"/>
      <c r="C742" s="534"/>
      <c r="D742" s="534"/>
      <c r="E742" s="654"/>
      <c r="F742" s="654"/>
      <c r="G742" s="654"/>
      <c r="H742" s="534"/>
      <c r="I742" s="534"/>
      <c r="J742" s="534"/>
      <c r="K742" s="534"/>
      <c r="L742" s="534"/>
      <c r="M742" s="534"/>
      <c r="N742" s="534"/>
      <c r="O742" s="534"/>
      <c r="P742" s="534"/>
      <c r="Q742" s="534"/>
      <c r="R742" s="534"/>
      <c r="S742" s="534"/>
      <c r="T742" s="534"/>
      <c r="U742" s="534"/>
      <c r="V742" s="534"/>
      <c r="W742" s="534"/>
      <c r="X742" s="534"/>
      <c r="Y742" s="534"/>
      <c r="Z742" s="534"/>
    </row>
    <row r="743" spans="1:26" ht="14.25" customHeight="1">
      <c r="A743" s="715"/>
      <c r="B743" s="534"/>
      <c r="C743" s="534"/>
      <c r="D743" s="534"/>
      <c r="E743" s="654"/>
      <c r="F743" s="654"/>
      <c r="G743" s="654"/>
      <c r="H743" s="534"/>
      <c r="I743" s="534"/>
      <c r="J743" s="534"/>
      <c r="K743" s="534"/>
      <c r="L743" s="534"/>
      <c r="M743" s="534"/>
      <c r="N743" s="534"/>
      <c r="O743" s="534"/>
      <c r="P743" s="534"/>
      <c r="Q743" s="534"/>
      <c r="R743" s="534"/>
      <c r="S743" s="534"/>
      <c r="T743" s="534"/>
      <c r="U743" s="534"/>
      <c r="V743" s="534"/>
      <c r="W743" s="534"/>
      <c r="X743" s="534"/>
      <c r="Y743" s="534"/>
      <c r="Z743" s="534"/>
    </row>
    <row r="744" spans="1:26" ht="14.25" customHeight="1">
      <c r="A744" s="715"/>
      <c r="B744" s="534"/>
      <c r="C744" s="534"/>
      <c r="D744" s="534"/>
      <c r="E744" s="654"/>
      <c r="F744" s="654"/>
      <c r="G744" s="654"/>
      <c r="H744" s="534"/>
      <c r="I744" s="534"/>
      <c r="J744" s="534"/>
      <c r="K744" s="534"/>
      <c r="L744" s="534"/>
      <c r="M744" s="534"/>
      <c r="N744" s="534"/>
      <c r="O744" s="534"/>
      <c r="P744" s="534"/>
      <c r="Q744" s="534"/>
      <c r="R744" s="534"/>
      <c r="S744" s="534"/>
      <c r="T744" s="534"/>
      <c r="U744" s="534"/>
      <c r="V744" s="534"/>
      <c r="W744" s="534"/>
      <c r="X744" s="534"/>
      <c r="Y744" s="534"/>
      <c r="Z744" s="534"/>
    </row>
    <row r="745" spans="1:26" ht="14.25" customHeight="1">
      <c r="A745" s="715"/>
      <c r="B745" s="534"/>
      <c r="C745" s="534"/>
      <c r="D745" s="534"/>
      <c r="E745" s="654"/>
      <c r="F745" s="654"/>
      <c r="G745" s="654"/>
      <c r="H745" s="534"/>
      <c r="I745" s="534"/>
      <c r="J745" s="534"/>
      <c r="K745" s="534"/>
      <c r="L745" s="534"/>
      <c r="M745" s="534"/>
      <c r="N745" s="534"/>
      <c r="O745" s="534"/>
      <c r="P745" s="534"/>
      <c r="Q745" s="534"/>
      <c r="R745" s="534"/>
      <c r="S745" s="534"/>
      <c r="T745" s="534"/>
      <c r="U745" s="534"/>
      <c r="V745" s="534"/>
      <c r="W745" s="534"/>
      <c r="X745" s="534"/>
      <c r="Y745" s="534"/>
      <c r="Z745" s="534"/>
    </row>
    <row r="746" spans="1:26" ht="14.25" customHeight="1">
      <c r="A746" s="715"/>
      <c r="B746" s="534"/>
      <c r="C746" s="534"/>
      <c r="D746" s="534"/>
      <c r="E746" s="654"/>
      <c r="F746" s="654"/>
      <c r="G746" s="654"/>
      <c r="H746" s="534"/>
      <c r="I746" s="534"/>
      <c r="J746" s="534"/>
      <c r="K746" s="534"/>
      <c r="L746" s="534"/>
      <c r="M746" s="534"/>
      <c r="N746" s="534"/>
      <c r="O746" s="534"/>
      <c r="P746" s="534"/>
      <c r="Q746" s="534"/>
      <c r="R746" s="534"/>
      <c r="S746" s="534"/>
      <c r="T746" s="534"/>
      <c r="U746" s="534"/>
      <c r="V746" s="534"/>
      <c r="W746" s="534"/>
      <c r="X746" s="534"/>
      <c r="Y746" s="534"/>
      <c r="Z746" s="534"/>
    </row>
    <row r="747" spans="1:26" ht="14.25" customHeight="1">
      <c r="A747" s="715"/>
      <c r="B747" s="534"/>
      <c r="C747" s="534"/>
      <c r="D747" s="534"/>
      <c r="E747" s="654"/>
      <c r="F747" s="654"/>
      <c r="G747" s="654"/>
      <c r="H747" s="534"/>
      <c r="I747" s="534"/>
      <c r="J747" s="534"/>
      <c r="K747" s="534"/>
      <c r="L747" s="534"/>
      <c r="M747" s="534"/>
      <c r="N747" s="534"/>
      <c r="O747" s="534"/>
      <c r="P747" s="534"/>
      <c r="Q747" s="534"/>
      <c r="R747" s="534"/>
      <c r="S747" s="534"/>
      <c r="T747" s="534"/>
      <c r="U747" s="534"/>
      <c r="V747" s="534"/>
      <c r="W747" s="534"/>
      <c r="X747" s="534"/>
      <c r="Y747" s="534"/>
      <c r="Z747" s="534"/>
    </row>
    <row r="748" spans="1:26" ht="14.25" customHeight="1">
      <c r="A748" s="715"/>
      <c r="B748" s="534"/>
      <c r="C748" s="534"/>
      <c r="D748" s="534"/>
      <c r="E748" s="654"/>
      <c r="F748" s="654"/>
      <c r="G748" s="654"/>
      <c r="H748" s="534"/>
      <c r="I748" s="534"/>
      <c r="J748" s="534"/>
      <c r="K748" s="534"/>
      <c r="L748" s="534"/>
      <c r="M748" s="534"/>
      <c r="N748" s="534"/>
      <c r="O748" s="534"/>
      <c r="P748" s="534"/>
      <c r="Q748" s="534"/>
      <c r="R748" s="534"/>
      <c r="S748" s="534"/>
      <c r="T748" s="534"/>
      <c r="U748" s="534"/>
      <c r="V748" s="534"/>
      <c r="W748" s="534"/>
      <c r="X748" s="534"/>
      <c r="Y748" s="534"/>
      <c r="Z748" s="534"/>
    </row>
    <row r="749" spans="1:26" ht="14.25" customHeight="1">
      <c r="A749" s="715"/>
      <c r="B749" s="534"/>
      <c r="C749" s="534"/>
      <c r="D749" s="534"/>
      <c r="E749" s="654"/>
      <c r="F749" s="654"/>
      <c r="G749" s="654"/>
      <c r="H749" s="534"/>
      <c r="I749" s="534"/>
      <c r="J749" s="534"/>
      <c r="K749" s="534"/>
      <c r="L749" s="534"/>
      <c r="M749" s="534"/>
      <c r="N749" s="534"/>
      <c r="O749" s="534"/>
      <c r="P749" s="534"/>
      <c r="Q749" s="534"/>
      <c r="R749" s="534"/>
      <c r="S749" s="534"/>
      <c r="T749" s="534"/>
      <c r="U749" s="534"/>
      <c r="V749" s="534"/>
      <c r="W749" s="534"/>
      <c r="X749" s="534"/>
      <c r="Y749" s="534"/>
      <c r="Z749" s="534"/>
    </row>
    <row r="750" spans="1:26" ht="14.25" customHeight="1">
      <c r="A750" s="715"/>
      <c r="B750" s="534"/>
      <c r="C750" s="534"/>
      <c r="D750" s="534"/>
      <c r="E750" s="654"/>
      <c r="F750" s="654"/>
      <c r="G750" s="654"/>
      <c r="H750" s="534"/>
      <c r="I750" s="534"/>
      <c r="J750" s="534"/>
      <c r="K750" s="534"/>
      <c r="L750" s="534"/>
      <c r="M750" s="534"/>
      <c r="N750" s="534"/>
      <c r="O750" s="534"/>
      <c r="P750" s="534"/>
      <c r="Q750" s="534"/>
      <c r="R750" s="534"/>
      <c r="S750" s="534"/>
      <c r="T750" s="534"/>
      <c r="U750" s="534"/>
      <c r="V750" s="534"/>
      <c r="W750" s="534"/>
      <c r="X750" s="534"/>
      <c r="Y750" s="534"/>
      <c r="Z750" s="534"/>
    </row>
    <row r="751" spans="1:26" ht="14.25" customHeight="1">
      <c r="A751" s="715"/>
      <c r="B751" s="534"/>
      <c r="C751" s="534"/>
      <c r="D751" s="534"/>
      <c r="E751" s="654"/>
      <c r="F751" s="654"/>
      <c r="G751" s="654"/>
      <c r="H751" s="534"/>
      <c r="I751" s="534"/>
      <c r="J751" s="534"/>
      <c r="K751" s="534"/>
      <c r="L751" s="534"/>
      <c r="M751" s="534"/>
      <c r="N751" s="534"/>
      <c r="O751" s="534"/>
      <c r="P751" s="534"/>
      <c r="Q751" s="534"/>
      <c r="R751" s="534"/>
      <c r="S751" s="534"/>
      <c r="T751" s="534"/>
      <c r="U751" s="534"/>
      <c r="V751" s="534"/>
      <c r="W751" s="534"/>
      <c r="X751" s="534"/>
      <c r="Y751" s="534"/>
      <c r="Z751" s="534"/>
    </row>
    <row r="752" spans="1:26" ht="14.25" customHeight="1">
      <c r="A752" s="715"/>
      <c r="B752" s="534"/>
      <c r="C752" s="534"/>
      <c r="D752" s="534"/>
      <c r="E752" s="654"/>
      <c r="F752" s="654"/>
      <c r="G752" s="654"/>
      <c r="H752" s="534"/>
      <c r="I752" s="534"/>
      <c r="J752" s="534"/>
      <c r="K752" s="534"/>
      <c r="L752" s="534"/>
      <c r="M752" s="534"/>
      <c r="N752" s="534"/>
      <c r="O752" s="534"/>
      <c r="P752" s="534"/>
      <c r="Q752" s="534"/>
      <c r="R752" s="534"/>
      <c r="S752" s="534"/>
      <c r="T752" s="534"/>
      <c r="U752" s="534"/>
      <c r="V752" s="534"/>
      <c r="W752" s="534"/>
      <c r="X752" s="534"/>
      <c r="Y752" s="534"/>
      <c r="Z752" s="534"/>
    </row>
    <row r="753" spans="1:26" ht="14.25" customHeight="1">
      <c r="A753" s="715"/>
      <c r="B753" s="534"/>
      <c r="C753" s="534"/>
      <c r="D753" s="534"/>
      <c r="E753" s="654"/>
      <c r="F753" s="654"/>
      <c r="G753" s="654"/>
      <c r="H753" s="534"/>
      <c r="I753" s="534"/>
      <c r="J753" s="534"/>
      <c r="K753" s="534"/>
      <c r="L753" s="534"/>
      <c r="M753" s="534"/>
      <c r="N753" s="534"/>
      <c r="O753" s="534"/>
      <c r="P753" s="534"/>
      <c r="Q753" s="534"/>
      <c r="R753" s="534"/>
      <c r="S753" s="534"/>
      <c r="T753" s="534"/>
      <c r="U753" s="534"/>
      <c r="V753" s="534"/>
      <c r="W753" s="534"/>
      <c r="X753" s="534"/>
      <c r="Y753" s="534"/>
      <c r="Z753" s="534"/>
    </row>
    <row r="754" spans="1:26" ht="14.25" customHeight="1">
      <c r="A754" s="715"/>
      <c r="B754" s="534"/>
      <c r="C754" s="534"/>
      <c r="D754" s="534"/>
      <c r="E754" s="654"/>
      <c r="F754" s="654"/>
      <c r="G754" s="654"/>
      <c r="H754" s="534"/>
      <c r="I754" s="534"/>
      <c r="J754" s="534"/>
      <c r="K754" s="534"/>
      <c r="L754" s="534"/>
      <c r="M754" s="534"/>
      <c r="N754" s="534"/>
      <c r="O754" s="534"/>
      <c r="P754" s="534"/>
      <c r="Q754" s="534"/>
      <c r="R754" s="534"/>
      <c r="S754" s="534"/>
      <c r="T754" s="534"/>
      <c r="U754" s="534"/>
      <c r="V754" s="534"/>
      <c r="W754" s="534"/>
      <c r="X754" s="534"/>
      <c r="Y754" s="534"/>
      <c r="Z754" s="534"/>
    </row>
    <row r="755" spans="1:26" ht="14.25" customHeight="1">
      <c r="A755" s="715"/>
      <c r="B755" s="534"/>
      <c r="C755" s="534"/>
      <c r="D755" s="534"/>
      <c r="E755" s="654"/>
      <c r="F755" s="654"/>
      <c r="G755" s="654"/>
      <c r="H755" s="534"/>
      <c r="I755" s="534"/>
      <c r="J755" s="534"/>
      <c r="K755" s="534"/>
      <c r="L755" s="534"/>
      <c r="M755" s="534"/>
      <c r="N755" s="534"/>
      <c r="O755" s="534"/>
      <c r="P755" s="534"/>
      <c r="Q755" s="534"/>
      <c r="R755" s="534"/>
      <c r="S755" s="534"/>
      <c r="T755" s="534"/>
      <c r="U755" s="534"/>
      <c r="V755" s="534"/>
      <c r="W755" s="534"/>
      <c r="X755" s="534"/>
      <c r="Y755" s="534"/>
      <c r="Z755" s="534"/>
    </row>
    <row r="756" spans="1:26" ht="14.25" customHeight="1">
      <c r="A756" s="715"/>
      <c r="B756" s="534"/>
      <c r="C756" s="534"/>
      <c r="D756" s="534"/>
      <c r="E756" s="654"/>
      <c r="F756" s="654"/>
      <c r="G756" s="654"/>
      <c r="H756" s="534"/>
      <c r="I756" s="534"/>
      <c r="J756" s="534"/>
      <c r="K756" s="534"/>
      <c r="L756" s="534"/>
      <c r="M756" s="534"/>
      <c r="N756" s="534"/>
      <c r="O756" s="534"/>
      <c r="P756" s="534"/>
      <c r="Q756" s="534"/>
      <c r="R756" s="534"/>
      <c r="S756" s="534"/>
      <c r="T756" s="534"/>
      <c r="U756" s="534"/>
      <c r="V756" s="534"/>
      <c r="W756" s="534"/>
      <c r="X756" s="534"/>
      <c r="Y756" s="534"/>
      <c r="Z756" s="534"/>
    </row>
    <row r="757" spans="1:26" ht="14.25" customHeight="1">
      <c r="A757" s="715"/>
      <c r="B757" s="534"/>
      <c r="C757" s="534"/>
      <c r="D757" s="534"/>
      <c r="E757" s="654"/>
      <c r="F757" s="654"/>
      <c r="G757" s="654"/>
      <c r="H757" s="534"/>
      <c r="I757" s="534"/>
      <c r="J757" s="534"/>
      <c r="K757" s="534"/>
      <c r="L757" s="534"/>
      <c r="M757" s="534"/>
      <c r="N757" s="534"/>
      <c r="O757" s="534"/>
      <c r="P757" s="534"/>
      <c r="Q757" s="534"/>
      <c r="R757" s="534"/>
      <c r="S757" s="534"/>
      <c r="T757" s="534"/>
      <c r="U757" s="534"/>
      <c r="V757" s="534"/>
      <c r="W757" s="534"/>
      <c r="X757" s="534"/>
      <c r="Y757" s="534"/>
      <c r="Z757" s="534"/>
    </row>
    <row r="758" spans="1:26" ht="14.25" customHeight="1">
      <c r="A758" s="715"/>
      <c r="B758" s="534"/>
      <c r="C758" s="534"/>
      <c r="D758" s="534"/>
      <c r="E758" s="654"/>
      <c r="F758" s="654"/>
      <c r="G758" s="654"/>
      <c r="H758" s="534"/>
      <c r="I758" s="534"/>
      <c r="J758" s="534"/>
      <c r="K758" s="534"/>
      <c r="L758" s="534"/>
      <c r="M758" s="534"/>
      <c r="N758" s="534"/>
      <c r="O758" s="534"/>
      <c r="P758" s="534"/>
      <c r="Q758" s="534"/>
      <c r="R758" s="534"/>
      <c r="S758" s="534"/>
      <c r="T758" s="534"/>
      <c r="U758" s="534"/>
      <c r="V758" s="534"/>
      <c r="W758" s="534"/>
      <c r="X758" s="534"/>
      <c r="Y758" s="534"/>
      <c r="Z758" s="534"/>
    </row>
    <row r="759" spans="1:26" ht="14.25" customHeight="1">
      <c r="A759" s="715"/>
      <c r="B759" s="534"/>
      <c r="C759" s="534"/>
      <c r="D759" s="534"/>
      <c r="E759" s="654"/>
      <c r="F759" s="654"/>
      <c r="G759" s="654"/>
      <c r="H759" s="534"/>
      <c r="I759" s="534"/>
      <c r="J759" s="534"/>
      <c r="K759" s="534"/>
      <c r="L759" s="534"/>
      <c r="M759" s="534"/>
      <c r="N759" s="534"/>
      <c r="O759" s="534"/>
      <c r="P759" s="534"/>
      <c r="Q759" s="534"/>
      <c r="R759" s="534"/>
      <c r="S759" s="534"/>
      <c r="T759" s="534"/>
      <c r="U759" s="534"/>
      <c r="V759" s="534"/>
      <c r="W759" s="534"/>
      <c r="X759" s="534"/>
      <c r="Y759" s="534"/>
      <c r="Z759" s="534"/>
    </row>
    <row r="760" spans="1:26" ht="14.25" customHeight="1">
      <c r="A760" s="715"/>
      <c r="B760" s="534"/>
      <c r="C760" s="534"/>
      <c r="D760" s="534"/>
      <c r="E760" s="654"/>
      <c r="F760" s="654"/>
      <c r="G760" s="654"/>
      <c r="H760" s="534"/>
      <c r="I760" s="534"/>
      <c r="J760" s="534"/>
      <c r="K760" s="534"/>
      <c r="L760" s="534"/>
      <c r="M760" s="534"/>
      <c r="N760" s="534"/>
      <c r="O760" s="534"/>
      <c r="P760" s="534"/>
      <c r="Q760" s="534"/>
      <c r="R760" s="534"/>
      <c r="S760" s="534"/>
      <c r="T760" s="534"/>
      <c r="U760" s="534"/>
      <c r="V760" s="534"/>
      <c r="W760" s="534"/>
      <c r="X760" s="534"/>
      <c r="Y760" s="534"/>
      <c r="Z760" s="534"/>
    </row>
    <row r="761" spans="1:26" ht="14.25" customHeight="1">
      <c r="A761" s="715"/>
      <c r="B761" s="534"/>
      <c r="C761" s="534"/>
      <c r="D761" s="534"/>
      <c r="E761" s="654"/>
      <c r="F761" s="654"/>
      <c r="G761" s="654"/>
      <c r="H761" s="534"/>
      <c r="I761" s="534"/>
      <c r="J761" s="534"/>
      <c r="K761" s="534"/>
      <c r="L761" s="534"/>
      <c r="M761" s="534"/>
      <c r="N761" s="534"/>
      <c r="O761" s="534"/>
      <c r="P761" s="534"/>
      <c r="Q761" s="534"/>
      <c r="R761" s="534"/>
      <c r="S761" s="534"/>
      <c r="T761" s="534"/>
      <c r="U761" s="534"/>
      <c r="V761" s="534"/>
      <c r="W761" s="534"/>
      <c r="X761" s="534"/>
      <c r="Y761" s="534"/>
      <c r="Z761" s="534"/>
    </row>
    <row r="762" spans="1:26" ht="14.25" customHeight="1">
      <c r="A762" s="715"/>
      <c r="B762" s="534"/>
      <c r="C762" s="534"/>
      <c r="D762" s="534"/>
      <c r="E762" s="654"/>
      <c r="F762" s="654"/>
      <c r="G762" s="654"/>
      <c r="H762" s="534"/>
      <c r="I762" s="534"/>
      <c r="J762" s="534"/>
      <c r="K762" s="534"/>
      <c r="L762" s="534"/>
      <c r="M762" s="534"/>
      <c r="N762" s="534"/>
      <c r="O762" s="534"/>
      <c r="P762" s="534"/>
      <c r="Q762" s="534"/>
      <c r="R762" s="534"/>
      <c r="S762" s="534"/>
      <c r="T762" s="534"/>
      <c r="U762" s="534"/>
      <c r="V762" s="534"/>
      <c r="W762" s="534"/>
      <c r="X762" s="534"/>
      <c r="Y762" s="534"/>
      <c r="Z762" s="534"/>
    </row>
    <row r="763" spans="1:26" ht="14.25" customHeight="1">
      <c r="A763" s="715"/>
      <c r="B763" s="534"/>
      <c r="C763" s="534"/>
      <c r="D763" s="534"/>
      <c r="E763" s="654"/>
      <c r="F763" s="654"/>
      <c r="G763" s="654"/>
      <c r="H763" s="534"/>
      <c r="I763" s="534"/>
      <c r="J763" s="534"/>
      <c r="K763" s="534"/>
      <c r="L763" s="534"/>
      <c r="M763" s="534"/>
      <c r="N763" s="534"/>
      <c r="O763" s="534"/>
      <c r="P763" s="534"/>
      <c r="Q763" s="534"/>
      <c r="R763" s="534"/>
      <c r="S763" s="534"/>
      <c r="T763" s="534"/>
      <c r="U763" s="534"/>
      <c r="V763" s="534"/>
      <c r="W763" s="534"/>
      <c r="X763" s="534"/>
      <c r="Y763" s="534"/>
      <c r="Z763" s="534"/>
    </row>
    <row r="764" spans="1:26" ht="14.25" customHeight="1">
      <c r="A764" s="715"/>
      <c r="B764" s="534"/>
      <c r="C764" s="534"/>
      <c r="D764" s="534"/>
      <c r="E764" s="654"/>
      <c r="F764" s="654"/>
      <c r="G764" s="654"/>
      <c r="H764" s="534"/>
      <c r="I764" s="534"/>
      <c r="J764" s="534"/>
      <c r="K764" s="534"/>
      <c r="L764" s="534"/>
      <c r="M764" s="534"/>
      <c r="N764" s="534"/>
      <c r="O764" s="534"/>
      <c r="P764" s="534"/>
      <c r="Q764" s="534"/>
      <c r="R764" s="534"/>
      <c r="S764" s="534"/>
      <c r="T764" s="534"/>
      <c r="U764" s="534"/>
      <c r="V764" s="534"/>
      <c r="W764" s="534"/>
      <c r="X764" s="534"/>
      <c r="Y764" s="534"/>
      <c r="Z764" s="534"/>
    </row>
    <row r="765" spans="1:26" ht="14.25" customHeight="1">
      <c r="A765" s="715"/>
      <c r="B765" s="534"/>
      <c r="C765" s="534"/>
      <c r="D765" s="534"/>
      <c r="E765" s="654"/>
      <c r="F765" s="654"/>
      <c r="G765" s="654"/>
      <c r="H765" s="534"/>
      <c r="I765" s="534"/>
      <c r="J765" s="534"/>
      <c r="K765" s="534"/>
      <c r="L765" s="534"/>
      <c r="M765" s="534"/>
      <c r="N765" s="534"/>
      <c r="O765" s="534"/>
      <c r="P765" s="534"/>
      <c r="Q765" s="534"/>
      <c r="R765" s="534"/>
      <c r="S765" s="534"/>
      <c r="T765" s="534"/>
      <c r="U765" s="534"/>
      <c r="V765" s="534"/>
      <c r="W765" s="534"/>
      <c r="X765" s="534"/>
      <c r="Y765" s="534"/>
      <c r="Z765" s="534"/>
    </row>
    <row r="766" spans="1:26" ht="14.25" customHeight="1">
      <c r="A766" s="715"/>
      <c r="B766" s="534"/>
      <c r="C766" s="534"/>
      <c r="D766" s="534"/>
      <c r="E766" s="654"/>
      <c r="F766" s="654"/>
      <c r="G766" s="654"/>
      <c r="H766" s="534"/>
      <c r="I766" s="534"/>
      <c r="J766" s="534"/>
      <c r="K766" s="534"/>
      <c r="L766" s="534"/>
      <c r="M766" s="534"/>
      <c r="N766" s="534"/>
      <c r="O766" s="534"/>
      <c r="P766" s="534"/>
      <c r="Q766" s="534"/>
      <c r="R766" s="534"/>
      <c r="S766" s="534"/>
      <c r="T766" s="534"/>
      <c r="U766" s="534"/>
      <c r="V766" s="534"/>
      <c r="W766" s="534"/>
      <c r="X766" s="534"/>
      <c r="Y766" s="534"/>
      <c r="Z766" s="534"/>
    </row>
    <row r="767" spans="1:26" ht="14.25" customHeight="1">
      <c r="A767" s="715"/>
      <c r="B767" s="534"/>
      <c r="C767" s="534"/>
      <c r="D767" s="534"/>
      <c r="E767" s="654"/>
      <c r="F767" s="654"/>
      <c r="G767" s="654"/>
      <c r="H767" s="534"/>
      <c r="I767" s="534"/>
      <c r="J767" s="534"/>
      <c r="K767" s="534"/>
      <c r="L767" s="534"/>
      <c r="M767" s="534"/>
      <c r="N767" s="534"/>
      <c r="O767" s="534"/>
      <c r="P767" s="534"/>
      <c r="Q767" s="534"/>
      <c r="R767" s="534"/>
      <c r="S767" s="534"/>
      <c r="T767" s="534"/>
      <c r="U767" s="534"/>
      <c r="V767" s="534"/>
      <c r="W767" s="534"/>
      <c r="X767" s="534"/>
      <c r="Y767" s="534"/>
      <c r="Z767" s="534"/>
    </row>
    <row r="768" spans="1:26" ht="14.25" customHeight="1">
      <c r="A768" s="715"/>
      <c r="B768" s="534"/>
      <c r="C768" s="534"/>
      <c r="D768" s="534"/>
      <c r="E768" s="654"/>
      <c r="F768" s="654"/>
      <c r="G768" s="654"/>
      <c r="H768" s="534"/>
      <c r="I768" s="534"/>
      <c r="J768" s="534"/>
      <c r="K768" s="534"/>
      <c r="L768" s="534"/>
      <c r="M768" s="534"/>
      <c r="N768" s="534"/>
      <c r="O768" s="534"/>
      <c r="P768" s="534"/>
      <c r="Q768" s="534"/>
      <c r="R768" s="534"/>
      <c r="S768" s="534"/>
      <c r="T768" s="534"/>
      <c r="U768" s="534"/>
      <c r="V768" s="534"/>
      <c r="W768" s="534"/>
      <c r="X768" s="534"/>
      <c r="Y768" s="534"/>
      <c r="Z768" s="534"/>
    </row>
    <row r="769" spans="1:26" ht="14.25" customHeight="1">
      <c r="A769" s="715"/>
      <c r="B769" s="534"/>
      <c r="C769" s="534"/>
      <c r="D769" s="534"/>
      <c r="E769" s="654"/>
      <c r="F769" s="654"/>
      <c r="G769" s="654"/>
      <c r="H769" s="534"/>
      <c r="I769" s="534"/>
      <c r="J769" s="534"/>
      <c r="K769" s="534"/>
      <c r="L769" s="534"/>
      <c r="M769" s="534"/>
      <c r="N769" s="534"/>
      <c r="O769" s="534"/>
      <c r="P769" s="534"/>
      <c r="Q769" s="534"/>
      <c r="R769" s="534"/>
      <c r="S769" s="534"/>
      <c r="T769" s="534"/>
      <c r="U769" s="534"/>
      <c r="V769" s="534"/>
      <c r="W769" s="534"/>
      <c r="X769" s="534"/>
      <c r="Y769" s="534"/>
      <c r="Z769" s="534"/>
    </row>
    <row r="770" spans="1:26" ht="14.25" customHeight="1">
      <c r="A770" s="715"/>
      <c r="B770" s="534"/>
      <c r="C770" s="534"/>
      <c r="D770" s="534"/>
      <c r="E770" s="654"/>
      <c r="F770" s="654"/>
      <c r="G770" s="654"/>
      <c r="H770" s="534"/>
      <c r="I770" s="534"/>
      <c r="J770" s="534"/>
      <c r="K770" s="534"/>
      <c r="L770" s="534"/>
      <c r="M770" s="534"/>
      <c r="N770" s="534"/>
      <c r="O770" s="534"/>
      <c r="P770" s="534"/>
      <c r="Q770" s="534"/>
      <c r="R770" s="534"/>
      <c r="S770" s="534"/>
      <c r="T770" s="534"/>
      <c r="U770" s="534"/>
      <c r="V770" s="534"/>
      <c r="W770" s="534"/>
      <c r="X770" s="534"/>
      <c r="Y770" s="534"/>
      <c r="Z770" s="534"/>
    </row>
    <row r="771" spans="1:26" ht="14.25" customHeight="1">
      <c r="A771" s="715"/>
      <c r="B771" s="534"/>
      <c r="C771" s="534"/>
      <c r="D771" s="534"/>
      <c r="E771" s="654"/>
      <c r="F771" s="654"/>
      <c r="G771" s="654"/>
      <c r="H771" s="534"/>
      <c r="I771" s="534"/>
      <c r="J771" s="534"/>
      <c r="K771" s="534"/>
      <c r="L771" s="534"/>
      <c r="M771" s="534"/>
      <c r="N771" s="534"/>
      <c r="O771" s="534"/>
      <c r="P771" s="534"/>
      <c r="Q771" s="534"/>
      <c r="R771" s="534"/>
      <c r="S771" s="534"/>
      <c r="T771" s="534"/>
      <c r="U771" s="534"/>
      <c r="V771" s="534"/>
      <c r="W771" s="534"/>
      <c r="X771" s="534"/>
      <c r="Y771" s="534"/>
      <c r="Z771" s="534"/>
    </row>
    <row r="772" spans="1:26" ht="14.25" customHeight="1">
      <c r="A772" s="715"/>
      <c r="B772" s="534"/>
      <c r="C772" s="534"/>
      <c r="D772" s="534"/>
      <c r="E772" s="654"/>
      <c r="F772" s="654"/>
      <c r="G772" s="654"/>
      <c r="H772" s="534"/>
      <c r="I772" s="534"/>
      <c r="J772" s="534"/>
      <c r="K772" s="534"/>
      <c r="L772" s="534"/>
      <c r="M772" s="534"/>
      <c r="N772" s="534"/>
      <c r="O772" s="534"/>
      <c r="P772" s="534"/>
      <c r="Q772" s="534"/>
      <c r="R772" s="534"/>
      <c r="S772" s="534"/>
      <c r="T772" s="534"/>
      <c r="U772" s="534"/>
      <c r="V772" s="534"/>
      <c r="W772" s="534"/>
      <c r="X772" s="534"/>
      <c r="Y772" s="534"/>
      <c r="Z772" s="534"/>
    </row>
    <row r="773" spans="1:26" ht="14.25" customHeight="1">
      <c r="A773" s="715"/>
      <c r="B773" s="534"/>
      <c r="C773" s="534"/>
      <c r="D773" s="534"/>
      <c r="E773" s="654"/>
      <c r="F773" s="654"/>
      <c r="G773" s="654"/>
      <c r="H773" s="534"/>
      <c r="I773" s="534"/>
      <c r="J773" s="534"/>
      <c r="K773" s="534"/>
      <c r="L773" s="534"/>
      <c r="M773" s="534"/>
      <c r="N773" s="534"/>
      <c r="O773" s="534"/>
      <c r="P773" s="534"/>
      <c r="Q773" s="534"/>
      <c r="R773" s="534"/>
      <c r="S773" s="534"/>
      <c r="T773" s="534"/>
      <c r="U773" s="534"/>
      <c r="V773" s="534"/>
      <c r="W773" s="534"/>
      <c r="X773" s="534"/>
      <c r="Y773" s="534"/>
      <c r="Z773" s="534"/>
    </row>
    <row r="774" spans="1:26" ht="14.25" customHeight="1">
      <c r="A774" s="715"/>
      <c r="B774" s="534"/>
      <c r="C774" s="534"/>
      <c r="D774" s="534"/>
      <c r="E774" s="654"/>
      <c r="F774" s="654"/>
      <c r="G774" s="654"/>
      <c r="H774" s="534"/>
      <c r="I774" s="534"/>
      <c r="J774" s="534"/>
      <c r="K774" s="534"/>
      <c r="L774" s="534"/>
      <c r="M774" s="534"/>
      <c r="N774" s="534"/>
      <c r="O774" s="534"/>
      <c r="P774" s="534"/>
      <c r="Q774" s="534"/>
      <c r="R774" s="534"/>
      <c r="S774" s="534"/>
      <c r="T774" s="534"/>
      <c r="U774" s="534"/>
      <c r="V774" s="534"/>
      <c r="W774" s="534"/>
      <c r="X774" s="534"/>
      <c r="Y774" s="534"/>
      <c r="Z774" s="534"/>
    </row>
    <row r="775" spans="1:26" ht="14.25" customHeight="1">
      <c r="A775" s="715"/>
      <c r="B775" s="534"/>
      <c r="C775" s="534"/>
      <c r="D775" s="534"/>
      <c r="E775" s="654"/>
      <c r="F775" s="654"/>
      <c r="G775" s="654"/>
      <c r="H775" s="534"/>
      <c r="I775" s="534"/>
      <c r="J775" s="534"/>
      <c r="K775" s="534"/>
      <c r="L775" s="534"/>
      <c r="M775" s="534"/>
      <c r="N775" s="534"/>
      <c r="O775" s="534"/>
      <c r="P775" s="534"/>
      <c r="Q775" s="534"/>
      <c r="R775" s="534"/>
      <c r="S775" s="534"/>
      <c r="T775" s="534"/>
      <c r="U775" s="534"/>
      <c r="V775" s="534"/>
      <c r="W775" s="534"/>
      <c r="X775" s="534"/>
      <c r="Y775" s="534"/>
      <c r="Z775" s="534"/>
    </row>
    <row r="776" spans="1:26" ht="14.25" customHeight="1">
      <c r="A776" s="715"/>
      <c r="B776" s="534"/>
      <c r="C776" s="534"/>
      <c r="D776" s="534"/>
      <c r="E776" s="654"/>
      <c r="F776" s="654"/>
      <c r="G776" s="654"/>
      <c r="H776" s="534"/>
      <c r="I776" s="534"/>
      <c r="J776" s="534"/>
      <c r="K776" s="534"/>
      <c r="L776" s="534"/>
      <c r="M776" s="534"/>
      <c r="N776" s="534"/>
      <c r="O776" s="534"/>
      <c r="P776" s="534"/>
      <c r="Q776" s="534"/>
      <c r="R776" s="534"/>
      <c r="S776" s="534"/>
      <c r="T776" s="534"/>
      <c r="U776" s="534"/>
      <c r="V776" s="534"/>
      <c r="W776" s="534"/>
      <c r="X776" s="534"/>
      <c r="Y776" s="534"/>
      <c r="Z776" s="534"/>
    </row>
    <row r="777" spans="1:26" ht="14.25" customHeight="1">
      <c r="A777" s="715"/>
      <c r="B777" s="534"/>
      <c r="C777" s="534"/>
      <c r="D777" s="534"/>
      <c r="E777" s="654"/>
      <c r="F777" s="654"/>
      <c r="G777" s="654"/>
      <c r="H777" s="534"/>
      <c r="I777" s="534"/>
      <c r="J777" s="534"/>
      <c r="K777" s="534"/>
      <c r="L777" s="534"/>
      <c r="M777" s="534"/>
      <c r="N777" s="534"/>
      <c r="O777" s="534"/>
      <c r="P777" s="534"/>
      <c r="Q777" s="534"/>
      <c r="R777" s="534"/>
      <c r="S777" s="534"/>
      <c r="T777" s="534"/>
      <c r="U777" s="534"/>
      <c r="V777" s="534"/>
      <c r="W777" s="534"/>
      <c r="X777" s="534"/>
      <c r="Y777" s="534"/>
      <c r="Z777" s="534"/>
    </row>
    <row r="778" spans="1:26" ht="14.25" customHeight="1">
      <c r="A778" s="715"/>
      <c r="B778" s="534"/>
      <c r="C778" s="534"/>
      <c r="D778" s="534"/>
      <c r="E778" s="654"/>
      <c r="F778" s="654"/>
      <c r="G778" s="654"/>
      <c r="H778" s="534"/>
      <c r="I778" s="534"/>
      <c r="J778" s="534"/>
      <c r="K778" s="534"/>
      <c r="L778" s="534"/>
      <c r="M778" s="534"/>
      <c r="N778" s="534"/>
      <c r="O778" s="534"/>
      <c r="P778" s="534"/>
      <c r="Q778" s="534"/>
      <c r="R778" s="534"/>
      <c r="S778" s="534"/>
      <c r="T778" s="534"/>
      <c r="U778" s="534"/>
      <c r="V778" s="534"/>
      <c r="W778" s="534"/>
      <c r="X778" s="534"/>
      <c r="Y778" s="534"/>
      <c r="Z778" s="534"/>
    </row>
    <row r="779" spans="1:26" ht="14.25" customHeight="1">
      <c r="A779" s="715"/>
      <c r="B779" s="534"/>
      <c r="C779" s="534"/>
      <c r="D779" s="534"/>
      <c r="E779" s="654"/>
      <c r="F779" s="654"/>
      <c r="G779" s="654"/>
      <c r="H779" s="534"/>
      <c r="I779" s="534"/>
      <c r="J779" s="534"/>
      <c r="K779" s="534"/>
      <c r="L779" s="534"/>
      <c r="M779" s="534"/>
      <c r="N779" s="534"/>
      <c r="O779" s="534"/>
      <c r="P779" s="534"/>
      <c r="Q779" s="534"/>
      <c r="R779" s="534"/>
      <c r="S779" s="534"/>
      <c r="T779" s="534"/>
      <c r="U779" s="534"/>
      <c r="V779" s="534"/>
      <c r="W779" s="534"/>
      <c r="X779" s="534"/>
      <c r="Y779" s="534"/>
      <c r="Z779" s="534"/>
    </row>
    <row r="780" spans="1:26" ht="14.25" customHeight="1">
      <c r="A780" s="715"/>
      <c r="B780" s="534"/>
      <c r="C780" s="534"/>
      <c r="D780" s="534"/>
      <c r="E780" s="654"/>
      <c r="F780" s="654"/>
      <c r="G780" s="654"/>
      <c r="H780" s="534"/>
      <c r="I780" s="534"/>
      <c r="J780" s="534"/>
      <c r="K780" s="534"/>
      <c r="L780" s="534"/>
      <c r="M780" s="534"/>
      <c r="N780" s="534"/>
      <c r="O780" s="534"/>
      <c r="P780" s="534"/>
      <c r="Q780" s="534"/>
      <c r="R780" s="534"/>
      <c r="S780" s="534"/>
      <c r="T780" s="534"/>
      <c r="U780" s="534"/>
      <c r="V780" s="534"/>
      <c r="W780" s="534"/>
      <c r="X780" s="534"/>
      <c r="Y780" s="534"/>
      <c r="Z780" s="534"/>
    </row>
    <row r="781" spans="1:26" ht="14.25" customHeight="1">
      <c r="A781" s="715"/>
      <c r="B781" s="534"/>
      <c r="C781" s="534"/>
      <c r="D781" s="534"/>
      <c r="E781" s="654"/>
      <c r="F781" s="654"/>
      <c r="G781" s="654"/>
      <c r="H781" s="534"/>
      <c r="I781" s="534"/>
      <c r="J781" s="534"/>
      <c r="K781" s="534"/>
      <c r="L781" s="534"/>
      <c r="M781" s="534"/>
      <c r="N781" s="534"/>
      <c r="O781" s="534"/>
      <c r="P781" s="534"/>
      <c r="Q781" s="534"/>
      <c r="R781" s="534"/>
      <c r="S781" s="534"/>
      <c r="T781" s="534"/>
      <c r="U781" s="534"/>
      <c r="V781" s="534"/>
      <c r="W781" s="534"/>
      <c r="X781" s="534"/>
      <c r="Y781" s="534"/>
      <c r="Z781" s="534"/>
    </row>
    <row r="782" spans="1:26" ht="14.25" customHeight="1">
      <c r="A782" s="715"/>
      <c r="B782" s="534"/>
      <c r="C782" s="534"/>
      <c r="D782" s="534"/>
      <c r="E782" s="654"/>
      <c r="F782" s="654"/>
      <c r="G782" s="654"/>
      <c r="H782" s="534"/>
      <c r="I782" s="534"/>
      <c r="J782" s="534"/>
      <c r="K782" s="534"/>
      <c r="L782" s="534"/>
      <c r="M782" s="534"/>
      <c r="N782" s="534"/>
      <c r="O782" s="534"/>
      <c r="P782" s="534"/>
      <c r="Q782" s="534"/>
      <c r="R782" s="534"/>
      <c r="S782" s="534"/>
      <c r="T782" s="534"/>
      <c r="U782" s="534"/>
      <c r="V782" s="534"/>
      <c r="W782" s="534"/>
      <c r="X782" s="534"/>
      <c r="Y782" s="534"/>
      <c r="Z782" s="534"/>
    </row>
    <row r="783" spans="1:26" ht="14.25" customHeight="1">
      <c r="A783" s="715"/>
      <c r="B783" s="534"/>
      <c r="C783" s="534"/>
      <c r="D783" s="534"/>
      <c r="E783" s="654"/>
      <c r="F783" s="654"/>
      <c r="G783" s="654"/>
      <c r="H783" s="534"/>
      <c r="I783" s="534"/>
      <c r="J783" s="534"/>
      <c r="K783" s="534"/>
      <c r="L783" s="534"/>
      <c r="M783" s="534"/>
      <c r="N783" s="534"/>
      <c r="O783" s="534"/>
      <c r="P783" s="534"/>
      <c r="Q783" s="534"/>
      <c r="R783" s="534"/>
      <c r="S783" s="534"/>
      <c r="T783" s="534"/>
      <c r="U783" s="534"/>
      <c r="V783" s="534"/>
      <c r="W783" s="534"/>
      <c r="X783" s="534"/>
      <c r="Y783" s="534"/>
      <c r="Z783" s="534"/>
    </row>
    <row r="784" spans="1:26" ht="14.25" customHeight="1">
      <c r="A784" s="715"/>
      <c r="B784" s="534"/>
      <c r="C784" s="534"/>
      <c r="D784" s="534"/>
      <c r="E784" s="654"/>
      <c r="F784" s="654"/>
      <c r="G784" s="654"/>
      <c r="H784" s="534"/>
      <c r="I784" s="534"/>
      <c r="J784" s="534"/>
      <c r="K784" s="534"/>
      <c r="L784" s="534"/>
      <c r="M784" s="534"/>
      <c r="N784" s="534"/>
      <c r="O784" s="534"/>
      <c r="P784" s="534"/>
      <c r="Q784" s="534"/>
      <c r="R784" s="534"/>
      <c r="S784" s="534"/>
      <c r="T784" s="534"/>
      <c r="U784" s="534"/>
      <c r="V784" s="534"/>
      <c r="W784" s="534"/>
      <c r="X784" s="534"/>
      <c r="Y784" s="534"/>
      <c r="Z784" s="534"/>
    </row>
    <row r="785" spans="1:26" ht="14.25" customHeight="1">
      <c r="A785" s="715"/>
      <c r="B785" s="534"/>
      <c r="C785" s="534"/>
      <c r="D785" s="534"/>
      <c r="E785" s="654"/>
      <c r="F785" s="654"/>
      <c r="G785" s="654"/>
      <c r="H785" s="534"/>
      <c r="I785" s="534"/>
      <c r="J785" s="534"/>
      <c r="K785" s="534"/>
      <c r="L785" s="534"/>
      <c r="M785" s="534"/>
      <c r="N785" s="534"/>
      <c r="O785" s="534"/>
      <c r="P785" s="534"/>
      <c r="Q785" s="534"/>
      <c r="R785" s="534"/>
      <c r="S785" s="534"/>
      <c r="T785" s="534"/>
      <c r="U785" s="534"/>
      <c r="V785" s="534"/>
      <c r="W785" s="534"/>
      <c r="X785" s="534"/>
      <c r="Y785" s="534"/>
      <c r="Z785" s="534"/>
    </row>
    <row r="786" spans="1:26" ht="14.25" customHeight="1">
      <c r="A786" s="715"/>
      <c r="B786" s="534"/>
      <c r="C786" s="534"/>
      <c r="D786" s="534"/>
      <c r="E786" s="654"/>
      <c r="F786" s="654"/>
      <c r="G786" s="654"/>
      <c r="H786" s="534"/>
      <c r="I786" s="534"/>
      <c r="J786" s="534"/>
      <c r="K786" s="534"/>
      <c r="L786" s="534"/>
      <c r="M786" s="534"/>
      <c r="N786" s="534"/>
      <c r="O786" s="534"/>
      <c r="P786" s="534"/>
      <c r="Q786" s="534"/>
      <c r="R786" s="534"/>
      <c r="S786" s="534"/>
      <c r="T786" s="534"/>
      <c r="U786" s="534"/>
      <c r="V786" s="534"/>
      <c r="W786" s="534"/>
      <c r="X786" s="534"/>
      <c r="Y786" s="534"/>
      <c r="Z786" s="534"/>
    </row>
    <row r="787" spans="1:26" ht="14.25" customHeight="1">
      <c r="A787" s="715"/>
      <c r="B787" s="534"/>
      <c r="C787" s="534"/>
      <c r="D787" s="534"/>
      <c r="E787" s="654"/>
      <c r="F787" s="654"/>
      <c r="G787" s="654"/>
      <c r="H787" s="534"/>
      <c r="I787" s="534"/>
      <c r="J787" s="534"/>
      <c r="K787" s="534"/>
      <c r="L787" s="534"/>
      <c r="M787" s="534"/>
      <c r="N787" s="534"/>
      <c r="O787" s="534"/>
      <c r="P787" s="534"/>
      <c r="Q787" s="534"/>
      <c r="R787" s="534"/>
      <c r="S787" s="534"/>
      <c r="T787" s="534"/>
      <c r="U787" s="534"/>
      <c r="V787" s="534"/>
      <c r="W787" s="534"/>
      <c r="X787" s="534"/>
      <c r="Y787" s="534"/>
      <c r="Z787" s="534"/>
    </row>
    <row r="788" spans="1:26" ht="14.25" customHeight="1">
      <c r="A788" s="715"/>
      <c r="B788" s="534"/>
      <c r="C788" s="534"/>
      <c r="D788" s="534"/>
      <c r="E788" s="654"/>
      <c r="F788" s="654"/>
      <c r="G788" s="654"/>
      <c r="H788" s="534"/>
      <c r="I788" s="534"/>
      <c r="J788" s="534"/>
      <c r="K788" s="534"/>
      <c r="L788" s="534"/>
      <c r="M788" s="534"/>
      <c r="N788" s="534"/>
      <c r="O788" s="534"/>
      <c r="P788" s="534"/>
      <c r="Q788" s="534"/>
      <c r="R788" s="534"/>
      <c r="S788" s="534"/>
      <c r="T788" s="534"/>
      <c r="U788" s="534"/>
      <c r="V788" s="534"/>
      <c r="W788" s="534"/>
      <c r="X788" s="534"/>
      <c r="Y788" s="534"/>
      <c r="Z788" s="534"/>
    </row>
    <row r="789" spans="1:26" ht="14.25" customHeight="1">
      <c r="A789" s="715"/>
      <c r="B789" s="534"/>
      <c r="C789" s="534"/>
      <c r="D789" s="534"/>
      <c r="E789" s="654"/>
      <c r="F789" s="654"/>
      <c r="G789" s="654"/>
      <c r="H789" s="534"/>
      <c r="I789" s="534"/>
      <c r="J789" s="534"/>
      <c r="K789" s="534"/>
      <c r="L789" s="534"/>
      <c r="M789" s="534"/>
      <c r="N789" s="534"/>
      <c r="O789" s="534"/>
      <c r="P789" s="534"/>
      <c r="Q789" s="534"/>
      <c r="R789" s="534"/>
      <c r="S789" s="534"/>
      <c r="T789" s="534"/>
      <c r="U789" s="534"/>
      <c r="V789" s="534"/>
      <c r="W789" s="534"/>
      <c r="X789" s="534"/>
      <c r="Y789" s="534"/>
      <c r="Z789" s="534"/>
    </row>
    <row r="790" spans="1:26" ht="14.25" customHeight="1">
      <c r="A790" s="715"/>
      <c r="B790" s="534"/>
      <c r="C790" s="534"/>
      <c r="D790" s="534"/>
      <c r="E790" s="654"/>
      <c r="F790" s="654"/>
      <c r="G790" s="654"/>
      <c r="H790" s="534"/>
      <c r="I790" s="534"/>
      <c r="J790" s="534"/>
      <c r="K790" s="534"/>
      <c r="L790" s="534"/>
      <c r="M790" s="534"/>
      <c r="N790" s="534"/>
      <c r="O790" s="534"/>
      <c r="P790" s="534"/>
      <c r="Q790" s="534"/>
      <c r="R790" s="534"/>
      <c r="S790" s="534"/>
      <c r="T790" s="534"/>
      <c r="U790" s="534"/>
      <c r="V790" s="534"/>
      <c r="W790" s="534"/>
      <c r="X790" s="534"/>
      <c r="Y790" s="534"/>
      <c r="Z790" s="534"/>
    </row>
    <row r="791" spans="1:26" ht="14.25" customHeight="1">
      <c r="A791" s="715"/>
      <c r="B791" s="534"/>
      <c r="C791" s="534"/>
      <c r="D791" s="534"/>
      <c r="E791" s="654"/>
      <c r="F791" s="654"/>
      <c r="G791" s="654"/>
      <c r="H791" s="534"/>
      <c r="I791" s="534"/>
      <c r="J791" s="534"/>
      <c r="K791" s="534"/>
      <c r="L791" s="534"/>
      <c r="M791" s="534"/>
      <c r="N791" s="534"/>
      <c r="O791" s="534"/>
      <c r="P791" s="534"/>
      <c r="Q791" s="534"/>
      <c r="R791" s="534"/>
      <c r="S791" s="534"/>
      <c r="T791" s="534"/>
      <c r="U791" s="534"/>
      <c r="V791" s="534"/>
      <c r="W791" s="534"/>
      <c r="X791" s="534"/>
      <c r="Y791" s="534"/>
      <c r="Z791" s="534"/>
    </row>
    <row r="792" spans="1:26" ht="14.25" customHeight="1">
      <c r="A792" s="715"/>
      <c r="B792" s="534"/>
      <c r="C792" s="534"/>
      <c r="D792" s="534"/>
      <c r="E792" s="654"/>
      <c r="F792" s="654"/>
      <c r="G792" s="654"/>
      <c r="H792" s="534"/>
      <c r="I792" s="534"/>
      <c r="J792" s="534"/>
      <c r="K792" s="534"/>
      <c r="L792" s="534"/>
      <c r="M792" s="534"/>
      <c r="N792" s="534"/>
      <c r="O792" s="534"/>
      <c r="P792" s="534"/>
      <c r="Q792" s="534"/>
      <c r="R792" s="534"/>
      <c r="S792" s="534"/>
      <c r="T792" s="534"/>
      <c r="U792" s="534"/>
      <c r="V792" s="534"/>
      <c r="W792" s="534"/>
      <c r="X792" s="534"/>
      <c r="Y792" s="534"/>
      <c r="Z792" s="534"/>
    </row>
    <row r="793" spans="1:26" ht="14.25" customHeight="1">
      <c r="A793" s="715"/>
      <c r="B793" s="534"/>
      <c r="C793" s="534"/>
      <c r="D793" s="534"/>
      <c r="E793" s="654"/>
      <c r="F793" s="654"/>
      <c r="G793" s="654"/>
      <c r="H793" s="534"/>
      <c r="I793" s="534"/>
      <c r="J793" s="534"/>
      <c r="K793" s="534"/>
      <c r="L793" s="534"/>
      <c r="M793" s="534"/>
      <c r="N793" s="534"/>
      <c r="O793" s="534"/>
      <c r="P793" s="534"/>
      <c r="Q793" s="534"/>
      <c r="R793" s="534"/>
      <c r="S793" s="534"/>
      <c r="T793" s="534"/>
      <c r="U793" s="534"/>
      <c r="V793" s="534"/>
      <c r="W793" s="534"/>
      <c r="X793" s="534"/>
      <c r="Y793" s="534"/>
      <c r="Z793" s="534"/>
    </row>
    <row r="794" spans="1:26" ht="14.25" customHeight="1">
      <c r="A794" s="715"/>
      <c r="B794" s="534"/>
      <c r="C794" s="534"/>
      <c r="D794" s="534"/>
      <c r="E794" s="654"/>
      <c r="F794" s="654"/>
      <c r="G794" s="654"/>
      <c r="H794" s="534"/>
      <c r="I794" s="534"/>
      <c r="J794" s="534"/>
      <c r="K794" s="534"/>
      <c r="L794" s="534"/>
      <c r="M794" s="534"/>
      <c r="N794" s="534"/>
      <c r="O794" s="534"/>
      <c r="P794" s="534"/>
      <c r="Q794" s="534"/>
      <c r="R794" s="534"/>
      <c r="S794" s="534"/>
      <c r="T794" s="534"/>
      <c r="U794" s="534"/>
      <c r="V794" s="534"/>
      <c r="W794" s="534"/>
      <c r="X794" s="534"/>
      <c r="Y794" s="534"/>
      <c r="Z794" s="534"/>
    </row>
    <row r="795" spans="1:26" ht="14.25" customHeight="1">
      <c r="A795" s="715"/>
      <c r="B795" s="534"/>
      <c r="C795" s="534"/>
      <c r="D795" s="534"/>
      <c r="E795" s="654"/>
      <c r="F795" s="654"/>
      <c r="G795" s="654"/>
      <c r="H795" s="534"/>
      <c r="I795" s="534"/>
      <c r="J795" s="534"/>
      <c r="K795" s="534"/>
      <c r="L795" s="534"/>
      <c r="M795" s="534"/>
      <c r="N795" s="534"/>
      <c r="O795" s="534"/>
      <c r="P795" s="534"/>
      <c r="Q795" s="534"/>
      <c r="R795" s="534"/>
      <c r="S795" s="534"/>
      <c r="T795" s="534"/>
      <c r="U795" s="534"/>
      <c r="V795" s="534"/>
      <c r="W795" s="534"/>
      <c r="X795" s="534"/>
      <c r="Y795" s="534"/>
      <c r="Z795" s="534"/>
    </row>
    <row r="796" spans="1:26" ht="14.25" customHeight="1">
      <c r="A796" s="715"/>
      <c r="B796" s="534"/>
      <c r="C796" s="534"/>
      <c r="D796" s="534"/>
      <c r="E796" s="654"/>
      <c r="F796" s="654"/>
      <c r="G796" s="654"/>
      <c r="H796" s="534"/>
      <c r="I796" s="534"/>
      <c r="J796" s="534"/>
      <c r="K796" s="534"/>
      <c r="L796" s="534"/>
      <c r="M796" s="534"/>
      <c r="N796" s="534"/>
      <c r="O796" s="534"/>
      <c r="P796" s="534"/>
      <c r="Q796" s="534"/>
      <c r="R796" s="534"/>
      <c r="S796" s="534"/>
      <c r="T796" s="534"/>
      <c r="U796" s="534"/>
      <c r="V796" s="534"/>
      <c r="W796" s="534"/>
      <c r="X796" s="534"/>
      <c r="Y796" s="534"/>
      <c r="Z796" s="534"/>
    </row>
    <row r="797" spans="1:26" ht="14.25" customHeight="1">
      <c r="A797" s="715"/>
      <c r="B797" s="534"/>
      <c r="C797" s="534"/>
      <c r="D797" s="534"/>
      <c r="E797" s="654"/>
      <c r="F797" s="654"/>
      <c r="G797" s="654"/>
      <c r="H797" s="534"/>
      <c r="I797" s="534"/>
      <c r="J797" s="534"/>
      <c r="K797" s="534"/>
      <c r="L797" s="534"/>
      <c r="M797" s="534"/>
      <c r="N797" s="534"/>
      <c r="O797" s="534"/>
      <c r="P797" s="534"/>
      <c r="Q797" s="534"/>
      <c r="R797" s="534"/>
      <c r="S797" s="534"/>
      <c r="T797" s="534"/>
      <c r="U797" s="534"/>
      <c r="V797" s="534"/>
      <c r="W797" s="534"/>
      <c r="X797" s="534"/>
      <c r="Y797" s="534"/>
      <c r="Z797" s="534"/>
    </row>
    <row r="798" spans="1:26" ht="14.25" customHeight="1">
      <c r="A798" s="715"/>
      <c r="B798" s="534"/>
      <c r="C798" s="534"/>
      <c r="D798" s="534"/>
      <c r="E798" s="654"/>
      <c r="F798" s="654"/>
      <c r="G798" s="654"/>
      <c r="H798" s="534"/>
      <c r="I798" s="534"/>
      <c r="J798" s="534"/>
      <c r="K798" s="534"/>
      <c r="L798" s="534"/>
      <c r="M798" s="534"/>
      <c r="N798" s="534"/>
      <c r="O798" s="534"/>
      <c r="P798" s="534"/>
      <c r="Q798" s="534"/>
      <c r="R798" s="534"/>
      <c r="S798" s="534"/>
      <c r="T798" s="534"/>
      <c r="U798" s="534"/>
      <c r="V798" s="534"/>
      <c r="W798" s="534"/>
      <c r="X798" s="534"/>
      <c r="Y798" s="534"/>
      <c r="Z798" s="534"/>
    </row>
    <row r="799" spans="1:26" ht="14.25" customHeight="1">
      <c r="A799" s="715"/>
      <c r="B799" s="534"/>
      <c r="C799" s="534"/>
      <c r="D799" s="534"/>
      <c r="E799" s="654"/>
      <c r="F799" s="654"/>
      <c r="G799" s="654"/>
      <c r="H799" s="534"/>
      <c r="I799" s="534"/>
      <c r="J799" s="534"/>
      <c r="K799" s="534"/>
      <c r="L799" s="534"/>
      <c r="M799" s="534"/>
      <c r="N799" s="534"/>
      <c r="O799" s="534"/>
      <c r="P799" s="534"/>
      <c r="Q799" s="534"/>
      <c r="R799" s="534"/>
      <c r="S799" s="534"/>
      <c r="T799" s="534"/>
      <c r="U799" s="534"/>
      <c r="V799" s="534"/>
      <c r="W799" s="534"/>
      <c r="X799" s="534"/>
      <c r="Y799" s="534"/>
      <c r="Z799" s="534"/>
    </row>
    <row r="800" spans="1:26" ht="14.25" customHeight="1">
      <c r="A800" s="715"/>
      <c r="B800" s="534"/>
      <c r="C800" s="534"/>
      <c r="D800" s="534"/>
      <c r="E800" s="654"/>
      <c r="F800" s="654"/>
      <c r="G800" s="654"/>
      <c r="H800" s="534"/>
      <c r="I800" s="534"/>
      <c r="J800" s="534"/>
      <c r="K800" s="534"/>
      <c r="L800" s="534"/>
      <c r="M800" s="534"/>
      <c r="N800" s="534"/>
      <c r="O800" s="534"/>
      <c r="P800" s="534"/>
      <c r="Q800" s="534"/>
      <c r="R800" s="534"/>
      <c r="S800" s="534"/>
      <c r="T800" s="534"/>
      <c r="U800" s="534"/>
      <c r="V800" s="534"/>
      <c r="W800" s="534"/>
      <c r="X800" s="534"/>
      <c r="Y800" s="534"/>
      <c r="Z800" s="534"/>
    </row>
    <row r="801" spans="1:26" ht="14.25" customHeight="1">
      <c r="A801" s="715"/>
      <c r="B801" s="534"/>
      <c r="C801" s="534"/>
      <c r="D801" s="534"/>
      <c r="E801" s="654"/>
      <c r="F801" s="654"/>
      <c r="G801" s="654"/>
      <c r="H801" s="534"/>
      <c r="I801" s="534"/>
      <c r="J801" s="534"/>
      <c r="K801" s="534"/>
      <c r="L801" s="534"/>
      <c r="M801" s="534"/>
      <c r="N801" s="534"/>
      <c r="O801" s="534"/>
      <c r="P801" s="534"/>
      <c r="Q801" s="534"/>
      <c r="R801" s="534"/>
      <c r="S801" s="534"/>
      <c r="T801" s="534"/>
      <c r="U801" s="534"/>
      <c r="V801" s="534"/>
      <c r="W801" s="534"/>
      <c r="X801" s="534"/>
      <c r="Y801" s="534"/>
      <c r="Z801" s="534"/>
    </row>
    <row r="802" spans="1:26" ht="14.25" customHeight="1">
      <c r="A802" s="715"/>
      <c r="B802" s="534"/>
      <c r="C802" s="534"/>
      <c r="D802" s="534"/>
      <c r="E802" s="654"/>
      <c r="F802" s="654"/>
      <c r="G802" s="654"/>
      <c r="H802" s="534"/>
      <c r="I802" s="534"/>
      <c r="J802" s="534"/>
      <c r="K802" s="534"/>
      <c r="L802" s="534"/>
      <c r="M802" s="534"/>
      <c r="N802" s="534"/>
      <c r="O802" s="534"/>
      <c r="P802" s="534"/>
      <c r="Q802" s="534"/>
      <c r="R802" s="534"/>
      <c r="S802" s="534"/>
      <c r="T802" s="534"/>
      <c r="U802" s="534"/>
      <c r="V802" s="534"/>
      <c r="W802" s="534"/>
      <c r="X802" s="534"/>
      <c r="Y802" s="534"/>
      <c r="Z802" s="534"/>
    </row>
    <row r="803" spans="1:26" ht="14.25" customHeight="1">
      <c r="A803" s="715"/>
      <c r="B803" s="534"/>
      <c r="C803" s="534"/>
      <c r="D803" s="534"/>
      <c r="E803" s="654"/>
      <c r="F803" s="654"/>
      <c r="G803" s="654"/>
      <c r="H803" s="534"/>
      <c r="I803" s="534"/>
      <c r="J803" s="534"/>
      <c r="K803" s="534"/>
      <c r="L803" s="534"/>
      <c r="M803" s="534"/>
      <c r="N803" s="534"/>
      <c r="O803" s="534"/>
      <c r="P803" s="534"/>
      <c r="Q803" s="534"/>
      <c r="R803" s="534"/>
      <c r="S803" s="534"/>
      <c r="T803" s="534"/>
      <c r="U803" s="534"/>
      <c r="V803" s="534"/>
      <c r="W803" s="534"/>
      <c r="X803" s="534"/>
      <c r="Y803" s="534"/>
      <c r="Z803" s="534"/>
    </row>
    <row r="804" spans="1:26" ht="14.25" customHeight="1">
      <c r="A804" s="715"/>
      <c r="B804" s="534"/>
      <c r="C804" s="534"/>
      <c r="D804" s="534"/>
      <c r="E804" s="654"/>
      <c r="F804" s="654"/>
      <c r="G804" s="654"/>
      <c r="H804" s="534"/>
      <c r="I804" s="534"/>
      <c r="J804" s="534"/>
      <c r="K804" s="534"/>
      <c r="L804" s="534"/>
      <c r="M804" s="534"/>
      <c r="N804" s="534"/>
      <c r="O804" s="534"/>
      <c r="P804" s="534"/>
      <c r="Q804" s="534"/>
      <c r="R804" s="534"/>
      <c r="S804" s="534"/>
      <c r="T804" s="534"/>
      <c r="U804" s="534"/>
      <c r="V804" s="534"/>
      <c r="W804" s="534"/>
      <c r="X804" s="534"/>
      <c r="Y804" s="534"/>
      <c r="Z804" s="534"/>
    </row>
    <row r="805" spans="1:26" ht="14.25" customHeight="1">
      <c r="A805" s="715"/>
      <c r="B805" s="534"/>
      <c r="C805" s="534"/>
      <c r="D805" s="534"/>
      <c r="E805" s="654"/>
      <c r="F805" s="654"/>
      <c r="G805" s="654"/>
      <c r="H805" s="534"/>
      <c r="I805" s="534"/>
      <c r="J805" s="534"/>
      <c r="K805" s="534"/>
      <c r="L805" s="534"/>
      <c r="M805" s="534"/>
      <c r="N805" s="534"/>
      <c r="O805" s="534"/>
      <c r="P805" s="534"/>
      <c r="Q805" s="534"/>
      <c r="R805" s="534"/>
      <c r="S805" s="534"/>
      <c r="T805" s="534"/>
      <c r="U805" s="534"/>
      <c r="V805" s="534"/>
      <c r="W805" s="534"/>
      <c r="X805" s="534"/>
      <c r="Y805" s="534"/>
      <c r="Z805" s="534"/>
    </row>
    <row r="806" spans="1:26" ht="14.25" customHeight="1">
      <c r="A806" s="715"/>
      <c r="B806" s="534"/>
      <c r="C806" s="534"/>
      <c r="D806" s="534"/>
      <c r="E806" s="654"/>
      <c r="F806" s="654"/>
      <c r="G806" s="654"/>
      <c r="H806" s="534"/>
      <c r="I806" s="534"/>
      <c r="J806" s="534"/>
      <c r="K806" s="534"/>
      <c r="L806" s="534"/>
      <c r="M806" s="534"/>
      <c r="N806" s="534"/>
      <c r="O806" s="534"/>
      <c r="P806" s="534"/>
      <c r="Q806" s="534"/>
      <c r="R806" s="534"/>
      <c r="S806" s="534"/>
      <c r="T806" s="534"/>
      <c r="U806" s="534"/>
      <c r="V806" s="534"/>
      <c r="W806" s="534"/>
      <c r="X806" s="534"/>
      <c r="Y806" s="534"/>
      <c r="Z806" s="534"/>
    </row>
    <row r="807" spans="1:26" ht="14.25" customHeight="1">
      <c r="A807" s="715"/>
      <c r="B807" s="534"/>
      <c r="C807" s="534"/>
      <c r="D807" s="534"/>
      <c r="E807" s="654"/>
      <c r="F807" s="654"/>
      <c r="G807" s="654"/>
      <c r="H807" s="534"/>
      <c r="I807" s="534"/>
      <c r="J807" s="534"/>
      <c r="K807" s="534"/>
      <c r="L807" s="534"/>
      <c r="M807" s="534"/>
      <c r="N807" s="534"/>
      <c r="O807" s="534"/>
      <c r="P807" s="534"/>
      <c r="Q807" s="534"/>
      <c r="R807" s="534"/>
      <c r="S807" s="534"/>
      <c r="T807" s="534"/>
      <c r="U807" s="534"/>
      <c r="V807" s="534"/>
      <c r="W807" s="534"/>
      <c r="X807" s="534"/>
      <c r="Y807" s="534"/>
      <c r="Z807" s="534"/>
    </row>
    <row r="808" spans="1:26" ht="14.25" customHeight="1">
      <c r="A808" s="715"/>
      <c r="B808" s="534"/>
      <c r="C808" s="534"/>
      <c r="D808" s="534"/>
      <c r="E808" s="654"/>
      <c r="F808" s="654"/>
      <c r="G808" s="654"/>
      <c r="H808" s="534"/>
      <c r="I808" s="534"/>
      <c r="J808" s="534"/>
      <c r="K808" s="534"/>
      <c r="L808" s="534"/>
      <c r="M808" s="534"/>
      <c r="N808" s="534"/>
      <c r="O808" s="534"/>
      <c r="P808" s="534"/>
      <c r="Q808" s="534"/>
      <c r="R808" s="534"/>
      <c r="S808" s="534"/>
      <c r="T808" s="534"/>
      <c r="U808" s="534"/>
      <c r="V808" s="534"/>
      <c r="W808" s="534"/>
      <c r="X808" s="534"/>
      <c r="Y808" s="534"/>
      <c r="Z808" s="534"/>
    </row>
    <row r="809" spans="1:26" ht="14.25" customHeight="1">
      <c r="A809" s="715"/>
      <c r="B809" s="534"/>
      <c r="C809" s="534"/>
      <c r="D809" s="534"/>
      <c r="E809" s="654"/>
      <c r="F809" s="654"/>
      <c r="G809" s="654"/>
      <c r="H809" s="534"/>
      <c r="I809" s="534"/>
      <c r="J809" s="534"/>
      <c r="K809" s="534"/>
      <c r="L809" s="534"/>
      <c r="M809" s="534"/>
      <c r="N809" s="534"/>
      <c r="O809" s="534"/>
      <c r="P809" s="534"/>
      <c r="Q809" s="534"/>
      <c r="R809" s="534"/>
      <c r="S809" s="534"/>
      <c r="T809" s="534"/>
      <c r="U809" s="534"/>
      <c r="V809" s="534"/>
      <c r="W809" s="534"/>
      <c r="X809" s="534"/>
      <c r="Y809" s="534"/>
      <c r="Z809" s="534"/>
    </row>
    <row r="810" spans="1:26" ht="14.25" customHeight="1">
      <c r="A810" s="715"/>
      <c r="B810" s="534"/>
      <c r="C810" s="534"/>
      <c r="D810" s="534"/>
      <c r="E810" s="654"/>
      <c r="F810" s="654"/>
      <c r="G810" s="654"/>
      <c r="H810" s="534"/>
      <c r="I810" s="534"/>
      <c r="J810" s="534"/>
      <c r="K810" s="534"/>
      <c r="L810" s="534"/>
      <c r="M810" s="534"/>
      <c r="N810" s="534"/>
      <c r="O810" s="534"/>
      <c r="P810" s="534"/>
      <c r="Q810" s="534"/>
      <c r="R810" s="534"/>
      <c r="S810" s="534"/>
      <c r="T810" s="534"/>
      <c r="U810" s="534"/>
      <c r="V810" s="534"/>
      <c r="W810" s="534"/>
      <c r="X810" s="534"/>
      <c r="Y810" s="534"/>
      <c r="Z810" s="534"/>
    </row>
    <row r="811" spans="1:26" ht="14.25" customHeight="1">
      <c r="A811" s="715"/>
      <c r="B811" s="534"/>
      <c r="C811" s="534"/>
      <c r="D811" s="534"/>
      <c r="E811" s="654"/>
      <c r="F811" s="654"/>
      <c r="G811" s="654"/>
      <c r="H811" s="534"/>
      <c r="I811" s="534"/>
      <c r="J811" s="534"/>
      <c r="K811" s="534"/>
      <c r="L811" s="534"/>
      <c r="M811" s="534"/>
      <c r="N811" s="534"/>
      <c r="O811" s="534"/>
      <c r="P811" s="534"/>
      <c r="Q811" s="534"/>
      <c r="R811" s="534"/>
      <c r="S811" s="534"/>
      <c r="T811" s="534"/>
      <c r="U811" s="534"/>
      <c r="V811" s="534"/>
      <c r="W811" s="534"/>
      <c r="X811" s="534"/>
      <c r="Y811" s="534"/>
      <c r="Z811" s="534"/>
    </row>
    <row r="812" spans="1:26" ht="14.25" customHeight="1">
      <c r="A812" s="715"/>
      <c r="B812" s="534"/>
      <c r="C812" s="534"/>
      <c r="D812" s="534"/>
      <c r="E812" s="654"/>
      <c r="F812" s="654"/>
      <c r="G812" s="654"/>
      <c r="H812" s="534"/>
      <c r="I812" s="534"/>
      <c r="J812" s="534"/>
      <c r="K812" s="534"/>
      <c r="L812" s="534"/>
      <c r="M812" s="534"/>
      <c r="N812" s="534"/>
      <c r="O812" s="534"/>
      <c r="P812" s="534"/>
      <c r="Q812" s="534"/>
      <c r="R812" s="534"/>
      <c r="S812" s="534"/>
      <c r="T812" s="534"/>
      <c r="U812" s="534"/>
      <c r="V812" s="534"/>
      <c r="W812" s="534"/>
      <c r="X812" s="534"/>
      <c r="Y812" s="534"/>
      <c r="Z812" s="534"/>
    </row>
    <row r="813" spans="1:26" ht="14.25" customHeight="1">
      <c r="A813" s="715"/>
      <c r="B813" s="534"/>
      <c r="C813" s="534"/>
      <c r="D813" s="534"/>
      <c r="E813" s="654"/>
      <c r="F813" s="654"/>
      <c r="G813" s="654"/>
      <c r="H813" s="534"/>
      <c r="I813" s="534"/>
      <c r="J813" s="534"/>
      <c r="K813" s="534"/>
      <c r="L813" s="534"/>
      <c r="M813" s="534"/>
      <c r="N813" s="534"/>
      <c r="O813" s="534"/>
      <c r="P813" s="534"/>
      <c r="Q813" s="534"/>
      <c r="R813" s="534"/>
      <c r="S813" s="534"/>
      <c r="T813" s="534"/>
      <c r="U813" s="534"/>
      <c r="V813" s="534"/>
      <c r="W813" s="534"/>
      <c r="X813" s="534"/>
      <c r="Y813" s="534"/>
      <c r="Z813" s="534"/>
    </row>
    <row r="814" spans="1:26" ht="14.25" customHeight="1">
      <c r="A814" s="715"/>
      <c r="B814" s="534"/>
      <c r="C814" s="534"/>
      <c r="D814" s="534"/>
      <c r="E814" s="654"/>
      <c r="F814" s="654"/>
      <c r="G814" s="654"/>
      <c r="H814" s="534"/>
      <c r="I814" s="534"/>
      <c r="J814" s="534"/>
      <c r="K814" s="534"/>
      <c r="L814" s="534"/>
      <c r="M814" s="534"/>
      <c r="N814" s="534"/>
      <c r="O814" s="534"/>
      <c r="P814" s="534"/>
      <c r="Q814" s="534"/>
      <c r="R814" s="534"/>
      <c r="S814" s="534"/>
      <c r="T814" s="534"/>
      <c r="U814" s="534"/>
      <c r="V814" s="534"/>
      <c r="W814" s="534"/>
      <c r="X814" s="534"/>
      <c r="Y814" s="534"/>
      <c r="Z814" s="534"/>
    </row>
    <row r="815" spans="1:26" ht="14.25" customHeight="1">
      <c r="A815" s="715"/>
      <c r="B815" s="534"/>
      <c r="C815" s="534"/>
      <c r="D815" s="534"/>
      <c r="E815" s="654"/>
      <c r="F815" s="654"/>
      <c r="G815" s="654"/>
      <c r="H815" s="534"/>
      <c r="I815" s="534"/>
      <c r="J815" s="534"/>
      <c r="K815" s="534"/>
      <c r="L815" s="534"/>
      <c r="M815" s="534"/>
      <c r="N815" s="534"/>
      <c r="O815" s="534"/>
      <c r="P815" s="534"/>
      <c r="Q815" s="534"/>
      <c r="R815" s="534"/>
      <c r="S815" s="534"/>
      <c r="T815" s="534"/>
      <c r="U815" s="534"/>
      <c r="V815" s="534"/>
      <c r="W815" s="534"/>
      <c r="X815" s="534"/>
      <c r="Y815" s="534"/>
      <c r="Z815" s="534"/>
    </row>
    <row r="816" spans="1:26" ht="14.25" customHeight="1">
      <c r="A816" s="715"/>
      <c r="B816" s="534"/>
      <c r="C816" s="534"/>
      <c r="D816" s="534"/>
      <c r="E816" s="654"/>
      <c r="F816" s="654"/>
      <c r="G816" s="654"/>
      <c r="H816" s="534"/>
      <c r="I816" s="534"/>
      <c r="J816" s="534"/>
      <c r="K816" s="534"/>
      <c r="L816" s="534"/>
      <c r="M816" s="534"/>
      <c r="N816" s="534"/>
      <c r="O816" s="534"/>
      <c r="P816" s="534"/>
      <c r="Q816" s="534"/>
      <c r="R816" s="534"/>
      <c r="S816" s="534"/>
      <c r="T816" s="534"/>
      <c r="U816" s="534"/>
      <c r="V816" s="534"/>
      <c r="W816" s="534"/>
      <c r="X816" s="534"/>
      <c r="Y816" s="534"/>
      <c r="Z816" s="534"/>
    </row>
    <row r="817" spans="1:26" ht="14.25" customHeight="1">
      <c r="A817" s="715"/>
      <c r="B817" s="534"/>
      <c r="C817" s="534"/>
      <c r="D817" s="534"/>
      <c r="E817" s="654"/>
      <c r="F817" s="654"/>
      <c r="G817" s="654"/>
      <c r="H817" s="534"/>
      <c r="I817" s="534"/>
      <c r="J817" s="534"/>
      <c r="K817" s="534"/>
      <c r="L817" s="534"/>
      <c r="M817" s="534"/>
      <c r="N817" s="534"/>
      <c r="O817" s="534"/>
      <c r="P817" s="534"/>
      <c r="Q817" s="534"/>
      <c r="R817" s="534"/>
      <c r="S817" s="534"/>
      <c r="T817" s="534"/>
      <c r="U817" s="534"/>
      <c r="V817" s="534"/>
      <c r="W817" s="534"/>
      <c r="X817" s="534"/>
      <c r="Y817" s="534"/>
      <c r="Z817" s="534"/>
    </row>
    <row r="818" spans="1:26" ht="14.25" customHeight="1">
      <c r="A818" s="715"/>
      <c r="B818" s="534"/>
      <c r="C818" s="534"/>
      <c r="D818" s="534"/>
      <c r="E818" s="654"/>
      <c r="F818" s="654"/>
      <c r="G818" s="654"/>
      <c r="H818" s="534"/>
      <c r="I818" s="534"/>
      <c r="J818" s="534"/>
      <c r="K818" s="534"/>
      <c r="L818" s="534"/>
      <c r="M818" s="534"/>
      <c r="N818" s="534"/>
      <c r="O818" s="534"/>
      <c r="P818" s="534"/>
      <c r="Q818" s="534"/>
      <c r="R818" s="534"/>
      <c r="S818" s="534"/>
      <c r="T818" s="534"/>
      <c r="U818" s="534"/>
      <c r="V818" s="534"/>
      <c r="W818" s="534"/>
      <c r="X818" s="534"/>
      <c r="Y818" s="534"/>
      <c r="Z818" s="534"/>
    </row>
    <row r="819" spans="1:26" ht="14.25" customHeight="1">
      <c r="A819" s="715"/>
      <c r="B819" s="534"/>
      <c r="C819" s="534"/>
      <c r="D819" s="534"/>
      <c r="E819" s="654"/>
      <c r="F819" s="654"/>
      <c r="G819" s="654"/>
      <c r="H819" s="534"/>
      <c r="I819" s="534"/>
      <c r="J819" s="534"/>
      <c r="K819" s="534"/>
      <c r="L819" s="534"/>
      <c r="M819" s="534"/>
      <c r="N819" s="534"/>
      <c r="O819" s="534"/>
      <c r="P819" s="534"/>
      <c r="Q819" s="534"/>
      <c r="R819" s="534"/>
      <c r="S819" s="534"/>
      <c r="T819" s="534"/>
      <c r="U819" s="534"/>
      <c r="V819" s="534"/>
      <c r="W819" s="534"/>
      <c r="X819" s="534"/>
      <c r="Y819" s="534"/>
      <c r="Z819" s="534"/>
    </row>
    <row r="820" spans="1:26" ht="14.25" customHeight="1">
      <c r="A820" s="715"/>
      <c r="B820" s="534"/>
      <c r="C820" s="534"/>
      <c r="D820" s="534"/>
      <c r="E820" s="654"/>
      <c r="F820" s="654"/>
      <c r="G820" s="654"/>
      <c r="H820" s="534"/>
      <c r="I820" s="534"/>
      <c r="J820" s="534"/>
      <c r="K820" s="534"/>
      <c r="L820" s="534"/>
      <c r="M820" s="534"/>
      <c r="N820" s="534"/>
      <c r="O820" s="534"/>
      <c r="P820" s="534"/>
      <c r="Q820" s="534"/>
      <c r="R820" s="534"/>
      <c r="S820" s="534"/>
      <c r="T820" s="534"/>
      <c r="U820" s="534"/>
      <c r="V820" s="534"/>
      <c r="W820" s="534"/>
      <c r="X820" s="534"/>
      <c r="Y820" s="534"/>
      <c r="Z820" s="534"/>
    </row>
    <row r="821" spans="1:26" ht="14.25" customHeight="1">
      <c r="A821" s="715"/>
      <c r="B821" s="534"/>
      <c r="C821" s="534"/>
      <c r="D821" s="534"/>
      <c r="E821" s="654"/>
      <c r="F821" s="654"/>
      <c r="G821" s="654"/>
      <c r="H821" s="534"/>
      <c r="I821" s="534"/>
      <c r="J821" s="534"/>
      <c r="K821" s="534"/>
      <c r="L821" s="534"/>
      <c r="M821" s="534"/>
      <c r="N821" s="534"/>
      <c r="O821" s="534"/>
      <c r="P821" s="534"/>
      <c r="Q821" s="534"/>
      <c r="R821" s="534"/>
      <c r="S821" s="534"/>
      <c r="T821" s="534"/>
      <c r="U821" s="534"/>
      <c r="V821" s="534"/>
      <c r="W821" s="534"/>
      <c r="X821" s="534"/>
      <c r="Y821" s="534"/>
      <c r="Z821" s="534"/>
    </row>
    <row r="822" spans="1:26" ht="14.25" customHeight="1">
      <c r="A822" s="715"/>
      <c r="B822" s="534"/>
      <c r="C822" s="534"/>
      <c r="D822" s="534"/>
      <c r="E822" s="654"/>
      <c r="F822" s="654"/>
      <c r="G822" s="654"/>
      <c r="H822" s="534"/>
      <c r="I822" s="534"/>
      <c r="J822" s="534"/>
      <c r="K822" s="534"/>
      <c r="L822" s="534"/>
      <c r="M822" s="534"/>
      <c r="N822" s="534"/>
      <c r="O822" s="534"/>
      <c r="P822" s="534"/>
      <c r="Q822" s="534"/>
      <c r="R822" s="534"/>
      <c r="S822" s="534"/>
      <c r="T822" s="534"/>
      <c r="U822" s="534"/>
      <c r="V822" s="534"/>
      <c r="W822" s="534"/>
      <c r="X822" s="534"/>
      <c r="Y822" s="534"/>
      <c r="Z822" s="534"/>
    </row>
    <row r="823" spans="1:26" ht="14.25" customHeight="1">
      <c r="A823" s="715"/>
      <c r="B823" s="534"/>
      <c r="C823" s="534"/>
      <c r="D823" s="534"/>
      <c r="E823" s="654"/>
      <c r="F823" s="654"/>
      <c r="G823" s="654"/>
      <c r="H823" s="534"/>
      <c r="I823" s="534"/>
      <c r="J823" s="534"/>
      <c r="K823" s="534"/>
      <c r="L823" s="534"/>
      <c r="M823" s="534"/>
      <c r="N823" s="534"/>
      <c r="O823" s="534"/>
      <c r="P823" s="534"/>
      <c r="Q823" s="534"/>
      <c r="R823" s="534"/>
      <c r="S823" s="534"/>
      <c r="T823" s="534"/>
      <c r="U823" s="534"/>
      <c r="V823" s="534"/>
      <c r="W823" s="534"/>
      <c r="X823" s="534"/>
      <c r="Y823" s="534"/>
      <c r="Z823" s="534"/>
    </row>
    <row r="824" spans="1:26" ht="14.25" customHeight="1">
      <c r="A824" s="715"/>
      <c r="B824" s="534"/>
      <c r="C824" s="534"/>
      <c r="D824" s="534"/>
      <c r="E824" s="654"/>
      <c r="F824" s="654"/>
      <c r="G824" s="654"/>
      <c r="H824" s="534"/>
      <c r="I824" s="534"/>
      <c r="J824" s="534"/>
      <c r="K824" s="534"/>
      <c r="L824" s="534"/>
      <c r="M824" s="534"/>
      <c r="N824" s="534"/>
      <c r="O824" s="534"/>
      <c r="P824" s="534"/>
      <c r="Q824" s="534"/>
      <c r="R824" s="534"/>
      <c r="S824" s="534"/>
      <c r="T824" s="534"/>
      <c r="U824" s="534"/>
      <c r="V824" s="534"/>
      <c r="W824" s="534"/>
      <c r="X824" s="534"/>
      <c r="Y824" s="534"/>
      <c r="Z824" s="534"/>
    </row>
    <row r="825" spans="1:26" ht="14.25" customHeight="1">
      <c r="A825" s="715"/>
      <c r="B825" s="534"/>
      <c r="C825" s="534"/>
      <c r="D825" s="534"/>
      <c r="E825" s="654"/>
      <c r="F825" s="654"/>
      <c r="G825" s="654"/>
      <c r="H825" s="534"/>
      <c r="I825" s="534"/>
      <c r="J825" s="534"/>
      <c r="K825" s="534"/>
      <c r="L825" s="534"/>
      <c r="M825" s="534"/>
      <c r="N825" s="534"/>
      <c r="O825" s="534"/>
      <c r="P825" s="534"/>
      <c r="Q825" s="534"/>
      <c r="R825" s="534"/>
      <c r="S825" s="534"/>
      <c r="T825" s="534"/>
      <c r="U825" s="534"/>
      <c r="V825" s="534"/>
      <c r="W825" s="534"/>
      <c r="X825" s="534"/>
      <c r="Y825" s="534"/>
      <c r="Z825" s="534"/>
    </row>
    <row r="826" spans="1:26" ht="14.25" customHeight="1">
      <c r="A826" s="715"/>
      <c r="B826" s="534"/>
      <c r="C826" s="534"/>
      <c r="D826" s="534"/>
      <c r="E826" s="654"/>
      <c r="F826" s="654"/>
      <c r="G826" s="654"/>
      <c r="H826" s="534"/>
      <c r="I826" s="534"/>
      <c r="J826" s="534"/>
      <c r="K826" s="534"/>
      <c r="L826" s="534"/>
      <c r="M826" s="534"/>
      <c r="N826" s="534"/>
      <c r="O826" s="534"/>
      <c r="P826" s="534"/>
      <c r="Q826" s="534"/>
      <c r="R826" s="534"/>
      <c r="S826" s="534"/>
      <c r="T826" s="534"/>
      <c r="U826" s="534"/>
      <c r="V826" s="534"/>
      <c r="W826" s="534"/>
      <c r="X826" s="534"/>
      <c r="Y826" s="534"/>
      <c r="Z826" s="534"/>
    </row>
    <row r="827" spans="1:26" ht="14.25" customHeight="1">
      <c r="A827" s="715"/>
      <c r="B827" s="534"/>
      <c r="C827" s="534"/>
      <c r="D827" s="534"/>
      <c r="E827" s="654"/>
      <c r="F827" s="654"/>
      <c r="G827" s="654"/>
      <c r="H827" s="534"/>
      <c r="I827" s="534"/>
      <c r="J827" s="534"/>
      <c r="K827" s="534"/>
      <c r="L827" s="534"/>
      <c r="M827" s="534"/>
      <c r="N827" s="534"/>
      <c r="O827" s="534"/>
      <c r="P827" s="534"/>
      <c r="Q827" s="534"/>
      <c r="R827" s="534"/>
      <c r="S827" s="534"/>
      <c r="T827" s="534"/>
      <c r="U827" s="534"/>
      <c r="V827" s="534"/>
      <c r="W827" s="534"/>
      <c r="X827" s="534"/>
      <c r="Y827" s="534"/>
      <c r="Z827" s="534"/>
    </row>
    <row r="828" spans="1:26" ht="14.25" customHeight="1">
      <c r="A828" s="715"/>
      <c r="B828" s="534"/>
      <c r="C828" s="534"/>
      <c r="D828" s="534"/>
      <c r="E828" s="654"/>
      <c r="F828" s="654"/>
      <c r="G828" s="654"/>
      <c r="H828" s="534"/>
      <c r="I828" s="534"/>
      <c r="J828" s="534"/>
      <c r="K828" s="534"/>
      <c r="L828" s="534"/>
      <c r="M828" s="534"/>
      <c r="N828" s="534"/>
      <c r="O828" s="534"/>
      <c r="P828" s="534"/>
      <c r="Q828" s="534"/>
      <c r="R828" s="534"/>
      <c r="S828" s="534"/>
      <c r="T828" s="534"/>
      <c r="U828" s="534"/>
      <c r="V828" s="534"/>
      <c r="W828" s="534"/>
      <c r="X828" s="534"/>
      <c r="Y828" s="534"/>
      <c r="Z828" s="534"/>
    </row>
    <row r="829" spans="1:26" ht="14.25" customHeight="1">
      <c r="A829" s="715"/>
      <c r="B829" s="534"/>
      <c r="C829" s="534"/>
      <c r="D829" s="534"/>
      <c r="E829" s="654"/>
      <c r="F829" s="654"/>
      <c r="G829" s="654"/>
      <c r="H829" s="534"/>
      <c r="I829" s="534"/>
      <c r="J829" s="534"/>
      <c r="K829" s="534"/>
      <c r="L829" s="534"/>
      <c r="M829" s="534"/>
      <c r="N829" s="534"/>
      <c r="O829" s="534"/>
      <c r="P829" s="534"/>
      <c r="Q829" s="534"/>
      <c r="R829" s="534"/>
      <c r="S829" s="534"/>
      <c r="T829" s="534"/>
      <c r="U829" s="534"/>
      <c r="V829" s="534"/>
      <c r="W829" s="534"/>
      <c r="X829" s="534"/>
      <c r="Y829" s="534"/>
      <c r="Z829" s="534"/>
    </row>
    <row r="830" spans="1:26" ht="14.25" customHeight="1">
      <c r="A830" s="715"/>
      <c r="B830" s="534"/>
      <c r="C830" s="534"/>
      <c r="D830" s="534"/>
      <c r="E830" s="654"/>
      <c r="F830" s="654"/>
      <c r="G830" s="654"/>
      <c r="H830" s="534"/>
      <c r="I830" s="534"/>
      <c r="J830" s="534"/>
      <c r="K830" s="534"/>
      <c r="L830" s="534"/>
      <c r="M830" s="534"/>
      <c r="N830" s="534"/>
      <c r="O830" s="534"/>
      <c r="P830" s="534"/>
      <c r="Q830" s="534"/>
      <c r="R830" s="534"/>
      <c r="S830" s="534"/>
      <c r="T830" s="534"/>
      <c r="U830" s="534"/>
      <c r="V830" s="534"/>
      <c r="W830" s="534"/>
      <c r="X830" s="534"/>
      <c r="Y830" s="534"/>
      <c r="Z830" s="534"/>
    </row>
    <row r="831" spans="1:26" ht="14.25" customHeight="1">
      <c r="A831" s="715"/>
      <c r="B831" s="534"/>
      <c r="C831" s="534"/>
      <c r="D831" s="534"/>
      <c r="E831" s="654"/>
      <c r="F831" s="654"/>
      <c r="G831" s="654"/>
      <c r="H831" s="534"/>
      <c r="I831" s="534"/>
      <c r="J831" s="534"/>
      <c r="K831" s="534"/>
      <c r="L831" s="534"/>
      <c r="M831" s="534"/>
      <c r="N831" s="534"/>
      <c r="O831" s="534"/>
      <c r="P831" s="534"/>
      <c r="Q831" s="534"/>
      <c r="R831" s="534"/>
      <c r="S831" s="534"/>
      <c r="T831" s="534"/>
      <c r="U831" s="534"/>
      <c r="V831" s="534"/>
      <c r="W831" s="534"/>
      <c r="X831" s="534"/>
      <c r="Y831" s="534"/>
      <c r="Z831" s="534"/>
    </row>
    <row r="832" spans="1:26" ht="14.25" customHeight="1">
      <c r="A832" s="715"/>
      <c r="B832" s="534"/>
      <c r="C832" s="534"/>
      <c r="D832" s="534"/>
      <c r="E832" s="654"/>
      <c r="F832" s="654"/>
      <c r="G832" s="654"/>
      <c r="H832" s="534"/>
      <c r="I832" s="534"/>
      <c r="J832" s="534"/>
      <c r="K832" s="534"/>
      <c r="L832" s="534"/>
      <c r="M832" s="534"/>
      <c r="N832" s="534"/>
      <c r="O832" s="534"/>
      <c r="P832" s="534"/>
      <c r="Q832" s="534"/>
      <c r="R832" s="534"/>
      <c r="S832" s="534"/>
      <c r="T832" s="534"/>
      <c r="U832" s="534"/>
      <c r="V832" s="534"/>
      <c r="W832" s="534"/>
      <c r="X832" s="534"/>
      <c r="Y832" s="534"/>
      <c r="Z832" s="534"/>
    </row>
    <row r="833" spans="1:26" ht="14.25" customHeight="1">
      <c r="A833" s="715"/>
      <c r="B833" s="534"/>
      <c r="C833" s="534"/>
      <c r="D833" s="534"/>
      <c r="E833" s="654"/>
      <c r="F833" s="654"/>
      <c r="G833" s="654"/>
      <c r="H833" s="534"/>
      <c r="I833" s="534"/>
      <c r="J833" s="534"/>
      <c r="K833" s="534"/>
      <c r="L833" s="534"/>
      <c r="M833" s="534"/>
      <c r="N833" s="534"/>
      <c r="O833" s="534"/>
      <c r="P833" s="534"/>
      <c r="Q833" s="534"/>
      <c r="R833" s="534"/>
      <c r="S833" s="534"/>
      <c r="T833" s="534"/>
      <c r="U833" s="534"/>
      <c r="V833" s="534"/>
      <c r="W833" s="534"/>
      <c r="X833" s="534"/>
      <c r="Y833" s="534"/>
      <c r="Z833" s="534"/>
    </row>
    <row r="834" spans="1:26" ht="14.25" customHeight="1">
      <c r="A834" s="715"/>
      <c r="B834" s="534"/>
      <c r="C834" s="534"/>
      <c r="D834" s="534"/>
      <c r="E834" s="654"/>
      <c r="F834" s="654"/>
      <c r="G834" s="654"/>
      <c r="H834" s="534"/>
      <c r="I834" s="534"/>
      <c r="J834" s="534"/>
      <c r="K834" s="534"/>
      <c r="L834" s="534"/>
      <c r="M834" s="534"/>
      <c r="N834" s="534"/>
      <c r="O834" s="534"/>
      <c r="P834" s="534"/>
      <c r="Q834" s="534"/>
      <c r="R834" s="534"/>
      <c r="S834" s="534"/>
      <c r="T834" s="534"/>
      <c r="U834" s="534"/>
      <c r="V834" s="534"/>
      <c r="W834" s="534"/>
      <c r="X834" s="534"/>
      <c r="Y834" s="534"/>
      <c r="Z834" s="534"/>
    </row>
    <row r="835" spans="1:26" ht="14.25" customHeight="1">
      <c r="A835" s="715"/>
      <c r="B835" s="534"/>
      <c r="C835" s="534"/>
      <c r="D835" s="534"/>
      <c r="E835" s="654"/>
      <c r="F835" s="654"/>
      <c r="G835" s="654"/>
      <c r="H835" s="534"/>
      <c r="I835" s="534"/>
      <c r="J835" s="534"/>
      <c r="K835" s="534"/>
      <c r="L835" s="534"/>
      <c r="M835" s="534"/>
      <c r="N835" s="534"/>
      <c r="O835" s="534"/>
      <c r="P835" s="534"/>
      <c r="Q835" s="534"/>
      <c r="R835" s="534"/>
      <c r="S835" s="534"/>
      <c r="T835" s="534"/>
      <c r="U835" s="534"/>
      <c r="V835" s="534"/>
      <c r="W835" s="534"/>
      <c r="X835" s="534"/>
      <c r="Y835" s="534"/>
      <c r="Z835" s="534"/>
    </row>
    <row r="836" spans="1:26" ht="14.25" customHeight="1">
      <c r="A836" s="715"/>
      <c r="B836" s="534"/>
      <c r="C836" s="534"/>
      <c r="D836" s="534"/>
      <c r="E836" s="654"/>
      <c r="F836" s="654"/>
      <c r="G836" s="654"/>
      <c r="H836" s="534"/>
      <c r="I836" s="534"/>
      <c r="J836" s="534"/>
      <c r="K836" s="534"/>
      <c r="L836" s="534"/>
      <c r="M836" s="534"/>
      <c r="N836" s="534"/>
      <c r="O836" s="534"/>
      <c r="P836" s="534"/>
      <c r="Q836" s="534"/>
      <c r="R836" s="534"/>
      <c r="S836" s="534"/>
      <c r="T836" s="534"/>
      <c r="U836" s="534"/>
      <c r="V836" s="534"/>
      <c r="W836" s="534"/>
      <c r="X836" s="534"/>
      <c r="Y836" s="534"/>
      <c r="Z836" s="534"/>
    </row>
    <row r="837" spans="1:26" ht="14.25" customHeight="1">
      <c r="A837" s="715"/>
      <c r="B837" s="534"/>
      <c r="C837" s="534"/>
      <c r="D837" s="534"/>
      <c r="E837" s="654"/>
      <c r="F837" s="654"/>
      <c r="G837" s="654"/>
      <c r="H837" s="534"/>
      <c r="I837" s="534"/>
      <c r="J837" s="534"/>
      <c r="K837" s="534"/>
      <c r="L837" s="534"/>
      <c r="M837" s="534"/>
      <c r="N837" s="534"/>
      <c r="O837" s="534"/>
      <c r="P837" s="534"/>
      <c r="Q837" s="534"/>
      <c r="R837" s="534"/>
      <c r="S837" s="534"/>
      <c r="T837" s="534"/>
      <c r="U837" s="534"/>
      <c r="V837" s="534"/>
      <c r="W837" s="534"/>
      <c r="X837" s="534"/>
      <c r="Y837" s="534"/>
      <c r="Z837" s="534"/>
    </row>
    <row r="838" spans="1:26" ht="14.25" customHeight="1">
      <c r="A838" s="715"/>
      <c r="B838" s="534"/>
      <c r="C838" s="534"/>
      <c r="D838" s="534"/>
      <c r="E838" s="654"/>
      <c r="F838" s="654"/>
      <c r="G838" s="654"/>
      <c r="H838" s="534"/>
      <c r="I838" s="534"/>
      <c r="J838" s="534"/>
      <c r="K838" s="534"/>
      <c r="L838" s="534"/>
      <c r="M838" s="534"/>
      <c r="N838" s="534"/>
      <c r="O838" s="534"/>
      <c r="P838" s="534"/>
      <c r="Q838" s="534"/>
      <c r="R838" s="534"/>
      <c r="S838" s="534"/>
      <c r="T838" s="534"/>
      <c r="U838" s="534"/>
      <c r="V838" s="534"/>
      <c r="W838" s="534"/>
      <c r="X838" s="534"/>
      <c r="Y838" s="534"/>
      <c r="Z838" s="534"/>
    </row>
    <row r="839" spans="1:26" ht="14.25" customHeight="1">
      <c r="A839" s="715"/>
      <c r="B839" s="534"/>
      <c r="C839" s="534"/>
      <c r="D839" s="534"/>
      <c r="E839" s="654"/>
      <c r="F839" s="654"/>
      <c r="G839" s="654"/>
      <c r="H839" s="534"/>
      <c r="I839" s="534"/>
      <c r="J839" s="534"/>
      <c r="K839" s="534"/>
      <c r="L839" s="534"/>
      <c r="M839" s="534"/>
      <c r="N839" s="534"/>
      <c r="O839" s="534"/>
      <c r="P839" s="534"/>
      <c r="Q839" s="534"/>
      <c r="R839" s="534"/>
      <c r="S839" s="534"/>
      <c r="T839" s="534"/>
      <c r="U839" s="534"/>
      <c r="V839" s="534"/>
      <c r="W839" s="534"/>
      <c r="X839" s="534"/>
      <c r="Y839" s="534"/>
      <c r="Z839" s="534"/>
    </row>
    <row r="840" spans="1:26" ht="14.25" customHeight="1">
      <c r="A840" s="715"/>
      <c r="B840" s="534"/>
      <c r="C840" s="534"/>
      <c r="D840" s="534"/>
      <c r="E840" s="654"/>
      <c r="F840" s="654"/>
      <c r="G840" s="654"/>
      <c r="H840" s="534"/>
      <c r="I840" s="534"/>
      <c r="J840" s="534"/>
      <c r="K840" s="534"/>
      <c r="L840" s="534"/>
      <c r="M840" s="534"/>
      <c r="N840" s="534"/>
      <c r="O840" s="534"/>
      <c r="P840" s="534"/>
      <c r="Q840" s="534"/>
      <c r="R840" s="534"/>
      <c r="S840" s="534"/>
      <c r="T840" s="534"/>
      <c r="U840" s="534"/>
      <c r="V840" s="534"/>
      <c r="W840" s="534"/>
      <c r="X840" s="534"/>
      <c r="Y840" s="534"/>
      <c r="Z840" s="534"/>
    </row>
    <row r="841" spans="1:26" ht="14.25" customHeight="1">
      <c r="A841" s="715"/>
      <c r="B841" s="534"/>
      <c r="C841" s="534"/>
      <c r="D841" s="534"/>
      <c r="E841" s="654"/>
      <c r="F841" s="654"/>
      <c r="G841" s="654"/>
      <c r="H841" s="534"/>
      <c r="I841" s="534"/>
      <c r="J841" s="534"/>
      <c r="K841" s="534"/>
      <c r="L841" s="534"/>
      <c r="M841" s="534"/>
      <c r="N841" s="534"/>
      <c r="O841" s="534"/>
      <c r="P841" s="534"/>
      <c r="Q841" s="534"/>
      <c r="R841" s="534"/>
      <c r="S841" s="534"/>
      <c r="T841" s="534"/>
      <c r="U841" s="534"/>
      <c r="V841" s="534"/>
      <c r="W841" s="534"/>
      <c r="X841" s="534"/>
      <c r="Y841" s="534"/>
      <c r="Z841" s="534"/>
    </row>
    <row r="842" spans="1:26" ht="14.25" customHeight="1">
      <c r="A842" s="715"/>
      <c r="B842" s="534"/>
      <c r="C842" s="534"/>
      <c r="D842" s="534"/>
      <c r="E842" s="654"/>
      <c r="F842" s="654"/>
      <c r="G842" s="654"/>
      <c r="H842" s="534"/>
      <c r="I842" s="534"/>
      <c r="J842" s="534"/>
      <c r="K842" s="534"/>
      <c r="L842" s="534"/>
      <c r="M842" s="534"/>
      <c r="N842" s="534"/>
      <c r="O842" s="534"/>
      <c r="P842" s="534"/>
      <c r="Q842" s="534"/>
      <c r="R842" s="534"/>
      <c r="S842" s="534"/>
      <c r="T842" s="534"/>
      <c r="U842" s="534"/>
      <c r="V842" s="534"/>
      <c r="W842" s="534"/>
      <c r="X842" s="534"/>
      <c r="Y842" s="534"/>
      <c r="Z842" s="534"/>
    </row>
    <row r="843" spans="1:26" ht="14.25" customHeight="1">
      <c r="A843" s="715"/>
      <c r="B843" s="534"/>
      <c r="C843" s="534"/>
      <c r="D843" s="534"/>
      <c r="E843" s="654"/>
      <c r="F843" s="654"/>
      <c r="G843" s="654"/>
      <c r="H843" s="534"/>
      <c r="I843" s="534"/>
      <c r="J843" s="534"/>
      <c r="K843" s="534"/>
      <c r="L843" s="534"/>
      <c r="M843" s="534"/>
      <c r="N843" s="534"/>
      <c r="O843" s="534"/>
      <c r="P843" s="534"/>
      <c r="Q843" s="534"/>
      <c r="R843" s="534"/>
      <c r="S843" s="534"/>
      <c r="T843" s="534"/>
      <c r="U843" s="534"/>
      <c r="V843" s="534"/>
      <c r="W843" s="534"/>
      <c r="X843" s="534"/>
      <c r="Y843" s="534"/>
      <c r="Z843" s="534"/>
    </row>
    <row r="844" spans="1:26" ht="14.25" customHeight="1">
      <c r="A844" s="715"/>
      <c r="B844" s="534"/>
      <c r="C844" s="534"/>
      <c r="D844" s="534"/>
      <c r="E844" s="654"/>
      <c r="F844" s="654"/>
      <c r="G844" s="654"/>
      <c r="H844" s="534"/>
      <c r="I844" s="534"/>
      <c r="J844" s="534"/>
      <c r="K844" s="534"/>
      <c r="L844" s="534"/>
      <c r="M844" s="534"/>
      <c r="N844" s="534"/>
      <c r="O844" s="534"/>
      <c r="P844" s="534"/>
      <c r="Q844" s="534"/>
      <c r="R844" s="534"/>
      <c r="S844" s="534"/>
      <c r="T844" s="534"/>
      <c r="U844" s="534"/>
      <c r="V844" s="534"/>
      <c r="W844" s="534"/>
      <c r="X844" s="534"/>
      <c r="Y844" s="534"/>
      <c r="Z844" s="534"/>
    </row>
    <row r="845" spans="1:26" ht="14.25" customHeight="1">
      <c r="A845" s="715"/>
      <c r="B845" s="534"/>
      <c r="C845" s="534"/>
      <c r="D845" s="534"/>
      <c r="E845" s="654"/>
      <c r="F845" s="654"/>
      <c r="G845" s="654"/>
      <c r="H845" s="534"/>
      <c r="I845" s="534"/>
      <c r="J845" s="534"/>
      <c r="K845" s="534"/>
      <c r="L845" s="534"/>
      <c r="M845" s="534"/>
      <c r="N845" s="534"/>
      <c r="O845" s="534"/>
      <c r="P845" s="534"/>
      <c r="Q845" s="534"/>
      <c r="R845" s="534"/>
      <c r="S845" s="534"/>
      <c r="T845" s="534"/>
      <c r="U845" s="534"/>
      <c r="V845" s="534"/>
      <c r="W845" s="534"/>
      <c r="X845" s="534"/>
      <c r="Y845" s="534"/>
      <c r="Z845" s="534"/>
    </row>
    <row r="846" spans="1:26" ht="14.25" customHeight="1">
      <c r="A846" s="715"/>
      <c r="B846" s="534"/>
      <c r="C846" s="534"/>
      <c r="D846" s="534"/>
      <c r="E846" s="654"/>
      <c r="F846" s="654"/>
      <c r="G846" s="654"/>
      <c r="H846" s="534"/>
      <c r="I846" s="534"/>
      <c r="J846" s="534"/>
      <c r="K846" s="534"/>
      <c r="L846" s="534"/>
      <c r="M846" s="534"/>
      <c r="N846" s="534"/>
      <c r="O846" s="534"/>
      <c r="P846" s="534"/>
      <c r="Q846" s="534"/>
      <c r="R846" s="534"/>
      <c r="S846" s="534"/>
      <c r="T846" s="534"/>
      <c r="U846" s="534"/>
      <c r="V846" s="534"/>
      <c r="W846" s="534"/>
      <c r="X846" s="534"/>
      <c r="Y846" s="534"/>
      <c r="Z846" s="534"/>
    </row>
    <row r="847" spans="1:26" ht="14.25" customHeight="1">
      <c r="A847" s="715"/>
      <c r="B847" s="534"/>
      <c r="C847" s="534"/>
      <c r="D847" s="534"/>
      <c r="E847" s="654"/>
      <c r="F847" s="654"/>
      <c r="G847" s="654"/>
      <c r="H847" s="534"/>
      <c r="I847" s="534"/>
      <c r="J847" s="534"/>
      <c r="K847" s="534"/>
      <c r="L847" s="534"/>
      <c r="M847" s="534"/>
      <c r="N847" s="534"/>
      <c r="O847" s="534"/>
      <c r="P847" s="534"/>
      <c r="Q847" s="534"/>
      <c r="R847" s="534"/>
      <c r="S847" s="534"/>
      <c r="T847" s="534"/>
      <c r="U847" s="534"/>
      <c r="V847" s="534"/>
      <c r="W847" s="534"/>
      <c r="X847" s="534"/>
      <c r="Y847" s="534"/>
      <c r="Z847" s="534"/>
    </row>
    <row r="848" spans="1:26" ht="14.25" customHeight="1">
      <c r="A848" s="715"/>
      <c r="B848" s="534"/>
      <c r="C848" s="534"/>
      <c r="D848" s="534"/>
      <c r="E848" s="654"/>
      <c r="F848" s="654"/>
      <c r="G848" s="654"/>
      <c r="H848" s="534"/>
      <c r="I848" s="534"/>
      <c r="J848" s="534"/>
      <c r="K848" s="534"/>
      <c r="L848" s="534"/>
      <c r="M848" s="534"/>
      <c r="N848" s="534"/>
      <c r="O848" s="534"/>
      <c r="P848" s="534"/>
      <c r="Q848" s="534"/>
      <c r="R848" s="534"/>
      <c r="S848" s="534"/>
      <c r="T848" s="534"/>
      <c r="U848" s="534"/>
      <c r="V848" s="534"/>
      <c r="W848" s="534"/>
      <c r="X848" s="534"/>
      <c r="Y848" s="534"/>
      <c r="Z848" s="534"/>
    </row>
    <row r="849" spans="1:26" ht="14.25" customHeight="1">
      <c r="A849" s="715"/>
      <c r="B849" s="534"/>
      <c r="C849" s="534"/>
      <c r="D849" s="534"/>
      <c r="E849" s="654"/>
      <c r="F849" s="654"/>
      <c r="G849" s="654"/>
      <c r="H849" s="534"/>
      <c r="I849" s="534"/>
      <c r="J849" s="534"/>
      <c r="K849" s="534"/>
      <c r="L849" s="534"/>
      <c r="M849" s="534"/>
      <c r="N849" s="534"/>
      <c r="O849" s="534"/>
      <c r="P849" s="534"/>
      <c r="Q849" s="534"/>
      <c r="R849" s="534"/>
      <c r="S849" s="534"/>
      <c r="T849" s="534"/>
      <c r="U849" s="534"/>
      <c r="V849" s="534"/>
      <c r="W849" s="534"/>
      <c r="X849" s="534"/>
      <c r="Y849" s="534"/>
      <c r="Z849" s="534"/>
    </row>
    <row r="850" spans="1:26" ht="14.25" customHeight="1">
      <c r="A850" s="715"/>
      <c r="B850" s="534"/>
      <c r="C850" s="534"/>
      <c r="D850" s="534"/>
      <c r="E850" s="654"/>
      <c r="F850" s="654"/>
      <c r="G850" s="654"/>
      <c r="H850" s="534"/>
      <c r="I850" s="534"/>
      <c r="J850" s="534"/>
      <c r="K850" s="534"/>
      <c r="L850" s="534"/>
      <c r="M850" s="534"/>
      <c r="N850" s="534"/>
      <c r="O850" s="534"/>
      <c r="P850" s="534"/>
      <c r="Q850" s="534"/>
      <c r="R850" s="534"/>
      <c r="S850" s="534"/>
      <c r="T850" s="534"/>
      <c r="U850" s="534"/>
      <c r="V850" s="534"/>
      <c r="W850" s="534"/>
      <c r="X850" s="534"/>
      <c r="Y850" s="534"/>
      <c r="Z850" s="534"/>
    </row>
    <row r="851" spans="1:26" ht="14.25" customHeight="1">
      <c r="A851" s="715"/>
      <c r="B851" s="534"/>
      <c r="C851" s="534"/>
      <c r="D851" s="534"/>
      <c r="E851" s="654"/>
      <c r="F851" s="654"/>
      <c r="G851" s="654"/>
      <c r="H851" s="534"/>
      <c r="I851" s="534"/>
      <c r="J851" s="534"/>
      <c r="K851" s="534"/>
      <c r="L851" s="534"/>
      <c r="M851" s="534"/>
      <c r="N851" s="534"/>
      <c r="O851" s="534"/>
      <c r="P851" s="534"/>
      <c r="Q851" s="534"/>
      <c r="R851" s="534"/>
      <c r="S851" s="534"/>
      <c r="T851" s="534"/>
      <c r="U851" s="534"/>
      <c r="V851" s="534"/>
      <c r="W851" s="534"/>
      <c r="X851" s="534"/>
      <c r="Y851" s="534"/>
      <c r="Z851" s="534"/>
    </row>
    <row r="852" spans="1:26" ht="14.25" customHeight="1">
      <c r="A852" s="715"/>
      <c r="B852" s="534"/>
      <c r="C852" s="534"/>
      <c r="D852" s="534"/>
      <c r="E852" s="654"/>
      <c r="F852" s="654"/>
      <c r="G852" s="654"/>
      <c r="H852" s="534"/>
      <c r="I852" s="534"/>
      <c r="J852" s="534"/>
      <c r="K852" s="534"/>
      <c r="L852" s="534"/>
      <c r="M852" s="534"/>
      <c r="N852" s="534"/>
      <c r="O852" s="534"/>
      <c r="P852" s="534"/>
      <c r="Q852" s="534"/>
      <c r="R852" s="534"/>
      <c r="S852" s="534"/>
      <c r="T852" s="534"/>
      <c r="U852" s="534"/>
      <c r="V852" s="534"/>
      <c r="W852" s="534"/>
      <c r="X852" s="534"/>
      <c r="Y852" s="534"/>
      <c r="Z852" s="534"/>
    </row>
    <row r="853" spans="1:26" ht="14.25" customHeight="1">
      <c r="A853" s="715"/>
      <c r="B853" s="534"/>
      <c r="C853" s="534"/>
      <c r="D853" s="534"/>
      <c r="E853" s="654"/>
      <c r="F853" s="654"/>
      <c r="G853" s="654"/>
      <c r="H853" s="534"/>
      <c r="I853" s="534"/>
      <c r="J853" s="534"/>
      <c r="K853" s="534"/>
      <c r="L853" s="534"/>
      <c r="M853" s="534"/>
      <c r="N853" s="534"/>
      <c r="O853" s="534"/>
      <c r="P853" s="534"/>
      <c r="Q853" s="534"/>
      <c r="R853" s="534"/>
      <c r="S853" s="534"/>
      <c r="T853" s="534"/>
      <c r="U853" s="534"/>
      <c r="V853" s="534"/>
      <c r="W853" s="534"/>
      <c r="X853" s="534"/>
      <c r="Y853" s="534"/>
      <c r="Z853" s="534"/>
    </row>
    <row r="854" spans="1:26" ht="14.25" customHeight="1">
      <c r="A854" s="715"/>
      <c r="B854" s="534"/>
      <c r="C854" s="534"/>
      <c r="D854" s="534"/>
      <c r="E854" s="654"/>
      <c r="F854" s="654"/>
      <c r="G854" s="654"/>
      <c r="H854" s="534"/>
      <c r="I854" s="534"/>
      <c r="J854" s="534"/>
      <c r="K854" s="534"/>
      <c r="L854" s="534"/>
      <c r="M854" s="534"/>
      <c r="N854" s="534"/>
      <c r="O854" s="534"/>
      <c r="P854" s="534"/>
      <c r="Q854" s="534"/>
      <c r="R854" s="534"/>
      <c r="S854" s="534"/>
      <c r="T854" s="534"/>
      <c r="U854" s="534"/>
      <c r="V854" s="534"/>
      <c r="W854" s="534"/>
      <c r="X854" s="534"/>
      <c r="Y854" s="534"/>
      <c r="Z854" s="534"/>
    </row>
    <row r="855" spans="1:26" ht="14.25" customHeight="1">
      <c r="A855" s="715"/>
      <c r="B855" s="534"/>
      <c r="C855" s="534"/>
      <c r="D855" s="534"/>
      <c r="E855" s="654"/>
      <c r="F855" s="654"/>
      <c r="G855" s="654"/>
      <c r="H855" s="534"/>
      <c r="I855" s="534"/>
      <c r="J855" s="534"/>
      <c r="K855" s="534"/>
      <c r="L855" s="534"/>
      <c r="M855" s="534"/>
      <c r="N855" s="534"/>
      <c r="O855" s="534"/>
      <c r="P855" s="534"/>
      <c r="Q855" s="534"/>
      <c r="R855" s="534"/>
      <c r="S855" s="534"/>
      <c r="T855" s="534"/>
      <c r="U855" s="534"/>
      <c r="V855" s="534"/>
      <c r="W855" s="534"/>
      <c r="X855" s="534"/>
      <c r="Y855" s="534"/>
      <c r="Z855" s="534"/>
    </row>
    <row r="856" spans="1:26" ht="14.25" customHeight="1">
      <c r="A856" s="715"/>
      <c r="B856" s="534"/>
      <c r="C856" s="534"/>
      <c r="D856" s="534"/>
      <c r="E856" s="654"/>
      <c r="F856" s="654"/>
      <c r="G856" s="654"/>
      <c r="H856" s="534"/>
      <c r="I856" s="534"/>
      <c r="J856" s="534"/>
      <c r="K856" s="534"/>
      <c r="L856" s="534"/>
      <c r="M856" s="534"/>
      <c r="N856" s="534"/>
      <c r="O856" s="534"/>
      <c r="P856" s="534"/>
      <c r="Q856" s="534"/>
      <c r="R856" s="534"/>
      <c r="S856" s="534"/>
      <c r="T856" s="534"/>
      <c r="U856" s="534"/>
      <c r="V856" s="534"/>
      <c r="W856" s="534"/>
      <c r="X856" s="534"/>
      <c r="Y856" s="534"/>
      <c r="Z856" s="534"/>
    </row>
    <row r="857" spans="1:26" ht="14.25" customHeight="1">
      <c r="A857" s="715"/>
      <c r="B857" s="534"/>
      <c r="C857" s="534"/>
      <c r="D857" s="534"/>
      <c r="E857" s="654"/>
      <c r="F857" s="654"/>
      <c r="G857" s="654"/>
      <c r="H857" s="534"/>
      <c r="I857" s="534"/>
      <c r="J857" s="534"/>
      <c r="K857" s="534"/>
      <c r="L857" s="534"/>
      <c r="M857" s="534"/>
      <c r="N857" s="534"/>
      <c r="O857" s="534"/>
      <c r="P857" s="534"/>
      <c r="Q857" s="534"/>
      <c r="R857" s="534"/>
      <c r="S857" s="534"/>
      <c r="T857" s="534"/>
      <c r="U857" s="534"/>
      <c r="V857" s="534"/>
      <c r="W857" s="534"/>
      <c r="X857" s="534"/>
      <c r="Y857" s="534"/>
      <c r="Z857" s="534"/>
    </row>
    <row r="858" spans="1:26" ht="14.25" customHeight="1">
      <c r="A858" s="715"/>
      <c r="B858" s="534"/>
      <c r="C858" s="534"/>
      <c r="D858" s="534"/>
      <c r="E858" s="654"/>
      <c r="F858" s="654"/>
      <c r="G858" s="654"/>
      <c r="H858" s="534"/>
      <c r="I858" s="534"/>
      <c r="J858" s="534"/>
      <c r="K858" s="534"/>
      <c r="L858" s="534"/>
      <c r="M858" s="534"/>
      <c r="N858" s="534"/>
      <c r="O858" s="534"/>
      <c r="P858" s="534"/>
      <c r="Q858" s="534"/>
      <c r="R858" s="534"/>
      <c r="S858" s="534"/>
      <c r="T858" s="534"/>
      <c r="U858" s="534"/>
      <c r="V858" s="534"/>
      <c r="W858" s="534"/>
      <c r="X858" s="534"/>
      <c r="Y858" s="534"/>
      <c r="Z858" s="534"/>
    </row>
    <row r="859" spans="1:26" ht="14.25" customHeight="1">
      <c r="A859" s="715"/>
      <c r="B859" s="534"/>
      <c r="C859" s="534"/>
      <c r="D859" s="534"/>
      <c r="E859" s="654"/>
      <c r="F859" s="654"/>
      <c r="G859" s="654"/>
      <c r="H859" s="534"/>
      <c r="I859" s="534"/>
      <c r="J859" s="534"/>
      <c r="K859" s="534"/>
      <c r="L859" s="534"/>
      <c r="M859" s="534"/>
      <c r="N859" s="534"/>
      <c r="O859" s="534"/>
      <c r="P859" s="534"/>
      <c r="Q859" s="534"/>
      <c r="R859" s="534"/>
      <c r="S859" s="534"/>
      <c r="T859" s="534"/>
      <c r="U859" s="534"/>
      <c r="V859" s="534"/>
      <c r="W859" s="534"/>
      <c r="X859" s="534"/>
      <c r="Y859" s="534"/>
      <c r="Z859" s="534"/>
    </row>
    <row r="860" spans="1:26" ht="14.25" customHeight="1">
      <c r="A860" s="715"/>
      <c r="B860" s="534"/>
      <c r="C860" s="534"/>
      <c r="D860" s="534"/>
      <c r="E860" s="654"/>
      <c r="F860" s="654"/>
      <c r="G860" s="654"/>
      <c r="H860" s="534"/>
      <c r="I860" s="534"/>
      <c r="J860" s="534"/>
      <c r="K860" s="534"/>
      <c r="L860" s="534"/>
      <c r="M860" s="534"/>
      <c r="N860" s="534"/>
      <c r="O860" s="534"/>
      <c r="P860" s="534"/>
      <c r="Q860" s="534"/>
      <c r="R860" s="534"/>
      <c r="S860" s="534"/>
      <c r="T860" s="534"/>
      <c r="U860" s="534"/>
      <c r="V860" s="534"/>
      <c r="W860" s="534"/>
      <c r="X860" s="534"/>
      <c r="Y860" s="534"/>
      <c r="Z860" s="534"/>
    </row>
    <row r="861" spans="1:26" ht="14.25" customHeight="1">
      <c r="A861" s="715"/>
      <c r="B861" s="534"/>
      <c r="C861" s="534"/>
      <c r="D861" s="534"/>
      <c r="E861" s="654"/>
      <c r="F861" s="654"/>
      <c r="G861" s="654"/>
      <c r="H861" s="534"/>
      <c r="I861" s="534"/>
      <c r="J861" s="534"/>
      <c r="K861" s="534"/>
      <c r="L861" s="534"/>
      <c r="M861" s="534"/>
      <c r="N861" s="534"/>
      <c r="O861" s="534"/>
      <c r="P861" s="534"/>
      <c r="Q861" s="534"/>
      <c r="R861" s="534"/>
      <c r="S861" s="534"/>
      <c r="T861" s="534"/>
      <c r="U861" s="534"/>
      <c r="V861" s="534"/>
      <c r="W861" s="534"/>
      <c r="X861" s="534"/>
      <c r="Y861" s="534"/>
      <c r="Z861" s="534"/>
    </row>
    <row r="862" spans="1:26" ht="14.25" customHeight="1">
      <c r="A862" s="715"/>
      <c r="B862" s="534"/>
      <c r="C862" s="534"/>
      <c r="D862" s="534"/>
      <c r="E862" s="654"/>
      <c r="F862" s="654"/>
      <c r="G862" s="654"/>
      <c r="H862" s="534"/>
      <c r="I862" s="534"/>
      <c r="J862" s="534"/>
      <c r="K862" s="534"/>
      <c r="L862" s="534"/>
      <c r="M862" s="534"/>
      <c r="N862" s="534"/>
      <c r="O862" s="534"/>
      <c r="P862" s="534"/>
      <c r="Q862" s="534"/>
      <c r="R862" s="534"/>
      <c r="S862" s="534"/>
      <c r="T862" s="534"/>
      <c r="U862" s="534"/>
      <c r="V862" s="534"/>
      <c r="W862" s="534"/>
      <c r="X862" s="534"/>
      <c r="Y862" s="534"/>
      <c r="Z862" s="534"/>
    </row>
    <row r="863" spans="1:26" ht="14.25" customHeight="1">
      <c r="A863" s="715"/>
      <c r="B863" s="534"/>
      <c r="C863" s="534"/>
      <c r="D863" s="534"/>
      <c r="E863" s="654"/>
      <c r="F863" s="654"/>
      <c r="G863" s="654"/>
      <c r="H863" s="534"/>
      <c r="I863" s="534"/>
      <c r="J863" s="534"/>
      <c r="K863" s="534"/>
      <c r="L863" s="534"/>
      <c r="M863" s="534"/>
      <c r="N863" s="534"/>
      <c r="O863" s="534"/>
      <c r="P863" s="534"/>
      <c r="Q863" s="534"/>
      <c r="R863" s="534"/>
      <c r="S863" s="534"/>
      <c r="T863" s="534"/>
      <c r="U863" s="534"/>
      <c r="V863" s="534"/>
      <c r="W863" s="534"/>
      <c r="X863" s="534"/>
      <c r="Y863" s="534"/>
      <c r="Z863" s="534"/>
    </row>
    <row r="864" spans="1:26" ht="14.25" customHeight="1">
      <c r="A864" s="715"/>
      <c r="B864" s="534"/>
      <c r="C864" s="534"/>
      <c r="D864" s="534"/>
      <c r="E864" s="654"/>
      <c r="F864" s="654"/>
      <c r="G864" s="654"/>
      <c r="H864" s="534"/>
      <c r="I864" s="534"/>
      <c r="J864" s="534"/>
      <c r="K864" s="534"/>
      <c r="L864" s="534"/>
      <c r="M864" s="534"/>
      <c r="N864" s="534"/>
      <c r="O864" s="534"/>
      <c r="P864" s="534"/>
      <c r="Q864" s="534"/>
      <c r="R864" s="534"/>
      <c r="S864" s="534"/>
      <c r="T864" s="534"/>
      <c r="U864" s="534"/>
      <c r="V864" s="534"/>
      <c r="W864" s="534"/>
      <c r="X864" s="534"/>
      <c r="Y864" s="534"/>
      <c r="Z864" s="534"/>
    </row>
    <row r="865" spans="1:26" ht="14.25" customHeight="1">
      <c r="A865" s="715"/>
      <c r="B865" s="534"/>
      <c r="C865" s="534"/>
      <c r="D865" s="534"/>
      <c r="E865" s="654"/>
      <c r="F865" s="654"/>
      <c r="G865" s="654"/>
      <c r="H865" s="534"/>
      <c r="I865" s="534"/>
      <c r="J865" s="534"/>
      <c r="K865" s="534"/>
      <c r="L865" s="534"/>
      <c r="M865" s="534"/>
      <c r="N865" s="534"/>
      <c r="O865" s="534"/>
      <c r="P865" s="534"/>
      <c r="Q865" s="534"/>
      <c r="R865" s="534"/>
      <c r="S865" s="534"/>
      <c r="T865" s="534"/>
      <c r="U865" s="534"/>
      <c r="V865" s="534"/>
      <c r="W865" s="534"/>
      <c r="X865" s="534"/>
      <c r="Y865" s="534"/>
      <c r="Z865" s="534"/>
    </row>
    <row r="866" spans="1:26" ht="14.25" customHeight="1">
      <c r="A866" s="715"/>
      <c r="B866" s="534"/>
      <c r="C866" s="534"/>
      <c r="D866" s="534"/>
      <c r="E866" s="654"/>
      <c r="F866" s="654"/>
      <c r="G866" s="654"/>
      <c r="H866" s="534"/>
      <c r="I866" s="534"/>
      <c r="J866" s="534"/>
      <c r="K866" s="534"/>
      <c r="L866" s="534"/>
      <c r="M866" s="534"/>
      <c r="N866" s="534"/>
      <c r="O866" s="534"/>
      <c r="P866" s="534"/>
      <c r="Q866" s="534"/>
      <c r="R866" s="534"/>
      <c r="S866" s="534"/>
      <c r="T866" s="534"/>
      <c r="U866" s="534"/>
      <c r="V866" s="534"/>
      <c r="W866" s="534"/>
      <c r="X866" s="534"/>
      <c r="Y866" s="534"/>
      <c r="Z866" s="534"/>
    </row>
    <row r="867" spans="1:26" ht="14.25" customHeight="1">
      <c r="A867" s="715"/>
      <c r="B867" s="534"/>
      <c r="C867" s="534"/>
      <c r="D867" s="534"/>
      <c r="E867" s="654"/>
      <c r="F867" s="654"/>
      <c r="G867" s="654"/>
      <c r="H867" s="534"/>
      <c r="I867" s="534"/>
      <c r="J867" s="534"/>
      <c r="K867" s="534"/>
      <c r="L867" s="534"/>
      <c r="M867" s="534"/>
      <c r="N867" s="534"/>
      <c r="O867" s="534"/>
      <c r="P867" s="534"/>
      <c r="Q867" s="534"/>
      <c r="R867" s="534"/>
      <c r="S867" s="534"/>
      <c r="T867" s="534"/>
      <c r="U867" s="534"/>
      <c r="V867" s="534"/>
      <c r="W867" s="534"/>
      <c r="X867" s="534"/>
      <c r="Y867" s="534"/>
      <c r="Z867" s="534"/>
    </row>
    <row r="868" spans="1:26" ht="14.25" customHeight="1">
      <c r="A868" s="715"/>
      <c r="B868" s="534"/>
      <c r="C868" s="534"/>
      <c r="D868" s="534"/>
      <c r="E868" s="654"/>
      <c r="F868" s="654"/>
      <c r="G868" s="654"/>
      <c r="H868" s="534"/>
      <c r="I868" s="534"/>
      <c r="J868" s="534"/>
      <c r="K868" s="534"/>
      <c r="L868" s="534"/>
      <c r="M868" s="534"/>
      <c r="N868" s="534"/>
      <c r="O868" s="534"/>
      <c r="P868" s="534"/>
      <c r="Q868" s="534"/>
      <c r="R868" s="534"/>
      <c r="S868" s="534"/>
      <c r="T868" s="534"/>
      <c r="U868" s="534"/>
      <c r="V868" s="534"/>
      <c r="W868" s="534"/>
      <c r="X868" s="534"/>
      <c r="Y868" s="534"/>
      <c r="Z868" s="534"/>
    </row>
    <row r="869" spans="1:26" ht="14.25" customHeight="1">
      <c r="A869" s="715"/>
      <c r="B869" s="534"/>
      <c r="C869" s="534"/>
      <c r="D869" s="534"/>
      <c r="E869" s="654"/>
      <c r="F869" s="654"/>
      <c r="G869" s="654"/>
      <c r="H869" s="534"/>
      <c r="I869" s="534"/>
      <c r="J869" s="534"/>
      <c r="K869" s="534"/>
      <c r="L869" s="534"/>
      <c r="M869" s="534"/>
      <c r="N869" s="534"/>
      <c r="O869" s="534"/>
      <c r="P869" s="534"/>
      <c r="Q869" s="534"/>
      <c r="R869" s="534"/>
      <c r="S869" s="534"/>
      <c r="T869" s="534"/>
      <c r="U869" s="534"/>
      <c r="V869" s="534"/>
      <c r="W869" s="534"/>
      <c r="X869" s="534"/>
      <c r="Y869" s="534"/>
      <c r="Z869" s="534"/>
    </row>
    <row r="870" spans="1:26" ht="14.25" customHeight="1">
      <c r="A870" s="715"/>
      <c r="B870" s="534"/>
      <c r="C870" s="534"/>
      <c r="D870" s="534"/>
      <c r="E870" s="654"/>
      <c r="F870" s="654"/>
      <c r="G870" s="654"/>
      <c r="H870" s="534"/>
      <c r="I870" s="534"/>
      <c r="J870" s="534"/>
      <c r="K870" s="534"/>
      <c r="L870" s="534"/>
      <c r="M870" s="534"/>
      <c r="N870" s="534"/>
      <c r="O870" s="534"/>
      <c r="P870" s="534"/>
      <c r="Q870" s="534"/>
      <c r="R870" s="534"/>
      <c r="S870" s="534"/>
      <c r="T870" s="534"/>
      <c r="U870" s="534"/>
      <c r="V870" s="534"/>
      <c r="W870" s="534"/>
      <c r="X870" s="534"/>
      <c r="Y870" s="534"/>
      <c r="Z870" s="534"/>
    </row>
    <row r="871" spans="1:26" ht="14.25" customHeight="1">
      <c r="A871" s="715"/>
      <c r="B871" s="534"/>
      <c r="C871" s="534"/>
      <c r="D871" s="534"/>
      <c r="E871" s="654"/>
      <c r="F871" s="654"/>
      <c r="G871" s="654"/>
      <c r="H871" s="534"/>
      <c r="I871" s="534"/>
      <c r="J871" s="534"/>
      <c r="K871" s="534"/>
      <c r="L871" s="534"/>
      <c r="M871" s="534"/>
      <c r="N871" s="534"/>
      <c r="O871" s="534"/>
      <c r="P871" s="534"/>
      <c r="Q871" s="534"/>
      <c r="R871" s="534"/>
      <c r="S871" s="534"/>
      <c r="T871" s="534"/>
      <c r="U871" s="534"/>
      <c r="V871" s="534"/>
      <c r="W871" s="534"/>
      <c r="X871" s="534"/>
      <c r="Y871" s="534"/>
      <c r="Z871" s="534"/>
    </row>
    <row r="872" spans="1:26" ht="14.25" customHeight="1">
      <c r="A872" s="715"/>
      <c r="B872" s="534"/>
      <c r="C872" s="534"/>
      <c r="D872" s="534"/>
      <c r="E872" s="654"/>
      <c r="F872" s="654"/>
      <c r="G872" s="654"/>
      <c r="H872" s="534"/>
      <c r="I872" s="534"/>
      <c r="J872" s="534"/>
      <c r="K872" s="534"/>
      <c r="L872" s="534"/>
      <c r="M872" s="534"/>
      <c r="N872" s="534"/>
      <c r="O872" s="534"/>
      <c r="P872" s="534"/>
      <c r="Q872" s="534"/>
      <c r="R872" s="534"/>
      <c r="S872" s="534"/>
      <c r="T872" s="534"/>
      <c r="U872" s="534"/>
      <c r="V872" s="534"/>
      <c r="W872" s="534"/>
      <c r="X872" s="534"/>
      <c r="Y872" s="534"/>
      <c r="Z872" s="534"/>
    </row>
    <row r="873" spans="1:26" ht="14.25" customHeight="1">
      <c r="A873" s="715"/>
      <c r="B873" s="534"/>
      <c r="C873" s="534"/>
      <c r="D873" s="534"/>
      <c r="E873" s="654"/>
      <c r="F873" s="654"/>
      <c r="G873" s="654"/>
      <c r="H873" s="534"/>
      <c r="I873" s="534"/>
      <c r="J873" s="534"/>
      <c r="K873" s="534"/>
      <c r="L873" s="534"/>
      <c r="M873" s="534"/>
      <c r="N873" s="534"/>
      <c r="O873" s="534"/>
      <c r="P873" s="534"/>
      <c r="Q873" s="534"/>
      <c r="R873" s="534"/>
      <c r="S873" s="534"/>
      <c r="T873" s="534"/>
      <c r="U873" s="534"/>
      <c r="V873" s="534"/>
      <c r="W873" s="534"/>
      <c r="X873" s="534"/>
      <c r="Y873" s="534"/>
      <c r="Z873" s="534"/>
    </row>
    <row r="874" spans="1:26" ht="14.25" customHeight="1">
      <c r="A874" s="715"/>
      <c r="B874" s="534"/>
      <c r="C874" s="534"/>
      <c r="D874" s="534"/>
      <c r="E874" s="654"/>
      <c r="F874" s="654"/>
      <c r="G874" s="654"/>
      <c r="H874" s="534"/>
      <c r="I874" s="534"/>
      <c r="J874" s="534"/>
      <c r="K874" s="534"/>
      <c r="L874" s="534"/>
      <c r="M874" s="534"/>
      <c r="N874" s="534"/>
      <c r="O874" s="534"/>
      <c r="P874" s="534"/>
      <c r="Q874" s="534"/>
      <c r="R874" s="534"/>
      <c r="S874" s="534"/>
      <c r="T874" s="534"/>
      <c r="U874" s="534"/>
      <c r="V874" s="534"/>
      <c r="W874" s="534"/>
      <c r="X874" s="534"/>
      <c r="Y874" s="534"/>
      <c r="Z874" s="534"/>
    </row>
    <row r="875" spans="1:26" ht="14.25" customHeight="1">
      <c r="A875" s="715"/>
      <c r="B875" s="534"/>
      <c r="C875" s="534"/>
      <c r="D875" s="534"/>
      <c r="E875" s="654"/>
      <c r="F875" s="654"/>
      <c r="G875" s="654"/>
      <c r="H875" s="534"/>
      <c r="I875" s="534"/>
      <c r="J875" s="534"/>
      <c r="K875" s="534"/>
      <c r="L875" s="534"/>
      <c r="M875" s="534"/>
      <c r="N875" s="534"/>
      <c r="O875" s="534"/>
      <c r="P875" s="534"/>
      <c r="Q875" s="534"/>
      <c r="R875" s="534"/>
      <c r="S875" s="534"/>
      <c r="T875" s="534"/>
      <c r="U875" s="534"/>
      <c r="V875" s="534"/>
      <c r="W875" s="534"/>
      <c r="X875" s="534"/>
      <c r="Y875" s="534"/>
      <c r="Z875" s="534"/>
    </row>
    <row r="876" spans="1:26" ht="14.25" customHeight="1">
      <c r="A876" s="715"/>
      <c r="B876" s="534"/>
      <c r="C876" s="534"/>
      <c r="D876" s="534"/>
      <c r="E876" s="654"/>
      <c r="F876" s="654"/>
      <c r="G876" s="654"/>
      <c r="H876" s="534"/>
      <c r="I876" s="534"/>
      <c r="J876" s="534"/>
      <c r="K876" s="534"/>
      <c r="L876" s="534"/>
      <c r="M876" s="534"/>
      <c r="N876" s="534"/>
      <c r="O876" s="534"/>
      <c r="P876" s="534"/>
      <c r="Q876" s="534"/>
      <c r="R876" s="534"/>
      <c r="S876" s="534"/>
      <c r="T876" s="534"/>
      <c r="U876" s="534"/>
      <c r="V876" s="534"/>
      <c r="W876" s="534"/>
      <c r="X876" s="534"/>
      <c r="Y876" s="534"/>
      <c r="Z876" s="534"/>
    </row>
    <row r="877" spans="1:26" ht="14.25" customHeight="1">
      <c r="A877" s="715"/>
      <c r="B877" s="534"/>
      <c r="C877" s="534"/>
      <c r="D877" s="534"/>
      <c r="E877" s="654"/>
      <c r="F877" s="654"/>
      <c r="G877" s="654"/>
      <c r="H877" s="534"/>
      <c r="I877" s="534"/>
      <c r="J877" s="534"/>
      <c r="K877" s="534"/>
      <c r="L877" s="534"/>
      <c r="M877" s="534"/>
      <c r="N877" s="534"/>
      <c r="O877" s="534"/>
      <c r="P877" s="534"/>
      <c r="Q877" s="534"/>
      <c r="R877" s="534"/>
      <c r="S877" s="534"/>
      <c r="T877" s="534"/>
      <c r="U877" s="534"/>
      <c r="V877" s="534"/>
      <c r="W877" s="534"/>
      <c r="X877" s="534"/>
      <c r="Y877" s="534"/>
      <c r="Z877" s="534"/>
    </row>
    <row r="878" spans="1:26" ht="14.25" customHeight="1">
      <c r="A878" s="715"/>
      <c r="B878" s="534"/>
      <c r="C878" s="534"/>
      <c r="D878" s="534"/>
      <c r="E878" s="654"/>
      <c r="F878" s="654"/>
      <c r="G878" s="654"/>
      <c r="H878" s="534"/>
      <c r="I878" s="534"/>
      <c r="J878" s="534"/>
      <c r="K878" s="534"/>
      <c r="L878" s="534"/>
      <c r="M878" s="534"/>
      <c r="N878" s="534"/>
      <c r="O878" s="534"/>
      <c r="P878" s="534"/>
      <c r="Q878" s="534"/>
      <c r="R878" s="534"/>
      <c r="S878" s="534"/>
      <c r="T878" s="534"/>
      <c r="U878" s="534"/>
      <c r="V878" s="534"/>
      <c r="W878" s="534"/>
      <c r="X878" s="534"/>
      <c r="Y878" s="534"/>
      <c r="Z878" s="534"/>
    </row>
    <row r="879" spans="1:26" ht="14.25" customHeight="1">
      <c r="A879" s="715"/>
      <c r="B879" s="534"/>
      <c r="C879" s="534"/>
      <c r="D879" s="534"/>
      <c r="E879" s="654"/>
      <c r="F879" s="654"/>
      <c r="G879" s="654"/>
      <c r="H879" s="534"/>
      <c r="I879" s="534"/>
      <c r="J879" s="534"/>
      <c r="K879" s="534"/>
      <c r="L879" s="534"/>
      <c r="M879" s="534"/>
      <c r="N879" s="534"/>
      <c r="O879" s="534"/>
      <c r="P879" s="534"/>
      <c r="Q879" s="534"/>
      <c r="R879" s="534"/>
      <c r="S879" s="534"/>
      <c r="T879" s="534"/>
      <c r="U879" s="534"/>
      <c r="V879" s="534"/>
      <c r="W879" s="534"/>
      <c r="X879" s="534"/>
      <c r="Y879" s="534"/>
      <c r="Z879" s="534"/>
    </row>
    <row r="880" spans="1:26" ht="14.25" customHeight="1">
      <c r="A880" s="715"/>
      <c r="B880" s="534"/>
      <c r="C880" s="534"/>
      <c r="D880" s="534"/>
      <c r="E880" s="654"/>
      <c r="F880" s="654"/>
      <c r="G880" s="654"/>
      <c r="H880" s="534"/>
      <c r="I880" s="534"/>
      <c r="J880" s="534"/>
      <c r="K880" s="534"/>
      <c r="L880" s="534"/>
      <c r="M880" s="534"/>
      <c r="N880" s="534"/>
      <c r="O880" s="534"/>
      <c r="P880" s="534"/>
      <c r="Q880" s="534"/>
      <c r="R880" s="534"/>
      <c r="S880" s="534"/>
      <c r="T880" s="534"/>
      <c r="U880" s="534"/>
      <c r="V880" s="534"/>
      <c r="W880" s="534"/>
      <c r="X880" s="534"/>
      <c r="Y880" s="534"/>
      <c r="Z880" s="534"/>
    </row>
    <row r="881" spans="1:26" ht="14.25" customHeight="1">
      <c r="A881" s="715"/>
      <c r="B881" s="534"/>
      <c r="C881" s="534"/>
      <c r="D881" s="534"/>
      <c r="E881" s="654"/>
      <c r="F881" s="654"/>
      <c r="G881" s="654"/>
      <c r="H881" s="534"/>
      <c r="I881" s="534"/>
      <c r="J881" s="534"/>
      <c r="K881" s="534"/>
      <c r="L881" s="534"/>
      <c r="M881" s="534"/>
      <c r="N881" s="534"/>
      <c r="O881" s="534"/>
      <c r="P881" s="534"/>
      <c r="Q881" s="534"/>
      <c r="R881" s="534"/>
      <c r="S881" s="534"/>
      <c r="T881" s="534"/>
      <c r="U881" s="534"/>
      <c r="V881" s="534"/>
      <c r="W881" s="534"/>
      <c r="X881" s="534"/>
      <c r="Y881" s="534"/>
      <c r="Z881" s="534"/>
    </row>
    <row r="882" spans="1:26" ht="14.25" customHeight="1">
      <c r="A882" s="715"/>
      <c r="B882" s="534"/>
      <c r="C882" s="534"/>
      <c r="D882" s="534"/>
      <c r="E882" s="654"/>
      <c r="F882" s="654"/>
      <c r="G882" s="654"/>
      <c r="H882" s="534"/>
      <c r="I882" s="534"/>
      <c r="J882" s="534"/>
      <c r="K882" s="534"/>
      <c r="L882" s="534"/>
      <c r="M882" s="534"/>
      <c r="N882" s="534"/>
      <c r="O882" s="534"/>
      <c r="P882" s="534"/>
      <c r="Q882" s="534"/>
      <c r="R882" s="534"/>
      <c r="S882" s="534"/>
      <c r="T882" s="534"/>
      <c r="U882" s="534"/>
      <c r="V882" s="534"/>
      <c r="W882" s="534"/>
      <c r="X882" s="534"/>
      <c r="Y882" s="534"/>
      <c r="Z882" s="534"/>
    </row>
    <row r="883" spans="1:26" ht="14.25" customHeight="1">
      <c r="A883" s="715"/>
      <c r="B883" s="534"/>
      <c r="C883" s="534"/>
      <c r="D883" s="534"/>
      <c r="E883" s="654"/>
      <c r="F883" s="654"/>
      <c r="G883" s="654"/>
      <c r="H883" s="534"/>
      <c r="I883" s="534"/>
      <c r="J883" s="534"/>
      <c r="K883" s="534"/>
      <c r="L883" s="534"/>
      <c r="M883" s="534"/>
      <c r="N883" s="534"/>
      <c r="O883" s="534"/>
      <c r="P883" s="534"/>
      <c r="Q883" s="534"/>
      <c r="R883" s="534"/>
      <c r="S883" s="534"/>
      <c r="T883" s="534"/>
      <c r="U883" s="534"/>
      <c r="V883" s="534"/>
      <c r="W883" s="534"/>
      <c r="X883" s="534"/>
      <c r="Y883" s="534"/>
      <c r="Z883" s="534"/>
    </row>
    <row r="884" spans="1:26" ht="14.25" customHeight="1">
      <c r="A884" s="715"/>
      <c r="B884" s="534"/>
      <c r="C884" s="534"/>
      <c r="D884" s="534"/>
      <c r="E884" s="654"/>
      <c r="F884" s="654"/>
      <c r="G884" s="654"/>
      <c r="H884" s="534"/>
      <c r="I884" s="534"/>
      <c r="J884" s="534"/>
      <c r="K884" s="534"/>
      <c r="L884" s="534"/>
      <c r="M884" s="534"/>
      <c r="N884" s="534"/>
      <c r="O884" s="534"/>
      <c r="P884" s="534"/>
      <c r="Q884" s="534"/>
      <c r="R884" s="534"/>
      <c r="S884" s="534"/>
      <c r="T884" s="534"/>
      <c r="U884" s="534"/>
      <c r="V884" s="534"/>
      <c r="W884" s="534"/>
      <c r="X884" s="534"/>
      <c r="Y884" s="534"/>
      <c r="Z884" s="534"/>
    </row>
    <row r="885" spans="1:26" ht="14.25" customHeight="1">
      <c r="A885" s="715"/>
      <c r="B885" s="534"/>
      <c r="C885" s="534"/>
      <c r="D885" s="534"/>
      <c r="E885" s="654"/>
      <c r="F885" s="654"/>
      <c r="G885" s="654"/>
      <c r="H885" s="534"/>
      <c r="I885" s="534"/>
      <c r="J885" s="534"/>
      <c r="K885" s="534"/>
      <c r="L885" s="534"/>
      <c r="M885" s="534"/>
      <c r="N885" s="534"/>
      <c r="O885" s="534"/>
      <c r="P885" s="534"/>
      <c r="Q885" s="534"/>
      <c r="R885" s="534"/>
      <c r="S885" s="534"/>
      <c r="T885" s="534"/>
      <c r="U885" s="534"/>
      <c r="V885" s="534"/>
      <c r="W885" s="534"/>
      <c r="X885" s="534"/>
      <c r="Y885" s="534"/>
      <c r="Z885" s="534"/>
    </row>
    <row r="886" spans="1:26" ht="14.25" customHeight="1">
      <c r="A886" s="715"/>
      <c r="B886" s="534"/>
      <c r="C886" s="534"/>
      <c r="D886" s="534"/>
      <c r="E886" s="654"/>
      <c r="F886" s="654"/>
      <c r="G886" s="654"/>
      <c r="H886" s="534"/>
      <c r="I886" s="534"/>
      <c r="J886" s="534"/>
      <c r="K886" s="534"/>
      <c r="L886" s="534"/>
      <c r="M886" s="534"/>
      <c r="N886" s="534"/>
      <c r="O886" s="534"/>
      <c r="P886" s="534"/>
      <c r="Q886" s="534"/>
      <c r="R886" s="534"/>
      <c r="S886" s="534"/>
      <c r="T886" s="534"/>
      <c r="U886" s="534"/>
      <c r="V886" s="534"/>
      <c r="W886" s="534"/>
      <c r="X886" s="534"/>
      <c r="Y886" s="534"/>
      <c r="Z886" s="534"/>
    </row>
    <row r="887" spans="1:26" ht="14.25" customHeight="1">
      <c r="A887" s="715"/>
      <c r="B887" s="534"/>
      <c r="C887" s="534"/>
      <c r="D887" s="534"/>
      <c r="E887" s="654"/>
      <c r="F887" s="654"/>
      <c r="G887" s="654"/>
      <c r="H887" s="534"/>
      <c r="I887" s="534"/>
      <c r="J887" s="534"/>
      <c r="K887" s="534"/>
      <c r="L887" s="534"/>
      <c r="M887" s="534"/>
      <c r="N887" s="534"/>
      <c r="O887" s="534"/>
      <c r="P887" s="534"/>
      <c r="Q887" s="534"/>
      <c r="R887" s="534"/>
      <c r="S887" s="534"/>
      <c r="T887" s="534"/>
      <c r="U887" s="534"/>
      <c r="V887" s="534"/>
      <c r="W887" s="534"/>
      <c r="X887" s="534"/>
      <c r="Y887" s="534"/>
      <c r="Z887" s="534"/>
    </row>
    <row r="888" spans="1:26" ht="14.25" customHeight="1">
      <c r="A888" s="715"/>
      <c r="B888" s="534"/>
      <c r="C888" s="534"/>
      <c r="D888" s="534"/>
      <c r="E888" s="654"/>
      <c r="F888" s="654"/>
      <c r="G888" s="654"/>
      <c r="H888" s="534"/>
      <c r="I888" s="534"/>
      <c r="J888" s="534"/>
      <c r="K888" s="534"/>
      <c r="L888" s="534"/>
      <c r="M888" s="534"/>
      <c r="N888" s="534"/>
      <c r="O888" s="534"/>
      <c r="P888" s="534"/>
      <c r="Q888" s="534"/>
      <c r="R888" s="534"/>
      <c r="S888" s="534"/>
      <c r="T888" s="534"/>
      <c r="U888" s="534"/>
      <c r="V888" s="534"/>
      <c r="W888" s="534"/>
      <c r="X888" s="534"/>
      <c r="Y888" s="534"/>
      <c r="Z888" s="534"/>
    </row>
    <row r="889" spans="1:26" ht="14.25" customHeight="1">
      <c r="A889" s="715"/>
      <c r="B889" s="534"/>
      <c r="C889" s="534"/>
      <c r="D889" s="534"/>
      <c r="E889" s="654"/>
      <c r="F889" s="654"/>
      <c r="G889" s="654"/>
      <c r="H889" s="534"/>
      <c r="I889" s="534"/>
      <c r="J889" s="534"/>
      <c r="K889" s="534"/>
      <c r="L889" s="534"/>
      <c r="M889" s="534"/>
      <c r="N889" s="534"/>
      <c r="O889" s="534"/>
      <c r="P889" s="534"/>
      <c r="Q889" s="534"/>
      <c r="R889" s="534"/>
      <c r="S889" s="534"/>
      <c r="T889" s="534"/>
      <c r="U889" s="534"/>
      <c r="V889" s="534"/>
      <c r="W889" s="534"/>
      <c r="X889" s="534"/>
      <c r="Y889" s="534"/>
      <c r="Z889" s="534"/>
    </row>
    <row r="890" spans="1:26" ht="14.25" customHeight="1">
      <c r="A890" s="715"/>
      <c r="B890" s="534"/>
      <c r="C890" s="534"/>
      <c r="D890" s="534"/>
      <c r="E890" s="654"/>
      <c r="F890" s="654"/>
      <c r="G890" s="654"/>
      <c r="H890" s="534"/>
      <c r="I890" s="534"/>
      <c r="J890" s="534"/>
      <c r="K890" s="534"/>
      <c r="L890" s="534"/>
      <c r="M890" s="534"/>
      <c r="N890" s="534"/>
      <c r="O890" s="534"/>
      <c r="P890" s="534"/>
      <c r="Q890" s="534"/>
      <c r="R890" s="534"/>
      <c r="S890" s="534"/>
      <c r="T890" s="534"/>
      <c r="U890" s="534"/>
      <c r="V890" s="534"/>
      <c r="W890" s="534"/>
      <c r="X890" s="534"/>
      <c r="Y890" s="534"/>
      <c r="Z890" s="534"/>
    </row>
    <row r="891" spans="1:26" ht="14.25" customHeight="1">
      <c r="A891" s="715"/>
      <c r="B891" s="534"/>
      <c r="C891" s="534"/>
      <c r="D891" s="534"/>
      <c r="E891" s="654"/>
      <c r="F891" s="654"/>
      <c r="G891" s="654"/>
      <c r="H891" s="534"/>
      <c r="I891" s="534"/>
      <c r="J891" s="534"/>
      <c r="K891" s="534"/>
      <c r="L891" s="534"/>
      <c r="M891" s="534"/>
      <c r="N891" s="534"/>
      <c r="O891" s="534"/>
      <c r="P891" s="534"/>
      <c r="Q891" s="534"/>
      <c r="R891" s="534"/>
      <c r="S891" s="534"/>
      <c r="T891" s="534"/>
      <c r="U891" s="534"/>
      <c r="V891" s="534"/>
      <c r="W891" s="534"/>
      <c r="X891" s="534"/>
      <c r="Y891" s="534"/>
      <c r="Z891" s="534"/>
    </row>
    <row r="892" spans="1:26" ht="14.25" customHeight="1">
      <c r="A892" s="715"/>
      <c r="B892" s="534"/>
      <c r="C892" s="534"/>
      <c r="D892" s="534"/>
      <c r="E892" s="654"/>
      <c r="F892" s="654"/>
      <c r="G892" s="654"/>
      <c r="H892" s="534"/>
      <c r="I892" s="534"/>
      <c r="J892" s="534"/>
      <c r="K892" s="534"/>
      <c r="L892" s="534"/>
      <c r="M892" s="534"/>
      <c r="N892" s="534"/>
      <c r="O892" s="534"/>
      <c r="P892" s="534"/>
      <c r="Q892" s="534"/>
      <c r="R892" s="534"/>
      <c r="S892" s="534"/>
      <c r="T892" s="534"/>
      <c r="U892" s="534"/>
      <c r="V892" s="534"/>
      <c r="W892" s="534"/>
      <c r="X892" s="534"/>
      <c r="Y892" s="534"/>
      <c r="Z892" s="534"/>
    </row>
    <row r="893" spans="1:26" ht="14.25" customHeight="1">
      <c r="A893" s="715"/>
      <c r="B893" s="534"/>
      <c r="C893" s="534"/>
      <c r="D893" s="534"/>
      <c r="E893" s="654"/>
      <c r="F893" s="654"/>
      <c r="G893" s="654"/>
      <c r="H893" s="534"/>
      <c r="I893" s="534"/>
      <c r="J893" s="534"/>
      <c r="K893" s="534"/>
      <c r="L893" s="534"/>
      <c r="M893" s="534"/>
      <c r="N893" s="534"/>
      <c r="O893" s="534"/>
      <c r="P893" s="534"/>
      <c r="Q893" s="534"/>
      <c r="R893" s="534"/>
      <c r="S893" s="534"/>
      <c r="T893" s="534"/>
      <c r="U893" s="534"/>
      <c r="V893" s="534"/>
      <c r="W893" s="534"/>
      <c r="X893" s="534"/>
      <c r="Y893" s="534"/>
      <c r="Z893" s="534"/>
    </row>
    <row r="894" spans="1:26" ht="14.25" customHeight="1">
      <c r="A894" s="715"/>
      <c r="B894" s="534"/>
      <c r="C894" s="534"/>
      <c r="D894" s="534"/>
      <c r="E894" s="654"/>
      <c r="F894" s="654"/>
      <c r="G894" s="654"/>
      <c r="H894" s="534"/>
      <c r="I894" s="534"/>
      <c r="J894" s="534"/>
      <c r="K894" s="534"/>
      <c r="L894" s="534"/>
      <c r="M894" s="534"/>
      <c r="N894" s="534"/>
      <c r="O894" s="534"/>
      <c r="P894" s="534"/>
      <c r="Q894" s="534"/>
      <c r="R894" s="534"/>
      <c r="S894" s="534"/>
      <c r="T894" s="534"/>
      <c r="U894" s="534"/>
      <c r="V894" s="534"/>
      <c r="W894" s="534"/>
      <c r="X894" s="534"/>
      <c r="Y894" s="534"/>
      <c r="Z894" s="534"/>
    </row>
    <row r="895" spans="1:26" ht="14.25" customHeight="1">
      <c r="A895" s="715"/>
      <c r="B895" s="534"/>
      <c r="C895" s="534"/>
      <c r="D895" s="534"/>
      <c r="E895" s="654"/>
      <c r="F895" s="654"/>
      <c r="G895" s="654"/>
      <c r="H895" s="534"/>
      <c r="I895" s="534"/>
      <c r="J895" s="534"/>
      <c r="K895" s="534"/>
      <c r="L895" s="534"/>
      <c r="M895" s="534"/>
      <c r="N895" s="534"/>
      <c r="O895" s="534"/>
      <c r="P895" s="534"/>
      <c r="Q895" s="534"/>
      <c r="R895" s="534"/>
      <c r="S895" s="534"/>
      <c r="T895" s="534"/>
      <c r="U895" s="534"/>
      <c r="V895" s="534"/>
      <c r="W895" s="534"/>
      <c r="X895" s="534"/>
      <c r="Y895" s="534"/>
      <c r="Z895" s="534"/>
    </row>
    <row r="896" spans="1:26" ht="14.25" customHeight="1">
      <c r="A896" s="715"/>
      <c r="B896" s="534"/>
      <c r="C896" s="534"/>
      <c r="D896" s="534"/>
      <c r="E896" s="654"/>
      <c r="F896" s="654"/>
      <c r="G896" s="654"/>
      <c r="H896" s="534"/>
      <c r="I896" s="534"/>
      <c r="J896" s="534"/>
      <c r="K896" s="534"/>
      <c r="L896" s="534"/>
      <c r="M896" s="534"/>
      <c r="N896" s="534"/>
      <c r="O896" s="534"/>
      <c r="P896" s="534"/>
      <c r="Q896" s="534"/>
      <c r="R896" s="534"/>
      <c r="S896" s="534"/>
      <c r="T896" s="534"/>
      <c r="U896" s="534"/>
      <c r="V896" s="534"/>
      <c r="W896" s="534"/>
      <c r="X896" s="534"/>
      <c r="Y896" s="534"/>
      <c r="Z896" s="534"/>
    </row>
    <row r="897" spans="1:26" ht="14.25" customHeight="1">
      <c r="A897" s="715"/>
      <c r="B897" s="534"/>
      <c r="C897" s="534"/>
      <c r="D897" s="534"/>
      <c r="E897" s="654"/>
      <c r="F897" s="654"/>
      <c r="G897" s="654"/>
      <c r="H897" s="534"/>
      <c r="I897" s="534"/>
      <c r="J897" s="534"/>
      <c r="K897" s="534"/>
      <c r="L897" s="534"/>
      <c r="M897" s="534"/>
      <c r="N897" s="534"/>
      <c r="O897" s="534"/>
      <c r="P897" s="534"/>
      <c r="Q897" s="534"/>
      <c r="R897" s="534"/>
      <c r="S897" s="534"/>
      <c r="T897" s="534"/>
      <c r="U897" s="534"/>
      <c r="V897" s="534"/>
      <c r="W897" s="534"/>
      <c r="X897" s="534"/>
      <c r="Y897" s="534"/>
      <c r="Z897" s="534"/>
    </row>
    <row r="898" spans="1:26" ht="14.25" customHeight="1">
      <c r="A898" s="715"/>
      <c r="B898" s="534"/>
      <c r="C898" s="534"/>
      <c r="D898" s="534"/>
      <c r="E898" s="654"/>
      <c r="F898" s="654"/>
      <c r="G898" s="654"/>
      <c r="H898" s="534"/>
      <c r="I898" s="534"/>
      <c r="J898" s="534"/>
      <c r="K898" s="534"/>
      <c r="L898" s="534"/>
      <c r="M898" s="534"/>
      <c r="N898" s="534"/>
      <c r="O898" s="534"/>
      <c r="P898" s="534"/>
      <c r="Q898" s="534"/>
      <c r="R898" s="534"/>
      <c r="S898" s="534"/>
      <c r="T898" s="534"/>
      <c r="U898" s="534"/>
      <c r="V898" s="534"/>
      <c r="W898" s="534"/>
      <c r="X898" s="534"/>
      <c r="Y898" s="534"/>
      <c r="Z898" s="534"/>
    </row>
    <row r="899" spans="1:26" ht="14.25" customHeight="1">
      <c r="A899" s="715"/>
      <c r="B899" s="534"/>
      <c r="C899" s="534"/>
      <c r="D899" s="534"/>
      <c r="E899" s="654"/>
      <c r="F899" s="654"/>
      <c r="G899" s="654"/>
      <c r="H899" s="534"/>
      <c r="I899" s="534"/>
      <c r="J899" s="534"/>
      <c r="K899" s="534"/>
      <c r="L899" s="534"/>
      <c r="M899" s="534"/>
      <c r="N899" s="534"/>
      <c r="O899" s="534"/>
      <c r="P899" s="534"/>
      <c r="Q899" s="534"/>
      <c r="R899" s="534"/>
      <c r="S899" s="534"/>
      <c r="T899" s="534"/>
      <c r="U899" s="534"/>
      <c r="V899" s="534"/>
      <c r="W899" s="534"/>
      <c r="X899" s="534"/>
      <c r="Y899" s="534"/>
      <c r="Z899" s="534"/>
    </row>
    <row r="900" spans="1:26" ht="14.25" customHeight="1">
      <c r="A900" s="715"/>
      <c r="B900" s="534"/>
      <c r="C900" s="534"/>
      <c r="D900" s="534"/>
      <c r="E900" s="654"/>
      <c r="F900" s="654"/>
      <c r="G900" s="654"/>
      <c r="H900" s="534"/>
      <c r="I900" s="534"/>
      <c r="J900" s="534"/>
      <c r="K900" s="534"/>
      <c r="L900" s="534"/>
      <c r="M900" s="534"/>
      <c r="N900" s="534"/>
      <c r="O900" s="534"/>
      <c r="P900" s="534"/>
      <c r="Q900" s="534"/>
      <c r="R900" s="534"/>
      <c r="S900" s="534"/>
      <c r="T900" s="534"/>
      <c r="U900" s="534"/>
      <c r="V900" s="534"/>
      <c r="W900" s="534"/>
      <c r="X900" s="534"/>
      <c r="Y900" s="534"/>
      <c r="Z900" s="534"/>
    </row>
    <row r="901" spans="1:26" ht="14.25" customHeight="1">
      <c r="A901" s="715"/>
      <c r="B901" s="534"/>
      <c r="C901" s="534"/>
      <c r="D901" s="534"/>
      <c r="E901" s="654"/>
      <c r="F901" s="654"/>
      <c r="G901" s="654"/>
      <c r="H901" s="534"/>
      <c r="I901" s="534"/>
      <c r="J901" s="534"/>
      <c r="K901" s="534"/>
      <c r="L901" s="534"/>
      <c r="M901" s="534"/>
      <c r="N901" s="534"/>
      <c r="O901" s="534"/>
      <c r="P901" s="534"/>
      <c r="Q901" s="534"/>
      <c r="R901" s="534"/>
      <c r="S901" s="534"/>
      <c r="T901" s="534"/>
      <c r="U901" s="534"/>
      <c r="V901" s="534"/>
      <c r="W901" s="534"/>
      <c r="X901" s="534"/>
      <c r="Y901" s="534"/>
      <c r="Z901" s="534"/>
    </row>
    <row r="902" spans="1:26" ht="14.25" customHeight="1">
      <c r="A902" s="715"/>
      <c r="B902" s="534"/>
      <c r="C902" s="534"/>
      <c r="D902" s="534"/>
      <c r="E902" s="654"/>
      <c r="F902" s="654"/>
      <c r="G902" s="654"/>
      <c r="H902" s="534"/>
      <c r="I902" s="534"/>
      <c r="J902" s="534"/>
      <c r="K902" s="534"/>
      <c r="L902" s="534"/>
      <c r="M902" s="534"/>
      <c r="N902" s="534"/>
      <c r="O902" s="534"/>
      <c r="P902" s="534"/>
      <c r="Q902" s="534"/>
      <c r="R902" s="534"/>
      <c r="S902" s="534"/>
      <c r="T902" s="534"/>
      <c r="U902" s="534"/>
      <c r="V902" s="534"/>
      <c r="W902" s="534"/>
      <c r="X902" s="534"/>
      <c r="Y902" s="534"/>
      <c r="Z902" s="534"/>
    </row>
    <row r="903" spans="1:26" ht="14.25" customHeight="1">
      <c r="A903" s="715"/>
      <c r="B903" s="534"/>
      <c r="C903" s="534"/>
      <c r="D903" s="534"/>
      <c r="E903" s="654"/>
      <c r="F903" s="654"/>
      <c r="G903" s="654"/>
      <c r="H903" s="534"/>
      <c r="I903" s="534"/>
      <c r="J903" s="534"/>
      <c r="K903" s="534"/>
      <c r="L903" s="534"/>
      <c r="M903" s="534"/>
      <c r="N903" s="534"/>
      <c r="O903" s="534"/>
      <c r="P903" s="534"/>
      <c r="Q903" s="534"/>
      <c r="R903" s="534"/>
      <c r="S903" s="534"/>
      <c r="T903" s="534"/>
      <c r="U903" s="534"/>
      <c r="V903" s="534"/>
      <c r="W903" s="534"/>
      <c r="X903" s="534"/>
      <c r="Y903" s="534"/>
      <c r="Z903" s="534"/>
    </row>
    <row r="904" spans="1:26" ht="14.25" customHeight="1">
      <c r="A904" s="715"/>
      <c r="B904" s="534"/>
      <c r="C904" s="534"/>
      <c r="D904" s="534"/>
      <c r="E904" s="654"/>
      <c r="F904" s="654"/>
      <c r="G904" s="654"/>
      <c r="H904" s="534"/>
      <c r="I904" s="534"/>
      <c r="J904" s="534"/>
      <c r="K904" s="534"/>
      <c r="L904" s="534"/>
      <c r="M904" s="534"/>
      <c r="N904" s="534"/>
      <c r="O904" s="534"/>
      <c r="P904" s="534"/>
      <c r="Q904" s="534"/>
      <c r="R904" s="534"/>
      <c r="S904" s="534"/>
      <c r="T904" s="534"/>
      <c r="U904" s="534"/>
      <c r="V904" s="534"/>
      <c r="W904" s="534"/>
      <c r="X904" s="534"/>
      <c r="Y904" s="534"/>
      <c r="Z904" s="534"/>
    </row>
    <row r="905" spans="1:26" ht="14.25" customHeight="1">
      <c r="A905" s="715"/>
      <c r="B905" s="534"/>
      <c r="C905" s="534"/>
      <c r="D905" s="534"/>
      <c r="E905" s="654"/>
      <c r="F905" s="654"/>
      <c r="G905" s="654"/>
      <c r="H905" s="534"/>
      <c r="I905" s="534"/>
      <c r="J905" s="534"/>
      <c r="K905" s="534"/>
      <c r="L905" s="534"/>
      <c r="M905" s="534"/>
      <c r="N905" s="534"/>
      <c r="O905" s="534"/>
      <c r="P905" s="534"/>
      <c r="Q905" s="534"/>
      <c r="R905" s="534"/>
      <c r="S905" s="534"/>
      <c r="T905" s="534"/>
      <c r="U905" s="534"/>
      <c r="V905" s="534"/>
      <c r="W905" s="534"/>
      <c r="X905" s="534"/>
      <c r="Y905" s="534"/>
      <c r="Z905" s="534"/>
    </row>
    <row r="906" spans="1:26" ht="14.25" customHeight="1">
      <c r="A906" s="715"/>
      <c r="B906" s="534"/>
      <c r="C906" s="534"/>
      <c r="D906" s="534"/>
      <c r="E906" s="654"/>
      <c r="F906" s="654"/>
      <c r="G906" s="654"/>
      <c r="H906" s="534"/>
      <c r="I906" s="534"/>
      <c r="J906" s="534"/>
      <c r="K906" s="534"/>
      <c r="L906" s="534"/>
      <c r="M906" s="534"/>
      <c r="N906" s="534"/>
      <c r="O906" s="534"/>
      <c r="P906" s="534"/>
      <c r="Q906" s="534"/>
      <c r="R906" s="534"/>
      <c r="S906" s="534"/>
      <c r="T906" s="534"/>
      <c r="U906" s="534"/>
      <c r="V906" s="534"/>
      <c r="W906" s="534"/>
      <c r="X906" s="534"/>
      <c r="Y906" s="534"/>
      <c r="Z906" s="534"/>
    </row>
    <row r="907" spans="1:26" ht="14.25" customHeight="1">
      <c r="A907" s="715"/>
      <c r="B907" s="534"/>
      <c r="C907" s="534"/>
      <c r="D907" s="534"/>
      <c r="E907" s="654"/>
      <c r="F907" s="654"/>
      <c r="G907" s="654"/>
      <c r="H907" s="534"/>
      <c r="I907" s="534"/>
      <c r="J907" s="534"/>
      <c r="K907" s="534"/>
      <c r="L907" s="534"/>
      <c r="M907" s="534"/>
      <c r="N907" s="534"/>
      <c r="O907" s="534"/>
      <c r="P907" s="534"/>
      <c r="Q907" s="534"/>
      <c r="R907" s="534"/>
      <c r="S907" s="534"/>
      <c r="T907" s="534"/>
      <c r="U907" s="534"/>
      <c r="V907" s="534"/>
      <c r="W907" s="534"/>
      <c r="X907" s="534"/>
      <c r="Y907" s="534"/>
      <c r="Z907" s="534"/>
    </row>
    <row r="908" spans="1:26" ht="14.25" customHeight="1">
      <c r="A908" s="715"/>
      <c r="B908" s="534"/>
      <c r="C908" s="534"/>
      <c r="D908" s="534"/>
      <c r="E908" s="654"/>
      <c r="F908" s="654"/>
      <c r="G908" s="654"/>
      <c r="H908" s="534"/>
      <c r="I908" s="534"/>
      <c r="J908" s="534"/>
      <c r="K908" s="534"/>
      <c r="L908" s="534"/>
      <c r="M908" s="534"/>
      <c r="N908" s="534"/>
      <c r="O908" s="534"/>
      <c r="P908" s="534"/>
      <c r="Q908" s="534"/>
      <c r="R908" s="534"/>
      <c r="S908" s="534"/>
      <c r="T908" s="534"/>
      <c r="U908" s="534"/>
      <c r="V908" s="534"/>
      <c r="W908" s="534"/>
      <c r="X908" s="534"/>
      <c r="Y908" s="534"/>
      <c r="Z908" s="534"/>
    </row>
    <row r="909" spans="1:26" ht="14.25" customHeight="1">
      <c r="A909" s="715"/>
      <c r="B909" s="534"/>
      <c r="C909" s="534"/>
      <c r="D909" s="534"/>
      <c r="E909" s="654"/>
      <c r="F909" s="654"/>
      <c r="G909" s="654"/>
      <c r="H909" s="534"/>
      <c r="I909" s="534"/>
      <c r="J909" s="534"/>
      <c r="K909" s="534"/>
      <c r="L909" s="534"/>
      <c r="M909" s="534"/>
      <c r="N909" s="534"/>
      <c r="O909" s="534"/>
      <c r="P909" s="534"/>
      <c r="Q909" s="534"/>
      <c r="R909" s="534"/>
      <c r="S909" s="534"/>
      <c r="T909" s="534"/>
      <c r="U909" s="534"/>
      <c r="V909" s="534"/>
      <c r="W909" s="534"/>
      <c r="X909" s="534"/>
      <c r="Y909" s="534"/>
      <c r="Z909" s="534"/>
    </row>
    <row r="910" spans="1:26" ht="14.25" customHeight="1">
      <c r="A910" s="715"/>
      <c r="B910" s="534"/>
      <c r="C910" s="534"/>
      <c r="D910" s="534"/>
      <c r="E910" s="654"/>
      <c r="F910" s="654"/>
      <c r="G910" s="654"/>
      <c r="H910" s="534"/>
      <c r="I910" s="534"/>
      <c r="J910" s="534"/>
      <c r="K910" s="534"/>
      <c r="L910" s="534"/>
      <c r="M910" s="534"/>
      <c r="N910" s="534"/>
      <c r="O910" s="534"/>
      <c r="P910" s="534"/>
      <c r="Q910" s="534"/>
      <c r="R910" s="534"/>
      <c r="S910" s="534"/>
      <c r="T910" s="534"/>
      <c r="U910" s="534"/>
      <c r="V910" s="534"/>
      <c r="W910" s="534"/>
      <c r="X910" s="534"/>
      <c r="Y910" s="534"/>
      <c r="Z910" s="534"/>
    </row>
    <row r="911" spans="1:26" ht="14.25" customHeight="1">
      <c r="A911" s="715"/>
      <c r="B911" s="534"/>
      <c r="C911" s="534"/>
      <c r="D911" s="534"/>
      <c r="E911" s="654"/>
      <c r="F911" s="654"/>
      <c r="G911" s="654"/>
      <c r="H911" s="534"/>
      <c r="I911" s="534"/>
      <c r="J911" s="534"/>
      <c r="K911" s="534"/>
      <c r="L911" s="534"/>
      <c r="M911" s="534"/>
      <c r="N911" s="534"/>
      <c r="O911" s="534"/>
      <c r="P911" s="534"/>
      <c r="Q911" s="534"/>
      <c r="R911" s="534"/>
      <c r="S911" s="534"/>
      <c r="T911" s="534"/>
      <c r="U911" s="534"/>
      <c r="V911" s="534"/>
      <c r="W911" s="534"/>
      <c r="X911" s="534"/>
      <c r="Y911" s="534"/>
      <c r="Z911" s="534"/>
    </row>
    <row r="912" spans="1:26" ht="14.25" customHeight="1">
      <c r="A912" s="715"/>
      <c r="B912" s="534"/>
      <c r="C912" s="534"/>
      <c r="D912" s="534"/>
      <c r="E912" s="654"/>
      <c r="F912" s="654"/>
      <c r="G912" s="654"/>
      <c r="H912" s="534"/>
      <c r="I912" s="534"/>
      <c r="J912" s="534"/>
      <c r="K912" s="534"/>
      <c r="L912" s="534"/>
      <c r="M912" s="534"/>
      <c r="N912" s="534"/>
      <c r="O912" s="534"/>
      <c r="P912" s="534"/>
      <c r="Q912" s="534"/>
      <c r="R912" s="534"/>
      <c r="S912" s="534"/>
      <c r="T912" s="534"/>
      <c r="U912" s="534"/>
      <c r="V912" s="534"/>
      <c r="W912" s="534"/>
      <c r="X912" s="534"/>
      <c r="Y912" s="534"/>
      <c r="Z912" s="534"/>
    </row>
    <row r="913" spans="1:26" ht="14.25" customHeight="1">
      <c r="A913" s="715"/>
      <c r="B913" s="534"/>
      <c r="C913" s="534"/>
      <c r="D913" s="534"/>
      <c r="E913" s="654"/>
      <c r="F913" s="654"/>
      <c r="G913" s="654"/>
      <c r="H913" s="534"/>
      <c r="I913" s="534"/>
      <c r="J913" s="534"/>
      <c r="K913" s="534"/>
      <c r="L913" s="534"/>
      <c r="M913" s="534"/>
      <c r="N913" s="534"/>
      <c r="O913" s="534"/>
      <c r="P913" s="534"/>
      <c r="Q913" s="534"/>
      <c r="R913" s="534"/>
      <c r="S913" s="534"/>
      <c r="T913" s="534"/>
      <c r="U913" s="534"/>
      <c r="V913" s="534"/>
      <c r="W913" s="534"/>
      <c r="X913" s="534"/>
      <c r="Y913" s="534"/>
      <c r="Z913" s="534"/>
    </row>
    <row r="914" spans="1:26" ht="14.25" customHeight="1">
      <c r="A914" s="715"/>
      <c r="B914" s="534"/>
      <c r="C914" s="534"/>
      <c r="D914" s="534"/>
      <c r="E914" s="654"/>
      <c r="F914" s="654"/>
      <c r="G914" s="654"/>
      <c r="H914" s="534"/>
      <c r="I914" s="534"/>
      <c r="J914" s="534"/>
      <c r="K914" s="534"/>
      <c r="L914" s="534"/>
      <c r="M914" s="534"/>
      <c r="N914" s="534"/>
      <c r="O914" s="534"/>
      <c r="P914" s="534"/>
      <c r="Q914" s="534"/>
      <c r="R914" s="534"/>
      <c r="S914" s="534"/>
      <c r="T914" s="534"/>
      <c r="U914" s="534"/>
      <c r="V914" s="534"/>
      <c r="W914" s="534"/>
      <c r="X914" s="534"/>
      <c r="Y914" s="534"/>
      <c r="Z914" s="534"/>
    </row>
    <row r="915" spans="1:26" ht="14.25" customHeight="1">
      <c r="A915" s="715"/>
      <c r="B915" s="534"/>
      <c r="C915" s="534"/>
      <c r="D915" s="534"/>
      <c r="E915" s="654"/>
      <c r="F915" s="654"/>
      <c r="G915" s="654"/>
      <c r="H915" s="534"/>
      <c r="I915" s="534"/>
      <c r="J915" s="534"/>
      <c r="K915" s="534"/>
      <c r="L915" s="534"/>
      <c r="M915" s="534"/>
      <c r="N915" s="534"/>
      <c r="O915" s="534"/>
      <c r="P915" s="534"/>
      <c r="Q915" s="534"/>
      <c r="R915" s="534"/>
      <c r="S915" s="534"/>
      <c r="T915" s="534"/>
      <c r="U915" s="534"/>
      <c r="V915" s="534"/>
      <c r="W915" s="534"/>
      <c r="X915" s="534"/>
      <c r="Y915" s="534"/>
      <c r="Z915" s="534"/>
    </row>
    <row r="916" spans="1:26" ht="14.25" customHeight="1">
      <c r="A916" s="715"/>
      <c r="B916" s="534"/>
      <c r="C916" s="534"/>
      <c r="D916" s="534"/>
      <c r="E916" s="654"/>
      <c r="F916" s="654"/>
      <c r="G916" s="654"/>
      <c r="H916" s="534"/>
      <c r="I916" s="534"/>
      <c r="J916" s="534"/>
      <c r="K916" s="534"/>
      <c r="L916" s="534"/>
      <c r="M916" s="534"/>
      <c r="N916" s="534"/>
      <c r="O916" s="534"/>
      <c r="P916" s="534"/>
      <c r="Q916" s="534"/>
      <c r="R916" s="534"/>
      <c r="S916" s="534"/>
      <c r="T916" s="534"/>
      <c r="U916" s="534"/>
      <c r="V916" s="534"/>
      <c r="W916" s="534"/>
      <c r="X916" s="534"/>
      <c r="Y916" s="534"/>
      <c r="Z916" s="534"/>
    </row>
    <row r="917" spans="1:26" ht="14.25" customHeight="1">
      <c r="A917" s="715"/>
      <c r="B917" s="534"/>
      <c r="C917" s="534"/>
      <c r="D917" s="534"/>
      <c r="E917" s="654"/>
      <c r="F917" s="654"/>
      <c r="G917" s="654"/>
      <c r="H917" s="534"/>
      <c r="I917" s="534"/>
      <c r="J917" s="534"/>
      <c r="K917" s="534"/>
      <c r="L917" s="534"/>
      <c r="M917" s="534"/>
      <c r="N917" s="534"/>
      <c r="O917" s="534"/>
      <c r="P917" s="534"/>
      <c r="Q917" s="534"/>
      <c r="R917" s="534"/>
      <c r="S917" s="534"/>
      <c r="T917" s="534"/>
      <c r="U917" s="534"/>
      <c r="V917" s="534"/>
      <c r="W917" s="534"/>
      <c r="X917" s="534"/>
      <c r="Y917" s="534"/>
      <c r="Z917" s="534"/>
    </row>
    <row r="918" spans="1:26" ht="14.25" customHeight="1">
      <c r="A918" s="715"/>
      <c r="B918" s="534"/>
      <c r="C918" s="534"/>
      <c r="D918" s="534"/>
      <c r="E918" s="654"/>
      <c r="F918" s="654"/>
      <c r="G918" s="654"/>
      <c r="H918" s="534"/>
      <c r="I918" s="534"/>
      <c r="J918" s="534"/>
      <c r="K918" s="534"/>
      <c r="L918" s="534"/>
      <c r="M918" s="534"/>
      <c r="N918" s="534"/>
      <c r="O918" s="534"/>
      <c r="P918" s="534"/>
      <c r="Q918" s="534"/>
      <c r="R918" s="534"/>
      <c r="S918" s="534"/>
      <c r="T918" s="534"/>
      <c r="U918" s="534"/>
      <c r="V918" s="534"/>
      <c r="W918" s="534"/>
      <c r="X918" s="534"/>
      <c r="Y918" s="534"/>
      <c r="Z918" s="534"/>
    </row>
    <row r="919" spans="1:26" ht="14.25" customHeight="1">
      <c r="A919" s="715"/>
      <c r="B919" s="534"/>
      <c r="C919" s="534"/>
      <c r="D919" s="534"/>
      <c r="E919" s="654"/>
      <c r="F919" s="654"/>
      <c r="G919" s="654"/>
      <c r="H919" s="534"/>
      <c r="I919" s="534"/>
      <c r="J919" s="534"/>
      <c r="K919" s="534"/>
      <c r="L919" s="534"/>
      <c r="M919" s="534"/>
      <c r="N919" s="534"/>
      <c r="O919" s="534"/>
      <c r="P919" s="534"/>
      <c r="Q919" s="534"/>
      <c r="R919" s="534"/>
      <c r="S919" s="534"/>
      <c r="T919" s="534"/>
      <c r="U919" s="534"/>
      <c r="V919" s="534"/>
      <c r="W919" s="534"/>
      <c r="X919" s="534"/>
      <c r="Y919" s="534"/>
      <c r="Z919" s="534"/>
    </row>
    <row r="920" spans="1:26" ht="14.25" customHeight="1">
      <c r="A920" s="715"/>
      <c r="B920" s="534"/>
      <c r="C920" s="534"/>
      <c r="D920" s="534"/>
      <c r="E920" s="654"/>
      <c r="F920" s="654"/>
      <c r="G920" s="654"/>
      <c r="H920" s="534"/>
      <c r="I920" s="534"/>
      <c r="J920" s="534"/>
      <c r="K920" s="534"/>
      <c r="L920" s="534"/>
      <c r="M920" s="534"/>
      <c r="N920" s="534"/>
      <c r="O920" s="534"/>
      <c r="P920" s="534"/>
      <c r="Q920" s="534"/>
      <c r="R920" s="534"/>
      <c r="S920" s="534"/>
      <c r="T920" s="534"/>
      <c r="U920" s="534"/>
      <c r="V920" s="534"/>
      <c r="W920" s="534"/>
      <c r="X920" s="534"/>
      <c r="Y920" s="534"/>
      <c r="Z920" s="534"/>
    </row>
    <row r="921" spans="1:26" ht="14.25" customHeight="1">
      <c r="A921" s="715"/>
      <c r="B921" s="534"/>
      <c r="C921" s="534"/>
      <c r="D921" s="534"/>
      <c r="E921" s="654"/>
      <c r="F921" s="654"/>
      <c r="G921" s="654"/>
      <c r="H921" s="534"/>
      <c r="I921" s="534"/>
      <c r="J921" s="534"/>
      <c r="K921" s="534"/>
      <c r="L921" s="534"/>
      <c r="M921" s="534"/>
      <c r="N921" s="534"/>
      <c r="O921" s="534"/>
      <c r="P921" s="534"/>
      <c r="Q921" s="534"/>
      <c r="R921" s="534"/>
      <c r="S921" s="534"/>
      <c r="T921" s="534"/>
      <c r="U921" s="534"/>
      <c r="V921" s="534"/>
      <c r="W921" s="534"/>
      <c r="X921" s="534"/>
      <c r="Y921" s="534"/>
      <c r="Z921" s="534"/>
    </row>
    <row r="922" spans="1:26" ht="14.25" customHeight="1">
      <c r="A922" s="715"/>
      <c r="B922" s="534"/>
      <c r="C922" s="534"/>
      <c r="D922" s="534"/>
      <c r="E922" s="654"/>
      <c r="F922" s="654"/>
      <c r="G922" s="654"/>
      <c r="H922" s="534"/>
      <c r="I922" s="534"/>
      <c r="J922" s="534"/>
      <c r="K922" s="534"/>
      <c r="L922" s="534"/>
      <c r="M922" s="534"/>
      <c r="N922" s="534"/>
      <c r="O922" s="534"/>
      <c r="P922" s="534"/>
      <c r="Q922" s="534"/>
      <c r="R922" s="534"/>
      <c r="S922" s="534"/>
      <c r="T922" s="534"/>
      <c r="U922" s="534"/>
      <c r="V922" s="534"/>
      <c r="W922" s="534"/>
      <c r="X922" s="534"/>
      <c r="Y922" s="534"/>
      <c r="Z922" s="534"/>
    </row>
    <row r="923" spans="1:26" ht="14.25" customHeight="1">
      <c r="A923" s="715"/>
      <c r="B923" s="534"/>
      <c r="C923" s="534"/>
      <c r="D923" s="534"/>
      <c r="E923" s="654"/>
      <c r="F923" s="654"/>
      <c r="G923" s="654"/>
      <c r="H923" s="534"/>
      <c r="I923" s="534"/>
      <c r="J923" s="534"/>
      <c r="K923" s="534"/>
      <c r="L923" s="534"/>
      <c r="M923" s="534"/>
      <c r="N923" s="534"/>
      <c r="O923" s="534"/>
      <c r="P923" s="534"/>
      <c r="Q923" s="534"/>
      <c r="R923" s="534"/>
      <c r="S923" s="534"/>
      <c r="T923" s="534"/>
      <c r="U923" s="534"/>
      <c r="V923" s="534"/>
      <c r="W923" s="534"/>
      <c r="X923" s="534"/>
      <c r="Y923" s="534"/>
      <c r="Z923" s="534"/>
    </row>
    <row r="924" spans="1:26" ht="14.25" customHeight="1">
      <c r="A924" s="715"/>
      <c r="B924" s="534"/>
      <c r="C924" s="534"/>
      <c r="D924" s="534"/>
      <c r="E924" s="654"/>
      <c r="F924" s="654"/>
      <c r="G924" s="654"/>
      <c r="H924" s="534"/>
      <c r="I924" s="534"/>
      <c r="J924" s="534"/>
      <c r="K924" s="534"/>
      <c r="L924" s="534"/>
      <c r="M924" s="534"/>
      <c r="N924" s="534"/>
      <c r="O924" s="534"/>
      <c r="P924" s="534"/>
      <c r="Q924" s="534"/>
      <c r="R924" s="534"/>
      <c r="S924" s="534"/>
      <c r="T924" s="534"/>
      <c r="U924" s="534"/>
      <c r="V924" s="534"/>
      <c r="W924" s="534"/>
      <c r="X924" s="534"/>
      <c r="Y924" s="534"/>
      <c r="Z924" s="534"/>
    </row>
    <row r="925" spans="1:26" ht="14.25" customHeight="1">
      <c r="A925" s="715"/>
      <c r="B925" s="534"/>
      <c r="C925" s="534"/>
      <c r="D925" s="534"/>
      <c r="E925" s="654"/>
      <c r="F925" s="654"/>
      <c r="G925" s="654"/>
      <c r="H925" s="534"/>
      <c r="I925" s="534"/>
      <c r="J925" s="534"/>
      <c r="K925" s="534"/>
      <c r="L925" s="534"/>
      <c r="M925" s="534"/>
      <c r="N925" s="534"/>
      <c r="O925" s="534"/>
      <c r="P925" s="534"/>
      <c r="Q925" s="534"/>
      <c r="R925" s="534"/>
      <c r="S925" s="534"/>
      <c r="T925" s="534"/>
      <c r="U925" s="534"/>
      <c r="V925" s="534"/>
      <c r="W925" s="534"/>
      <c r="X925" s="534"/>
      <c r="Y925" s="534"/>
      <c r="Z925" s="534"/>
    </row>
    <row r="926" spans="1:26" ht="14.25" customHeight="1">
      <c r="A926" s="715"/>
      <c r="B926" s="534"/>
      <c r="C926" s="534"/>
      <c r="D926" s="534"/>
      <c r="E926" s="654"/>
      <c r="F926" s="654"/>
      <c r="G926" s="654"/>
      <c r="H926" s="534"/>
      <c r="I926" s="534"/>
      <c r="J926" s="534"/>
      <c r="K926" s="534"/>
      <c r="L926" s="534"/>
      <c r="M926" s="534"/>
      <c r="N926" s="534"/>
      <c r="O926" s="534"/>
      <c r="P926" s="534"/>
      <c r="Q926" s="534"/>
      <c r="R926" s="534"/>
      <c r="S926" s="534"/>
      <c r="T926" s="534"/>
      <c r="U926" s="534"/>
      <c r="V926" s="534"/>
      <c r="W926" s="534"/>
      <c r="X926" s="534"/>
      <c r="Y926" s="534"/>
      <c r="Z926" s="534"/>
    </row>
    <row r="927" spans="1:26" ht="14.25" customHeight="1">
      <c r="A927" s="715"/>
      <c r="B927" s="534"/>
      <c r="C927" s="534"/>
      <c r="D927" s="534"/>
      <c r="E927" s="654"/>
      <c r="F927" s="654"/>
      <c r="G927" s="654"/>
      <c r="H927" s="534"/>
      <c r="I927" s="534"/>
      <c r="J927" s="534"/>
      <c r="K927" s="534"/>
      <c r="L927" s="534"/>
      <c r="M927" s="534"/>
      <c r="N927" s="534"/>
      <c r="O927" s="534"/>
      <c r="P927" s="534"/>
      <c r="Q927" s="534"/>
      <c r="R927" s="534"/>
      <c r="S927" s="534"/>
      <c r="T927" s="534"/>
      <c r="U927" s="534"/>
      <c r="V927" s="534"/>
      <c r="W927" s="534"/>
      <c r="X927" s="534"/>
      <c r="Y927" s="534"/>
      <c r="Z927" s="534"/>
    </row>
    <row r="928" spans="1:26" ht="14.25" customHeight="1">
      <c r="A928" s="715"/>
      <c r="B928" s="534"/>
      <c r="C928" s="534"/>
      <c r="D928" s="534"/>
      <c r="E928" s="654"/>
      <c r="F928" s="654"/>
      <c r="G928" s="654"/>
      <c r="H928" s="534"/>
      <c r="I928" s="534"/>
      <c r="J928" s="534"/>
      <c r="K928" s="534"/>
      <c r="L928" s="534"/>
      <c r="M928" s="534"/>
      <c r="N928" s="534"/>
      <c r="O928" s="534"/>
      <c r="P928" s="534"/>
      <c r="Q928" s="534"/>
      <c r="R928" s="534"/>
      <c r="S928" s="534"/>
      <c r="T928" s="534"/>
      <c r="U928" s="534"/>
      <c r="V928" s="534"/>
      <c r="W928" s="534"/>
      <c r="X928" s="534"/>
      <c r="Y928" s="534"/>
      <c r="Z928" s="534"/>
    </row>
    <row r="929" spans="1:26" ht="14.25" customHeight="1">
      <c r="A929" s="715"/>
      <c r="B929" s="534"/>
      <c r="C929" s="534"/>
      <c r="D929" s="534"/>
      <c r="E929" s="654"/>
      <c r="F929" s="654"/>
      <c r="G929" s="654"/>
      <c r="H929" s="534"/>
      <c r="I929" s="534"/>
      <c r="J929" s="534"/>
      <c r="K929" s="534"/>
      <c r="L929" s="534"/>
      <c r="M929" s="534"/>
      <c r="N929" s="534"/>
      <c r="O929" s="534"/>
      <c r="P929" s="534"/>
      <c r="Q929" s="534"/>
      <c r="R929" s="534"/>
      <c r="S929" s="534"/>
      <c r="T929" s="534"/>
      <c r="U929" s="534"/>
      <c r="V929" s="534"/>
      <c r="W929" s="534"/>
      <c r="X929" s="534"/>
      <c r="Y929" s="534"/>
      <c r="Z929" s="534"/>
    </row>
    <row r="930" spans="1:26" ht="14.25" customHeight="1">
      <c r="A930" s="715"/>
      <c r="B930" s="534"/>
      <c r="C930" s="534"/>
      <c r="D930" s="534"/>
      <c r="E930" s="654"/>
      <c r="F930" s="654"/>
      <c r="G930" s="654"/>
      <c r="H930" s="534"/>
      <c r="I930" s="534"/>
      <c r="J930" s="534"/>
      <c r="K930" s="534"/>
      <c r="L930" s="534"/>
      <c r="M930" s="534"/>
      <c r="N930" s="534"/>
      <c r="O930" s="534"/>
      <c r="P930" s="534"/>
      <c r="Q930" s="534"/>
      <c r="R930" s="534"/>
      <c r="S930" s="534"/>
      <c r="T930" s="534"/>
      <c r="U930" s="534"/>
      <c r="V930" s="534"/>
      <c r="W930" s="534"/>
      <c r="X930" s="534"/>
      <c r="Y930" s="534"/>
      <c r="Z930" s="534"/>
    </row>
    <row r="931" spans="1:26" ht="14.25" customHeight="1">
      <c r="A931" s="715"/>
      <c r="B931" s="534"/>
      <c r="C931" s="534"/>
      <c r="D931" s="534"/>
      <c r="E931" s="654"/>
      <c r="F931" s="654"/>
      <c r="G931" s="654"/>
      <c r="H931" s="534"/>
      <c r="I931" s="534"/>
      <c r="J931" s="534"/>
      <c r="K931" s="534"/>
      <c r="L931" s="534"/>
      <c r="M931" s="534"/>
      <c r="N931" s="534"/>
      <c r="O931" s="534"/>
      <c r="P931" s="534"/>
      <c r="Q931" s="534"/>
      <c r="R931" s="534"/>
      <c r="S931" s="534"/>
      <c r="T931" s="534"/>
      <c r="U931" s="534"/>
      <c r="V931" s="534"/>
      <c r="W931" s="534"/>
      <c r="X931" s="534"/>
      <c r="Y931" s="534"/>
      <c r="Z931" s="534"/>
    </row>
    <row r="932" spans="1:26" ht="14.25" customHeight="1">
      <c r="A932" s="715"/>
      <c r="B932" s="534"/>
      <c r="C932" s="534"/>
      <c r="D932" s="534"/>
      <c r="E932" s="654"/>
      <c r="F932" s="654"/>
      <c r="G932" s="654"/>
      <c r="H932" s="534"/>
      <c r="I932" s="534"/>
      <c r="J932" s="534"/>
      <c r="K932" s="534"/>
      <c r="L932" s="534"/>
      <c r="M932" s="534"/>
      <c r="N932" s="534"/>
      <c r="O932" s="534"/>
      <c r="P932" s="534"/>
      <c r="Q932" s="534"/>
      <c r="R932" s="534"/>
      <c r="S932" s="534"/>
      <c r="T932" s="534"/>
      <c r="U932" s="534"/>
      <c r="V932" s="534"/>
      <c r="W932" s="534"/>
      <c r="X932" s="534"/>
      <c r="Y932" s="534"/>
      <c r="Z932" s="534"/>
    </row>
    <row r="933" spans="1:26" ht="14.25" customHeight="1">
      <c r="A933" s="715"/>
      <c r="B933" s="534"/>
      <c r="C933" s="534"/>
      <c r="D933" s="534"/>
      <c r="E933" s="654"/>
      <c r="F933" s="654"/>
      <c r="G933" s="654"/>
      <c r="H933" s="534"/>
      <c r="I933" s="534"/>
      <c r="J933" s="534"/>
      <c r="K933" s="534"/>
      <c r="L933" s="534"/>
      <c r="M933" s="534"/>
      <c r="N933" s="534"/>
      <c r="O933" s="534"/>
      <c r="P933" s="534"/>
      <c r="Q933" s="534"/>
      <c r="R933" s="534"/>
      <c r="S933" s="534"/>
      <c r="T933" s="534"/>
      <c r="U933" s="534"/>
      <c r="V933" s="534"/>
      <c r="W933" s="534"/>
      <c r="X933" s="534"/>
      <c r="Y933" s="534"/>
      <c r="Z933" s="534"/>
    </row>
    <row r="934" spans="1:26" ht="14.25" customHeight="1">
      <c r="A934" s="715"/>
      <c r="B934" s="534"/>
      <c r="C934" s="534"/>
      <c r="D934" s="534"/>
      <c r="E934" s="654"/>
      <c r="F934" s="654"/>
      <c r="G934" s="654"/>
      <c r="H934" s="534"/>
      <c r="I934" s="534"/>
      <c r="J934" s="534"/>
      <c r="K934" s="534"/>
      <c r="L934" s="534"/>
      <c r="M934" s="534"/>
      <c r="N934" s="534"/>
      <c r="O934" s="534"/>
      <c r="P934" s="534"/>
      <c r="Q934" s="534"/>
      <c r="R934" s="534"/>
      <c r="S934" s="534"/>
      <c r="T934" s="534"/>
      <c r="U934" s="534"/>
      <c r="V934" s="534"/>
      <c r="W934" s="534"/>
      <c r="X934" s="534"/>
      <c r="Y934" s="534"/>
      <c r="Z934" s="534"/>
    </row>
    <row r="935" spans="1:26" ht="14.25" customHeight="1">
      <c r="A935" s="715"/>
      <c r="B935" s="534"/>
      <c r="C935" s="534"/>
      <c r="D935" s="534"/>
      <c r="E935" s="654"/>
      <c r="F935" s="654"/>
      <c r="G935" s="654"/>
      <c r="H935" s="534"/>
      <c r="I935" s="534"/>
      <c r="J935" s="534"/>
      <c r="K935" s="534"/>
      <c r="L935" s="534"/>
      <c r="M935" s="534"/>
      <c r="N935" s="534"/>
      <c r="O935" s="534"/>
      <c r="P935" s="534"/>
      <c r="Q935" s="534"/>
      <c r="R935" s="534"/>
      <c r="S935" s="534"/>
      <c r="T935" s="534"/>
      <c r="U935" s="534"/>
      <c r="V935" s="534"/>
      <c r="W935" s="534"/>
      <c r="X935" s="534"/>
      <c r="Y935" s="534"/>
      <c r="Z935" s="534"/>
    </row>
    <row r="936" spans="1:26" ht="14.25" customHeight="1">
      <c r="A936" s="715"/>
      <c r="B936" s="534"/>
      <c r="C936" s="534"/>
      <c r="D936" s="534"/>
      <c r="E936" s="654"/>
      <c r="F936" s="654"/>
      <c r="G936" s="654"/>
      <c r="H936" s="534"/>
      <c r="I936" s="534"/>
      <c r="J936" s="534"/>
      <c r="K936" s="534"/>
      <c r="L936" s="534"/>
      <c r="M936" s="534"/>
      <c r="N936" s="534"/>
      <c r="O936" s="534"/>
      <c r="P936" s="534"/>
      <c r="Q936" s="534"/>
      <c r="R936" s="534"/>
      <c r="S936" s="534"/>
      <c r="T936" s="534"/>
      <c r="U936" s="534"/>
      <c r="V936" s="534"/>
      <c r="W936" s="534"/>
      <c r="X936" s="534"/>
      <c r="Y936" s="534"/>
      <c r="Z936" s="534"/>
    </row>
    <row r="937" spans="1:26" ht="14.25" customHeight="1">
      <c r="A937" s="715"/>
      <c r="B937" s="534"/>
      <c r="C937" s="534"/>
      <c r="D937" s="534"/>
      <c r="E937" s="654"/>
      <c r="F937" s="654"/>
      <c r="G937" s="654"/>
      <c r="H937" s="534"/>
      <c r="I937" s="534"/>
      <c r="J937" s="534"/>
      <c r="K937" s="534"/>
      <c r="L937" s="534"/>
      <c r="M937" s="534"/>
      <c r="N937" s="534"/>
      <c r="O937" s="534"/>
      <c r="P937" s="534"/>
      <c r="Q937" s="534"/>
      <c r="R937" s="534"/>
      <c r="S937" s="534"/>
      <c r="T937" s="534"/>
      <c r="U937" s="534"/>
      <c r="V937" s="534"/>
      <c r="W937" s="534"/>
      <c r="X937" s="534"/>
      <c r="Y937" s="534"/>
      <c r="Z937" s="534"/>
    </row>
    <row r="938" spans="1:26" ht="14.25" customHeight="1">
      <c r="A938" s="715"/>
      <c r="B938" s="534"/>
      <c r="C938" s="534"/>
      <c r="D938" s="534"/>
      <c r="E938" s="654"/>
      <c r="F938" s="654"/>
      <c r="G938" s="654"/>
      <c r="H938" s="534"/>
      <c r="I938" s="534"/>
      <c r="J938" s="534"/>
      <c r="K938" s="534"/>
      <c r="L938" s="534"/>
      <c r="M938" s="534"/>
      <c r="N938" s="534"/>
      <c r="O938" s="534"/>
      <c r="P938" s="534"/>
      <c r="Q938" s="534"/>
      <c r="R938" s="534"/>
      <c r="S938" s="534"/>
      <c r="T938" s="534"/>
      <c r="U938" s="534"/>
      <c r="V938" s="534"/>
      <c r="W938" s="534"/>
      <c r="X938" s="534"/>
      <c r="Y938" s="534"/>
      <c r="Z938" s="534"/>
    </row>
    <row r="939" spans="1:26" ht="14.25" customHeight="1">
      <c r="A939" s="715"/>
      <c r="B939" s="534"/>
      <c r="C939" s="534"/>
      <c r="D939" s="534"/>
      <c r="E939" s="654"/>
      <c r="F939" s="654"/>
      <c r="G939" s="654"/>
      <c r="H939" s="534"/>
      <c r="I939" s="534"/>
      <c r="J939" s="534"/>
      <c r="K939" s="534"/>
      <c r="L939" s="534"/>
      <c r="M939" s="534"/>
      <c r="N939" s="534"/>
      <c r="O939" s="534"/>
      <c r="P939" s="534"/>
      <c r="Q939" s="534"/>
      <c r="R939" s="534"/>
      <c r="S939" s="534"/>
      <c r="T939" s="534"/>
      <c r="U939" s="534"/>
      <c r="V939" s="534"/>
      <c r="W939" s="534"/>
      <c r="X939" s="534"/>
      <c r="Y939" s="534"/>
      <c r="Z939" s="534"/>
    </row>
    <row r="940" spans="1:26" ht="14.25" customHeight="1">
      <c r="A940" s="715"/>
      <c r="B940" s="534"/>
      <c r="C940" s="534"/>
      <c r="D940" s="534"/>
      <c r="E940" s="654"/>
      <c r="F940" s="654"/>
      <c r="G940" s="654"/>
      <c r="H940" s="534"/>
      <c r="I940" s="534"/>
      <c r="J940" s="534"/>
      <c r="K940" s="534"/>
      <c r="L940" s="534"/>
      <c r="M940" s="534"/>
      <c r="N940" s="534"/>
      <c r="O940" s="534"/>
      <c r="P940" s="534"/>
      <c r="Q940" s="534"/>
      <c r="R940" s="534"/>
      <c r="S940" s="534"/>
      <c r="T940" s="534"/>
      <c r="U940" s="534"/>
      <c r="V940" s="534"/>
      <c r="W940" s="534"/>
      <c r="X940" s="534"/>
      <c r="Y940" s="534"/>
      <c r="Z940" s="534"/>
    </row>
    <row r="941" spans="1:26" ht="14.25" customHeight="1">
      <c r="A941" s="715"/>
      <c r="B941" s="534"/>
      <c r="C941" s="534"/>
      <c r="D941" s="534"/>
      <c r="E941" s="654"/>
      <c r="F941" s="654"/>
      <c r="G941" s="654"/>
      <c r="H941" s="534"/>
      <c r="I941" s="534"/>
      <c r="J941" s="534"/>
      <c r="K941" s="534"/>
      <c r="L941" s="534"/>
      <c r="M941" s="534"/>
      <c r="N941" s="534"/>
      <c r="O941" s="534"/>
      <c r="P941" s="534"/>
      <c r="Q941" s="534"/>
      <c r="R941" s="534"/>
      <c r="S941" s="534"/>
      <c r="T941" s="534"/>
      <c r="U941" s="534"/>
      <c r="V941" s="534"/>
      <c r="W941" s="534"/>
      <c r="X941" s="534"/>
      <c r="Y941" s="534"/>
      <c r="Z941" s="534"/>
    </row>
    <row r="942" spans="1:26" ht="14.25" customHeight="1">
      <c r="A942" s="715"/>
      <c r="B942" s="534"/>
      <c r="C942" s="534"/>
      <c r="D942" s="534"/>
      <c r="E942" s="654"/>
      <c r="F942" s="654"/>
      <c r="G942" s="654"/>
      <c r="H942" s="534"/>
      <c r="I942" s="534"/>
      <c r="J942" s="534"/>
      <c r="K942" s="534"/>
      <c r="L942" s="534"/>
      <c r="M942" s="534"/>
      <c r="N942" s="534"/>
      <c r="O942" s="534"/>
      <c r="P942" s="534"/>
      <c r="Q942" s="534"/>
      <c r="R942" s="534"/>
      <c r="S942" s="534"/>
      <c r="T942" s="534"/>
      <c r="U942" s="534"/>
      <c r="V942" s="534"/>
      <c r="W942" s="534"/>
      <c r="X942" s="534"/>
      <c r="Y942" s="534"/>
      <c r="Z942" s="534"/>
    </row>
    <row r="943" spans="1:26" ht="14.25" customHeight="1">
      <c r="A943" s="715"/>
      <c r="B943" s="534"/>
      <c r="C943" s="534"/>
      <c r="D943" s="534"/>
      <c r="E943" s="654"/>
      <c r="F943" s="654"/>
      <c r="G943" s="654"/>
      <c r="H943" s="534"/>
      <c r="I943" s="534"/>
      <c r="J943" s="534"/>
      <c r="K943" s="534"/>
      <c r="L943" s="534"/>
      <c r="M943" s="534"/>
      <c r="N943" s="534"/>
      <c r="O943" s="534"/>
      <c r="P943" s="534"/>
      <c r="Q943" s="534"/>
      <c r="R943" s="534"/>
      <c r="S943" s="534"/>
      <c r="T943" s="534"/>
      <c r="U943" s="534"/>
      <c r="V943" s="534"/>
      <c r="W943" s="534"/>
      <c r="X943" s="534"/>
      <c r="Y943" s="534"/>
      <c r="Z943" s="534"/>
    </row>
    <row r="944" spans="1:26" ht="14.25" customHeight="1">
      <c r="A944" s="715"/>
      <c r="B944" s="534"/>
      <c r="C944" s="534"/>
      <c r="D944" s="534"/>
      <c r="E944" s="654"/>
      <c r="F944" s="654"/>
      <c r="G944" s="654"/>
      <c r="H944" s="534"/>
      <c r="I944" s="534"/>
      <c r="J944" s="534"/>
      <c r="K944" s="534"/>
      <c r="L944" s="534"/>
      <c r="M944" s="534"/>
      <c r="N944" s="534"/>
      <c r="O944" s="534"/>
      <c r="P944" s="534"/>
      <c r="Q944" s="534"/>
      <c r="R944" s="534"/>
      <c r="S944" s="534"/>
      <c r="T944" s="534"/>
      <c r="U944" s="534"/>
      <c r="V944" s="534"/>
      <c r="W944" s="534"/>
      <c r="X944" s="534"/>
      <c r="Y944" s="534"/>
      <c r="Z944" s="534"/>
    </row>
    <row r="945" spans="1:26" ht="14.25" customHeight="1">
      <c r="A945" s="715"/>
      <c r="B945" s="534"/>
      <c r="C945" s="534"/>
      <c r="D945" s="534"/>
      <c r="E945" s="654"/>
      <c r="F945" s="654"/>
      <c r="G945" s="654"/>
      <c r="H945" s="534"/>
      <c r="I945" s="534"/>
      <c r="J945" s="534"/>
      <c r="K945" s="534"/>
      <c r="L945" s="534"/>
      <c r="M945" s="534"/>
      <c r="N945" s="534"/>
      <c r="O945" s="534"/>
      <c r="P945" s="534"/>
      <c r="Q945" s="534"/>
      <c r="R945" s="534"/>
      <c r="S945" s="534"/>
      <c r="T945" s="534"/>
      <c r="U945" s="534"/>
      <c r="V945" s="534"/>
      <c r="W945" s="534"/>
      <c r="X945" s="534"/>
      <c r="Y945" s="534"/>
      <c r="Z945" s="534"/>
    </row>
    <row r="946" spans="1:26" ht="14.25" customHeight="1">
      <c r="A946" s="715"/>
      <c r="B946" s="534"/>
      <c r="C946" s="534"/>
      <c r="D946" s="534"/>
      <c r="E946" s="654"/>
      <c r="F946" s="654"/>
      <c r="G946" s="654"/>
      <c r="H946" s="534"/>
      <c r="I946" s="534"/>
      <c r="J946" s="534"/>
      <c r="K946" s="534"/>
      <c r="L946" s="534"/>
      <c r="M946" s="534"/>
      <c r="N946" s="534"/>
      <c r="O946" s="534"/>
      <c r="P946" s="534"/>
      <c r="Q946" s="534"/>
      <c r="R946" s="534"/>
      <c r="S946" s="534"/>
      <c r="T946" s="534"/>
      <c r="U946" s="534"/>
      <c r="V946" s="534"/>
      <c r="W946" s="534"/>
      <c r="X946" s="534"/>
      <c r="Y946" s="534"/>
      <c r="Z946" s="534"/>
    </row>
    <row r="947" spans="1:26" ht="14.25" customHeight="1">
      <c r="A947" s="715"/>
      <c r="B947" s="534"/>
      <c r="C947" s="534"/>
      <c r="D947" s="534"/>
      <c r="E947" s="654"/>
      <c r="F947" s="654"/>
      <c r="G947" s="654"/>
      <c r="H947" s="534"/>
      <c r="I947" s="534"/>
      <c r="J947" s="534"/>
      <c r="K947" s="534"/>
      <c r="L947" s="534"/>
      <c r="M947" s="534"/>
      <c r="N947" s="534"/>
      <c r="O947" s="534"/>
      <c r="P947" s="534"/>
      <c r="Q947" s="534"/>
      <c r="R947" s="534"/>
      <c r="S947" s="534"/>
      <c r="T947" s="534"/>
      <c r="U947" s="534"/>
      <c r="V947" s="534"/>
      <c r="W947" s="534"/>
      <c r="X947" s="534"/>
      <c r="Y947" s="534"/>
      <c r="Z947" s="534"/>
    </row>
    <row r="948" spans="1:26" ht="14.25" customHeight="1">
      <c r="A948" s="715"/>
      <c r="B948" s="534"/>
      <c r="C948" s="534"/>
      <c r="D948" s="534"/>
      <c r="E948" s="654"/>
      <c r="F948" s="654"/>
      <c r="G948" s="654"/>
      <c r="H948" s="534"/>
      <c r="I948" s="534"/>
      <c r="J948" s="534"/>
      <c r="K948" s="534"/>
      <c r="L948" s="534"/>
      <c r="M948" s="534"/>
      <c r="N948" s="534"/>
      <c r="O948" s="534"/>
      <c r="P948" s="534"/>
      <c r="Q948" s="534"/>
      <c r="R948" s="534"/>
      <c r="S948" s="534"/>
      <c r="T948" s="534"/>
      <c r="U948" s="534"/>
      <c r="V948" s="534"/>
      <c r="W948" s="534"/>
      <c r="X948" s="534"/>
      <c r="Y948" s="534"/>
      <c r="Z948" s="534"/>
    </row>
    <row r="949" spans="1:26" ht="14.25" customHeight="1">
      <c r="A949" s="715"/>
      <c r="B949" s="534"/>
      <c r="C949" s="534"/>
      <c r="D949" s="534"/>
      <c r="E949" s="654"/>
      <c r="F949" s="654"/>
      <c r="G949" s="654"/>
      <c r="H949" s="534"/>
      <c r="I949" s="534"/>
      <c r="J949" s="534"/>
      <c r="K949" s="534"/>
      <c r="L949" s="534"/>
      <c r="M949" s="534"/>
      <c r="N949" s="534"/>
      <c r="O949" s="534"/>
      <c r="P949" s="534"/>
      <c r="Q949" s="534"/>
      <c r="R949" s="534"/>
      <c r="S949" s="534"/>
      <c r="T949" s="534"/>
      <c r="U949" s="534"/>
      <c r="V949" s="534"/>
      <c r="W949" s="534"/>
      <c r="X949" s="534"/>
      <c r="Y949" s="534"/>
      <c r="Z949" s="534"/>
    </row>
    <row r="950" spans="1:26" ht="14.25" customHeight="1">
      <c r="A950" s="715"/>
      <c r="B950" s="534"/>
      <c r="C950" s="534"/>
      <c r="D950" s="534"/>
      <c r="E950" s="654"/>
      <c r="F950" s="654"/>
      <c r="G950" s="654"/>
      <c r="H950" s="534"/>
      <c r="I950" s="534"/>
      <c r="J950" s="534"/>
      <c r="K950" s="534"/>
      <c r="L950" s="534"/>
      <c r="M950" s="534"/>
      <c r="N950" s="534"/>
      <c r="O950" s="534"/>
      <c r="P950" s="534"/>
      <c r="Q950" s="534"/>
      <c r="R950" s="534"/>
      <c r="S950" s="534"/>
      <c r="T950" s="534"/>
      <c r="U950" s="534"/>
      <c r="V950" s="534"/>
      <c r="W950" s="534"/>
      <c r="X950" s="534"/>
      <c r="Y950" s="534"/>
      <c r="Z950" s="534"/>
    </row>
    <row r="951" spans="1:26" ht="14.25" customHeight="1">
      <c r="A951" s="715"/>
      <c r="B951" s="534"/>
      <c r="C951" s="534"/>
      <c r="D951" s="534"/>
      <c r="E951" s="654"/>
      <c r="F951" s="654"/>
      <c r="G951" s="654"/>
      <c r="H951" s="534"/>
      <c r="I951" s="534"/>
      <c r="J951" s="534"/>
      <c r="K951" s="534"/>
      <c r="L951" s="534"/>
      <c r="M951" s="534"/>
      <c r="N951" s="534"/>
      <c r="O951" s="534"/>
      <c r="P951" s="534"/>
      <c r="Q951" s="534"/>
      <c r="R951" s="534"/>
      <c r="S951" s="534"/>
      <c r="T951" s="534"/>
      <c r="U951" s="534"/>
      <c r="V951" s="534"/>
      <c r="W951" s="534"/>
      <c r="X951" s="534"/>
      <c r="Y951" s="534"/>
      <c r="Z951" s="534"/>
    </row>
    <row r="952" spans="1:26" ht="14.25" customHeight="1">
      <c r="A952" s="715"/>
      <c r="B952" s="534"/>
      <c r="C952" s="534"/>
      <c r="D952" s="534"/>
      <c r="E952" s="654"/>
      <c r="F952" s="654"/>
      <c r="G952" s="654"/>
      <c r="H952" s="534"/>
      <c r="I952" s="534"/>
      <c r="J952" s="534"/>
      <c r="K952" s="534"/>
      <c r="L952" s="534"/>
      <c r="M952" s="534"/>
      <c r="N952" s="534"/>
      <c r="O952" s="534"/>
      <c r="P952" s="534"/>
      <c r="Q952" s="534"/>
      <c r="R952" s="534"/>
      <c r="S952" s="534"/>
      <c r="T952" s="534"/>
      <c r="U952" s="534"/>
      <c r="V952" s="534"/>
      <c r="W952" s="534"/>
      <c r="X952" s="534"/>
      <c r="Y952" s="534"/>
      <c r="Z952" s="534"/>
    </row>
    <row r="953" spans="1:26" ht="14.25" customHeight="1">
      <c r="A953" s="715"/>
      <c r="B953" s="534"/>
      <c r="C953" s="534"/>
      <c r="D953" s="534"/>
      <c r="E953" s="654"/>
      <c r="F953" s="654"/>
      <c r="G953" s="654"/>
      <c r="H953" s="534"/>
      <c r="I953" s="534"/>
      <c r="J953" s="534"/>
      <c r="K953" s="534"/>
      <c r="L953" s="534"/>
      <c r="M953" s="534"/>
      <c r="N953" s="534"/>
      <c r="O953" s="534"/>
      <c r="P953" s="534"/>
      <c r="Q953" s="534"/>
      <c r="R953" s="534"/>
      <c r="S953" s="534"/>
      <c r="T953" s="534"/>
      <c r="U953" s="534"/>
      <c r="V953" s="534"/>
      <c r="W953" s="534"/>
      <c r="X953" s="534"/>
      <c r="Y953" s="534"/>
      <c r="Z953" s="534"/>
    </row>
    <row r="954" spans="1:26" ht="14.25" customHeight="1">
      <c r="A954" s="715"/>
      <c r="B954" s="534"/>
      <c r="C954" s="534"/>
      <c r="D954" s="534"/>
      <c r="E954" s="654"/>
      <c r="F954" s="654"/>
      <c r="G954" s="654"/>
      <c r="H954" s="534"/>
      <c r="I954" s="534"/>
      <c r="J954" s="534"/>
      <c r="K954" s="534"/>
      <c r="L954" s="534"/>
      <c r="M954" s="534"/>
      <c r="N954" s="534"/>
      <c r="O954" s="534"/>
      <c r="P954" s="534"/>
      <c r="Q954" s="534"/>
      <c r="R954" s="534"/>
      <c r="S954" s="534"/>
      <c r="T954" s="534"/>
      <c r="U954" s="534"/>
      <c r="V954" s="534"/>
      <c r="W954" s="534"/>
      <c r="X954" s="534"/>
      <c r="Y954" s="534"/>
      <c r="Z954" s="534"/>
    </row>
    <row r="955" spans="1:26" ht="14.25" customHeight="1">
      <c r="A955" s="715"/>
      <c r="B955" s="534"/>
      <c r="C955" s="534"/>
      <c r="D955" s="534"/>
      <c r="E955" s="654"/>
      <c r="F955" s="654"/>
      <c r="G955" s="654"/>
      <c r="H955" s="534"/>
      <c r="I955" s="534"/>
      <c r="J955" s="534"/>
      <c r="K955" s="534"/>
      <c r="L955" s="534"/>
      <c r="M955" s="534"/>
      <c r="N955" s="534"/>
      <c r="O955" s="534"/>
      <c r="P955" s="534"/>
      <c r="Q955" s="534"/>
      <c r="R955" s="534"/>
      <c r="S955" s="534"/>
      <c r="T955" s="534"/>
      <c r="U955" s="534"/>
      <c r="V955" s="534"/>
      <c r="W955" s="534"/>
      <c r="X955" s="534"/>
      <c r="Y955" s="534"/>
      <c r="Z955" s="534"/>
    </row>
    <row r="956" spans="1:26" ht="14.25" customHeight="1">
      <c r="A956" s="715"/>
      <c r="B956" s="534"/>
      <c r="C956" s="534"/>
      <c r="D956" s="534"/>
      <c r="E956" s="654"/>
      <c r="F956" s="654"/>
      <c r="G956" s="654"/>
      <c r="H956" s="534"/>
      <c r="I956" s="534"/>
      <c r="J956" s="534"/>
      <c r="K956" s="534"/>
      <c r="L956" s="534"/>
      <c r="M956" s="534"/>
      <c r="N956" s="534"/>
      <c r="O956" s="534"/>
      <c r="P956" s="534"/>
      <c r="Q956" s="534"/>
      <c r="R956" s="534"/>
      <c r="S956" s="534"/>
      <c r="T956" s="534"/>
      <c r="U956" s="534"/>
      <c r="V956" s="534"/>
      <c r="W956" s="534"/>
      <c r="X956" s="534"/>
      <c r="Y956" s="534"/>
      <c r="Z956" s="534"/>
    </row>
    <row r="957" spans="1:26" ht="14.25" customHeight="1">
      <c r="A957" s="715"/>
      <c r="B957" s="534"/>
      <c r="C957" s="534"/>
      <c r="D957" s="534"/>
      <c r="E957" s="654"/>
      <c r="F957" s="654"/>
      <c r="G957" s="654"/>
      <c r="H957" s="534"/>
      <c r="I957" s="534"/>
      <c r="J957" s="534"/>
      <c r="K957" s="534"/>
      <c r="L957" s="534"/>
      <c r="M957" s="534"/>
      <c r="N957" s="534"/>
      <c r="O957" s="534"/>
      <c r="P957" s="534"/>
      <c r="Q957" s="534"/>
      <c r="R957" s="534"/>
      <c r="S957" s="534"/>
      <c r="T957" s="534"/>
      <c r="U957" s="534"/>
      <c r="V957" s="534"/>
      <c r="W957" s="534"/>
      <c r="X957" s="534"/>
      <c r="Y957" s="534"/>
      <c r="Z957" s="534"/>
    </row>
    <row r="958" spans="1:26" ht="14.25" customHeight="1">
      <c r="A958" s="715"/>
      <c r="B958" s="534"/>
      <c r="C958" s="534"/>
      <c r="D958" s="534"/>
      <c r="E958" s="654"/>
      <c r="F958" s="654"/>
      <c r="G958" s="654"/>
      <c r="H958" s="534"/>
      <c r="I958" s="534"/>
      <c r="J958" s="534"/>
      <c r="K958" s="534"/>
      <c r="L958" s="534"/>
      <c r="M958" s="534"/>
      <c r="N958" s="534"/>
      <c r="O958" s="534"/>
      <c r="P958" s="534"/>
      <c r="Q958" s="534"/>
      <c r="R958" s="534"/>
      <c r="S958" s="534"/>
      <c r="T958" s="534"/>
      <c r="U958" s="534"/>
      <c r="V958" s="534"/>
      <c r="W958" s="534"/>
      <c r="X958" s="534"/>
      <c r="Y958" s="534"/>
      <c r="Z958" s="534"/>
    </row>
    <row r="959" spans="1:26" ht="14.25" customHeight="1">
      <c r="A959" s="715"/>
      <c r="B959" s="534"/>
      <c r="C959" s="534"/>
      <c r="D959" s="534"/>
      <c r="E959" s="654"/>
      <c r="F959" s="654"/>
      <c r="G959" s="654"/>
      <c r="H959" s="534"/>
      <c r="I959" s="534"/>
      <c r="J959" s="534"/>
      <c r="K959" s="534"/>
      <c r="L959" s="534"/>
      <c r="M959" s="534"/>
      <c r="N959" s="534"/>
      <c r="O959" s="534"/>
      <c r="P959" s="534"/>
      <c r="Q959" s="534"/>
      <c r="R959" s="534"/>
      <c r="S959" s="534"/>
      <c r="T959" s="534"/>
      <c r="U959" s="534"/>
      <c r="V959" s="534"/>
      <c r="W959" s="534"/>
      <c r="X959" s="534"/>
      <c r="Y959" s="534"/>
      <c r="Z959" s="534"/>
    </row>
    <row r="960" spans="1:26" ht="14.25" customHeight="1">
      <c r="A960" s="715"/>
      <c r="B960" s="534"/>
      <c r="C960" s="534"/>
      <c r="D960" s="534"/>
      <c r="E960" s="654"/>
      <c r="F960" s="654"/>
      <c r="G960" s="654"/>
      <c r="H960" s="534"/>
      <c r="I960" s="534"/>
      <c r="J960" s="534"/>
      <c r="K960" s="534"/>
      <c r="L960" s="534"/>
      <c r="M960" s="534"/>
      <c r="N960" s="534"/>
      <c r="O960" s="534"/>
      <c r="P960" s="534"/>
      <c r="Q960" s="534"/>
      <c r="R960" s="534"/>
      <c r="S960" s="534"/>
      <c r="T960" s="534"/>
      <c r="U960" s="534"/>
      <c r="V960" s="534"/>
      <c r="W960" s="534"/>
      <c r="X960" s="534"/>
      <c r="Y960" s="534"/>
      <c r="Z960" s="534"/>
    </row>
    <row r="961" spans="1:26" ht="14.25" customHeight="1">
      <c r="A961" s="715"/>
      <c r="B961" s="534"/>
      <c r="C961" s="534"/>
      <c r="D961" s="534"/>
      <c r="E961" s="654"/>
      <c r="F961" s="654"/>
      <c r="G961" s="654"/>
      <c r="H961" s="534"/>
      <c r="I961" s="534"/>
      <c r="J961" s="534"/>
      <c r="K961" s="534"/>
      <c r="L961" s="534"/>
      <c r="M961" s="534"/>
      <c r="N961" s="534"/>
      <c r="O961" s="534"/>
      <c r="P961" s="534"/>
      <c r="Q961" s="534"/>
      <c r="R961" s="534"/>
      <c r="S961" s="534"/>
      <c r="T961" s="534"/>
      <c r="U961" s="534"/>
      <c r="V961" s="534"/>
      <c r="W961" s="534"/>
      <c r="X961" s="534"/>
      <c r="Y961" s="534"/>
      <c r="Z961" s="534"/>
    </row>
    <row r="962" spans="1:26" ht="14.25" customHeight="1">
      <c r="A962" s="715"/>
      <c r="B962" s="534"/>
      <c r="C962" s="534"/>
      <c r="D962" s="534"/>
      <c r="E962" s="654"/>
      <c r="F962" s="654"/>
      <c r="G962" s="654"/>
      <c r="H962" s="534"/>
      <c r="I962" s="534"/>
      <c r="J962" s="534"/>
      <c r="K962" s="534"/>
      <c r="L962" s="534"/>
      <c r="M962" s="534"/>
      <c r="N962" s="534"/>
      <c r="O962" s="534"/>
      <c r="P962" s="534"/>
      <c r="Q962" s="534"/>
      <c r="R962" s="534"/>
      <c r="S962" s="534"/>
      <c r="T962" s="534"/>
      <c r="U962" s="534"/>
      <c r="V962" s="534"/>
      <c r="W962" s="534"/>
      <c r="X962" s="534"/>
      <c r="Y962" s="534"/>
      <c r="Z962" s="534"/>
    </row>
    <row r="963" spans="1:26" ht="14.25" customHeight="1">
      <c r="A963" s="715"/>
      <c r="B963" s="534"/>
      <c r="C963" s="534"/>
      <c r="D963" s="534"/>
      <c r="E963" s="654"/>
      <c r="F963" s="654"/>
      <c r="G963" s="654"/>
      <c r="H963" s="534"/>
      <c r="I963" s="534"/>
      <c r="J963" s="534"/>
      <c r="K963" s="534"/>
      <c r="L963" s="534"/>
      <c r="M963" s="534"/>
      <c r="N963" s="534"/>
      <c r="O963" s="534"/>
      <c r="P963" s="534"/>
      <c r="Q963" s="534"/>
      <c r="R963" s="534"/>
      <c r="S963" s="534"/>
      <c r="T963" s="534"/>
      <c r="U963" s="534"/>
      <c r="V963" s="534"/>
      <c r="W963" s="534"/>
      <c r="X963" s="534"/>
      <c r="Y963" s="534"/>
      <c r="Z963" s="534"/>
    </row>
    <row r="964" spans="1:26" ht="14.25" customHeight="1">
      <c r="A964" s="715"/>
      <c r="B964" s="534"/>
      <c r="C964" s="534"/>
      <c r="D964" s="534"/>
      <c r="E964" s="654"/>
      <c r="F964" s="654"/>
      <c r="G964" s="654"/>
      <c r="H964" s="534"/>
      <c r="I964" s="534"/>
      <c r="J964" s="534"/>
      <c r="K964" s="534"/>
      <c r="L964" s="534"/>
      <c r="M964" s="534"/>
      <c r="N964" s="534"/>
      <c r="O964" s="534"/>
      <c r="P964" s="534"/>
      <c r="Q964" s="534"/>
      <c r="R964" s="534"/>
      <c r="S964" s="534"/>
      <c r="T964" s="534"/>
      <c r="U964" s="534"/>
      <c r="V964" s="534"/>
      <c r="W964" s="534"/>
      <c r="X964" s="534"/>
      <c r="Y964" s="534"/>
      <c r="Z964" s="534"/>
    </row>
    <row r="965" spans="1:26" ht="14.25" customHeight="1">
      <c r="A965" s="715"/>
      <c r="B965" s="534"/>
      <c r="C965" s="534"/>
      <c r="D965" s="534"/>
      <c r="E965" s="654"/>
      <c r="F965" s="654"/>
      <c r="G965" s="654"/>
      <c r="H965" s="534"/>
      <c r="I965" s="534"/>
      <c r="J965" s="534"/>
      <c r="K965" s="534"/>
      <c r="L965" s="534"/>
      <c r="M965" s="534"/>
      <c r="N965" s="534"/>
      <c r="O965" s="534"/>
      <c r="P965" s="534"/>
      <c r="Q965" s="534"/>
      <c r="R965" s="534"/>
      <c r="S965" s="534"/>
      <c r="T965" s="534"/>
      <c r="U965" s="534"/>
      <c r="V965" s="534"/>
      <c r="W965" s="534"/>
      <c r="X965" s="534"/>
      <c r="Y965" s="534"/>
      <c r="Z965" s="534"/>
    </row>
    <row r="966" spans="1:26" ht="14.25" customHeight="1">
      <c r="A966" s="715"/>
      <c r="B966" s="534"/>
      <c r="C966" s="534"/>
      <c r="D966" s="534"/>
      <c r="E966" s="654"/>
      <c r="F966" s="654"/>
      <c r="G966" s="654"/>
      <c r="H966" s="534"/>
      <c r="I966" s="534"/>
      <c r="J966" s="534"/>
      <c r="K966" s="534"/>
      <c r="L966" s="534"/>
      <c r="M966" s="534"/>
      <c r="N966" s="534"/>
      <c r="O966" s="534"/>
      <c r="P966" s="534"/>
      <c r="Q966" s="534"/>
      <c r="R966" s="534"/>
      <c r="S966" s="534"/>
      <c r="T966" s="534"/>
      <c r="U966" s="534"/>
      <c r="V966" s="534"/>
      <c r="W966" s="534"/>
      <c r="X966" s="534"/>
      <c r="Y966" s="534"/>
      <c r="Z966" s="534"/>
    </row>
    <row r="967" spans="1:26" ht="14.25" customHeight="1">
      <c r="A967" s="715"/>
      <c r="B967" s="534"/>
      <c r="C967" s="534"/>
      <c r="D967" s="534"/>
      <c r="E967" s="654"/>
      <c r="F967" s="654"/>
      <c r="G967" s="654"/>
      <c r="H967" s="534"/>
      <c r="I967" s="534"/>
      <c r="J967" s="534"/>
      <c r="K967" s="534"/>
      <c r="L967" s="534"/>
      <c r="M967" s="534"/>
      <c r="N967" s="534"/>
      <c r="O967" s="534"/>
      <c r="P967" s="534"/>
      <c r="Q967" s="534"/>
      <c r="R967" s="534"/>
      <c r="S967" s="534"/>
      <c r="T967" s="534"/>
      <c r="U967" s="534"/>
      <c r="V967" s="534"/>
      <c r="W967" s="534"/>
      <c r="X967" s="534"/>
      <c r="Y967" s="534"/>
      <c r="Z967" s="534"/>
    </row>
    <row r="968" spans="1:26" ht="14.25" customHeight="1">
      <c r="A968" s="715"/>
      <c r="B968" s="534"/>
      <c r="C968" s="534"/>
      <c r="D968" s="534"/>
      <c r="E968" s="654"/>
      <c r="F968" s="654"/>
      <c r="G968" s="654"/>
      <c r="H968" s="534"/>
      <c r="I968" s="534"/>
      <c r="J968" s="534"/>
      <c r="K968" s="534"/>
      <c r="L968" s="534"/>
      <c r="M968" s="534"/>
      <c r="N968" s="534"/>
      <c r="O968" s="534"/>
      <c r="P968" s="534"/>
      <c r="Q968" s="534"/>
      <c r="R968" s="534"/>
      <c r="S968" s="534"/>
      <c r="T968" s="534"/>
      <c r="U968" s="534"/>
      <c r="V968" s="534"/>
      <c r="W968" s="534"/>
      <c r="X968" s="534"/>
      <c r="Y968" s="534"/>
      <c r="Z968" s="534"/>
    </row>
    <row r="969" spans="1:26" ht="14.25" customHeight="1">
      <c r="A969" s="715"/>
      <c r="B969" s="534"/>
      <c r="C969" s="534"/>
      <c r="D969" s="534"/>
      <c r="E969" s="654"/>
      <c r="F969" s="654"/>
      <c r="G969" s="654"/>
      <c r="H969" s="534"/>
      <c r="I969" s="534"/>
      <c r="J969" s="534"/>
      <c r="K969" s="534"/>
      <c r="L969" s="534"/>
      <c r="M969" s="534"/>
      <c r="N969" s="534"/>
      <c r="O969" s="534"/>
      <c r="P969" s="534"/>
      <c r="Q969" s="534"/>
      <c r="R969" s="534"/>
      <c r="S969" s="534"/>
      <c r="T969" s="534"/>
      <c r="U969" s="534"/>
      <c r="V969" s="534"/>
      <c r="W969" s="534"/>
      <c r="X969" s="534"/>
      <c r="Y969" s="534"/>
      <c r="Z969" s="534"/>
    </row>
    <row r="970" spans="1:26" ht="14.25" customHeight="1">
      <c r="A970" s="715"/>
      <c r="B970" s="534"/>
      <c r="C970" s="534"/>
      <c r="D970" s="534"/>
      <c r="E970" s="654"/>
      <c r="F970" s="654"/>
      <c r="G970" s="654"/>
      <c r="H970" s="534"/>
      <c r="I970" s="534"/>
      <c r="J970" s="534"/>
      <c r="K970" s="534"/>
      <c r="L970" s="534"/>
      <c r="M970" s="534"/>
      <c r="N970" s="534"/>
      <c r="O970" s="534"/>
      <c r="P970" s="534"/>
      <c r="Q970" s="534"/>
      <c r="R970" s="534"/>
      <c r="S970" s="534"/>
      <c r="T970" s="534"/>
      <c r="U970" s="534"/>
      <c r="V970" s="534"/>
      <c r="W970" s="534"/>
      <c r="X970" s="534"/>
      <c r="Y970" s="534"/>
      <c r="Z970" s="534"/>
    </row>
    <row r="971" spans="1:26" ht="14.25" customHeight="1">
      <c r="A971" s="715"/>
      <c r="B971" s="534"/>
      <c r="C971" s="534"/>
      <c r="D971" s="534"/>
      <c r="E971" s="654"/>
      <c r="F971" s="654"/>
      <c r="G971" s="654"/>
      <c r="H971" s="534"/>
      <c r="I971" s="534"/>
      <c r="J971" s="534"/>
      <c r="K971" s="534"/>
      <c r="L971" s="534"/>
      <c r="M971" s="534"/>
      <c r="N971" s="534"/>
      <c r="O971" s="534"/>
      <c r="P971" s="534"/>
      <c r="Q971" s="534"/>
      <c r="R971" s="534"/>
      <c r="S971" s="534"/>
      <c r="T971" s="534"/>
      <c r="U971" s="534"/>
      <c r="V971" s="534"/>
      <c r="W971" s="534"/>
      <c r="X971" s="534"/>
      <c r="Y971" s="534"/>
      <c r="Z971" s="534"/>
    </row>
    <row r="972" spans="1:26" ht="14.25" customHeight="1">
      <c r="A972" s="715"/>
      <c r="B972" s="534"/>
      <c r="C972" s="534"/>
      <c r="D972" s="534"/>
      <c r="E972" s="654"/>
      <c r="F972" s="654"/>
      <c r="G972" s="654"/>
      <c r="H972" s="534"/>
      <c r="I972" s="534"/>
      <c r="J972" s="534"/>
      <c r="K972" s="534"/>
      <c r="L972" s="534"/>
      <c r="M972" s="534"/>
      <c r="N972" s="534"/>
      <c r="O972" s="534"/>
      <c r="P972" s="534"/>
      <c r="Q972" s="534"/>
      <c r="R972" s="534"/>
      <c r="S972" s="534"/>
      <c r="T972" s="534"/>
      <c r="U972" s="534"/>
      <c r="V972" s="534"/>
      <c r="W972" s="534"/>
      <c r="X972" s="534"/>
      <c r="Y972" s="534"/>
      <c r="Z972" s="534"/>
    </row>
    <row r="973" spans="1:26" ht="14.25" customHeight="1">
      <c r="A973" s="715"/>
      <c r="B973" s="534"/>
      <c r="C973" s="534"/>
      <c r="D973" s="534"/>
      <c r="E973" s="654"/>
      <c r="F973" s="654"/>
      <c r="G973" s="654"/>
      <c r="H973" s="534"/>
      <c r="I973" s="534"/>
      <c r="J973" s="534"/>
      <c r="K973" s="534"/>
      <c r="L973" s="534"/>
      <c r="M973" s="534"/>
      <c r="N973" s="534"/>
      <c r="O973" s="534"/>
      <c r="P973" s="534"/>
      <c r="Q973" s="534"/>
      <c r="R973" s="534"/>
      <c r="S973" s="534"/>
      <c r="T973" s="534"/>
      <c r="U973" s="534"/>
      <c r="V973" s="534"/>
      <c r="W973" s="534"/>
      <c r="X973" s="534"/>
      <c r="Y973" s="534"/>
      <c r="Z973" s="534"/>
    </row>
    <row r="974" spans="1:26" ht="14.25" customHeight="1">
      <c r="A974" s="715"/>
      <c r="B974" s="534"/>
      <c r="C974" s="534"/>
      <c r="D974" s="534"/>
      <c r="E974" s="654"/>
      <c r="F974" s="654"/>
      <c r="G974" s="654"/>
      <c r="H974" s="534"/>
      <c r="I974" s="534"/>
      <c r="J974" s="534"/>
      <c r="K974" s="534"/>
      <c r="L974" s="534"/>
      <c r="M974" s="534"/>
      <c r="N974" s="534"/>
      <c r="O974" s="534"/>
      <c r="P974" s="534"/>
      <c r="Q974" s="534"/>
      <c r="R974" s="534"/>
      <c r="S974" s="534"/>
      <c r="T974" s="534"/>
      <c r="U974" s="534"/>
      <c r="V974" s="534"/>
      <c r="W974" s="534"/>
      <c r="X974" s="534"/>
      <c r="Y974" s="534"/>
      <c r="Z974" s="534"/>
    </row>
    <row r="975" spans="1:26" ht="14.25" customHeight="1">
      <c r="A975" s="715"/>
      <c r="B975" s="534"/>
      <c r="C975" s="534"/>
      <c r="D975" s="534"/>
      <c r="E975" s="654"/>
      <c r="F975" s="654"/>
      <c r="G975" s="654"/>
      <c r="H975" s="534"/>
      <c r="I975" s="534"/>
      <c r="J975" s="534"/>
      <c r="K975" s="534"/>
      <c r="L975" s="534"/>
      <c r="M975" s="534"/>
      <c r="N975" s="534"/>
      <c r="O975" s="534"/>
      <c r="P975" s="534"/>
      <c r="Q975" s="534"/>
      <c r="R975" s="534"/>
      <c r="S975" s="534"/>
      <c r="T975" s="534"/>
      <c r="U975" s="534"/>
      <c r="V975" s="534"/>
      <c r="W975" s="534"/>
      <c r="X975" s="534"/>
      <c r="Y975" s="534"/>
      <c r="Z975" s="534"/>
    </row>
    <row r="976" spans="1:26" ht="14.25" customHeight="1">
      <c r="A976" s="715"/>
      <c r="B976" s="534"/>
      <c r="C976" s="534"/>
      <c r="D976" s="534"/>
      <c r="E976" s="654"/>
      <c r="F976" s="654"/>
      <c r="G976" s="654"/>
      <c r="H976" s="534"/>
      <c r="I976" s="534"/>
      <c r="J976" s="534"/>
      <c r="K976" s="534"/>
      <c r="L976" s="534"/>
      <c r="M976" s="534"/>
      <c r="N976" s="534"/>
      <c r="O976" s="534"/>
      <c r="P976" s="534"/>
      <c r="Q976" s="534"/>
      <c r="R976" s="534"/>
      <c r="S976" s="534"/>
      <c r="T976" s="534"/>
      <c r="U976" s="534"/>
      <c r="V976" s="534"/>
      <c r="W976" s="534"/>
      <c r="X976" s="534"/>
      <c r="Y976" s="534"/>
      <c r="Z976" s="534"/>
    </row>
    <row r="977" spans="1:26" ht="14.25" customHeight="1">
      <c r="A977" s="715"/>
      <c r="B977" s="534"/>
      <c r="C977" s="534"/>
      <c r="D977" s="534"/>
      <c r="E977" s="654"/>
      <c r="F977" s="654"/>
      <c r="G977" s="654"/>
      <c r="H977" s="534"/>
      <c r="I977" s="534"/>
      <c r="J977" s="534"/>
      <c r="K977" s="534"/>
      <c r="L977" s="534"/>
      <c r="M977" s="534"/>
      <c r="N977" s="534"/>
      <c r="O977" s="534"/>
      <c r="P977" s="534"/>
      <c r="Q977" s="534"/>
      <c r="R977" s="534"/>
      <c r="S977" s="534"/>
      <c r="T977" s="534"/>
      <c r="U977" s="534"/>
      <c r="V977" s="534"/>
      <c r="W977" s="534"/>
      <c r="X977" s="534"/>
      <c r="Y977" s="534"/>
      <c r="Z977" s="534"/>
    </row>
    <row r="978" spans="1:26" ht="14.25" customHeight="1">
      <c r="A978" s="715"/>
      <c r="B978" s="534"/>
      <c r="C978" s="534"/>
      <c r="D978" s="534"/>
      <c r="E978" s="654"/>
      <c r="F978" s="654"/>
      <c r="G978" s="654"/>
      <c r="H978" s="534"/>
      <c r="I978" s="534"/>
      <c r="J978" s="534"/>
      <c r="K978" s="534"/>
      <c r="L978" s="534"/>
      <c r="M978" s="534"/>
      <c r="N978" s="534"/>
      <c r="O978" s="534"/>
      <c r="P978" s="534"/>
      <c r="Q978" s="534"/>
      <c r="R978" s="534"/>
      <c r="S978" s="534"/>
      <c r="T978" s="534"/>
      <c r="U978" s="534"/>
      <c r="V978" s="534"/>
      <c r="W978" s="534"/>
      <c r="X978" s="534"/>
      <c r="Y978" s="534"/>
      <c r="Z978" s="534"/>
    </row>
    <row r="979" spans="1:26" ht="14.25" customHeight="1">
      <c r="A979" s="715"/>
      <c r="B979" s="534"/>
      <c r="C979" s="534"/>
      <c r="D979" s="534"/>
      <c r="E979" s="654"/>
      <c r="F979" s="654"/>
      <c r="G979" s="654"/>
      <c r="H979" s="534"/>
      <c r="I979" s="534"/>
      <c r="J979" s="534"/>
      <c r="K979" s="534"/>
      <c r="L979" s="534"/>
      <c r="M979" s="534"/>
      <c r="N979" s="534"/>
      <c r="O979" s="534"/>
      <c r="P979" s="534"/>
      <c r="Q979" s="534"/>
      <c r="R979" s="534"/>
      <c r="S979" s="534"/>
      <c r="T979" s="534"/>
      <c r="U979" s="534"/>
      <c r="V979" s="534"/>
      <c r="W979" s="534"/>
      <c r="X979" s="534"/>
      <c r="Y979" s="534"/>
      <c r="Z979" s="534"/>
    </row>
    <row r="980" spans="1:26" ht="14.25" customHeight="1">
      <c r="A980" s="715"/>
      <c r="B980" s="534"/>
      <c r="C980" s="534"/>
      <c r="D980" s="534"/>
      <c r="E980" s="654"/>
      <c r="F980" s="654"/>
      <c r="G980" s="654"/>
      <c r="H980" s="534"/>
      <c r="I980" s="534"/>
      <c r="J980" s="534"/>
      <c r="K980" s="534"/>
      <c r="L980" s="534"/>
      <c r="M980" s="534"/>
      <c r="N980" s="534"/>
      <c r="O980" s="534"/>
      <c r="P980" s="534"/>
      <c r="Q980" s="534"/>
      <c r="R980" s="534"/>
      <c r="S980" s="534"/>
      <c r="T980" s="534"/>
      <c r="U980" s="534"/>
      <c r="V980" s="534"/>
      <c r="W980" s="534"/>
      <c r="X980" s="534"/>
      <c r="Y980" s="534"/>
      <c r="Z980" s="534"/>
    </row>
    <row r="981" spans="1:26" ht="14.25" customHeight="1">
      <c r="A981" s="715"/>
      <c r="B981" s="534"/>
      <c r="C981" s="534"/>
      <c r="D981" s="534"/>
      <c r="E981" s="654"/>
      <c r="F981" s="654"/>
      <c r="G981" s="654"/>
      <c r="H981" s="534"/>
      <c r="I981" s="534"/>
      <c r="J981" s="534"/>
      <c r="K981" s="534"/>
      <c r="L981" s="534"/>
      <c r="M981" s="534"/>
      <c r="N981" s="534"/>
      <c r="O981" s="534"/>
      <c r="P981" s="534"/>
      <c r="Q981" s="534"/>
      <c r="R981" s="534"/>
      <c r="S981" s="534"/>
      <c r="T981" s="534"/>
      <c r="U981" s="534"/>
      <c r="V981" s="534"/>
      <c r="W981" s="534"/>
      <c r="X981" s="534"/>
      <c r="Y981" s="534"/>
      <c r="Z981" s="534"/>
    </row>
    <row r="982" spans="1:26" ht="14.25" customHeight="1">
      <c r="A982" s="715"/>
      <c r="B982" s="534"/>
      <c r="C982" s="534"/>
      <c r="D982" s="534"/>
      <c r="E982" s="654"/>
      <c r="F982" s="654"/>
      <c r="G982" s="654"/>
      <c r="H982" s="534"/>
      <c r="I982" s="534"/>
      <c r="J982" s="534"/>
      <c r="K982" s="534"/>
      <c r="L982" s="534"/>
      <c r="M982" s="534"/>
      <c r="N982" s="534"/>
      <c r="O982" s="534"/>
      <c r="P982" s="534"/>
      <c r="Q982" s="534"/>
      <c r="R982" s="534"/>
      <c r="S982" s="534"/>
      <c r="T982" s="534"/>
      <c r="U982" s="534"/>
      <c r="V982" s="534"/>
      <c r="W982" s="534"/>
      <c r="X982" s="534"/>
      <c r="Y982" s="534"/>
      <c r="Z982" s="534"/>
    </row>
    <row r="983" spans="1:26" ht="14.25" customHeight="1">
      <c r="A983" s="715"/>
      <c r="B983" s="534"/>
      <c r="C983" s="534"/>
      <c r="D983" s="534"/>
      <c r="E983" s="654"/>
      <c r="F983" s="654"/>
      <c r="G983" s="654"/>
      <c r="H983" s="534"/>
      <c r="I983" s="534"/>
      <c r="J983" s="534"/>
      <c r="K983" s="534"/>
      <c r="L983" s="534"/>
      <c r="M983" s="534"/>
      <c r="N983" s="534"/>
      <c r="O983" s="534"/>
      <c r="P983" s="534"/>
      <c r="Q983" s="534"/>
      <c r="R983" s="534"/>
      <c r="S983" s="534"/>
      <c r="T983" s="534"/>
      <c r="U983" s="534"/>
      <c r="V983" s="534"/>
      <c r="W983" s="534"/>
      <c r="X983" s="534"/>
      <c r="Y983" s="534"/>
      <c r="Z983" s="534"/>
    </row>
    <row r="984" spans="1:26" ht="14.25" customHeight="1">
      <c r="A984" s="715"/>
      <c r="B984" s="534"/>
      <c r="C984" s="534"/>
      <c r="D984" s="534"/>
      <c r="E984" s="654"/>
      <c r="F984" s="654"/>
      <c r="G984" s="654"/>
      <c r="H984" s="534"/>
      <c r="I984" s="534"/>
      <c r="J984" s="534"/>
      <c r="K984" s="534"/>
      <c r="L984" s="534"/>
      <c r="M984" s="534"/>
      <c r="N984" s="534"/>
      <c r="O984" s="534"/>
      <c r="P984" s="534"/>
      <c r="Q984" s="534"/>
      <c r="R984" s="534"/>
      <c r="S984" s="534"/>
      <c r="T984" s="534"/>
      <c r="U984" s="534"/>
      <c r="V984" s="534"/>
      <c r="W984" s="534"/>
      <c r="X984" s="534"/>
      <c r="Y984" s="534"/>
      <c r="Z984" s="534"/>
    </row>
    <row r="985" spans="1:26" ht="14.25" customHeight="1">
      <c r="A985" s="715"/>
      <c r="B985" s="534"/>
      <c r="C985" s="534"/>
      <c r="D985" s="534"/>
      <c r="E985" s="654"/>
      <c r="F985" s="654"/>
      <c r="G985" s="654"/>
      <c r="H985" s="534"/>
      <c r="I985" s="534"/>
      <c r="J985" s="534"/>
      <c r="K985" s="534"/>
      <c r="L985" s="534"/>
      <c r="M985" s="534"/>
      <c r="N985" s="534"/>
      <c r="O985" s="534"/>
      <c r="P985" s="534"/>
      <c r="Q985" s="534"/>
      <c r="R985" s="534"/>
      <c r="S985" s="534"/>
      <c r="T985" s="534"/>
      <c r="U985" s="534"/>
      <c r="V985" s="534"/>
      <c r="W985" s="534"/>
      <c r="X985" s="534"/>
      <c r="Y985" s="534"/>
      <c r="Z985" s="534"/>
    </row>
    <row r="986" spans="1:26" ht="14.25" customHeight="1">
      <c r="A986" s="715"/>
      <c r="B986" s="534"/>
      <c r="C986" s="534"/>
      <c r="D986" s="534"/>
      <c r="E986" s="654"/>
      <c r="F986" s="654"/>
      <c r="G986" s="654"/>
      <c r="H986" s="534"/>
      <c r="I986" s="534"/>
      <c r="J986" s="534"/>
      <c r="K986" s="534"/>
      <c r="L986" s="534"/>
      <c r="M986" s="534"/>
      <c r="N986" s="534"/>
      <c r="O986" s="534"/>
      <c r="P986" s="534"/>
      <c r="Q986" s="534"/>
      <c r="R986" s="534"/>
      <c r="S986" s="534"/>
      <c r="T986" s="534"/>
      <c r="U986" s="534"/>
      <c r="V986" s="534"/>
      <c r="W986" s="534"/>
      <c r="X986" s="534"/>
      <c r="Y986" s="534"/>
      <c r="Z986" s="534"/>
    </row>
    <row r="987" spans="1:26" ht="14.25" customHeight="1">
      <c r="A987" s="715"/>
      <c r="B987" s="534"/>
      <c r="C987" s="534"/>
      <c r="D987" s="534"/>
      <c r="E987" s="654"/>
      <c r="F987" s="654"/>
      <c r="G987" s="654"/>
      <c r="H987" s="534"/>
      <c r="I987" s="534"/>
      <c r="J987" s="534"/>
      <c r="K987" s="534"/>
      <c r="L987" s="534"/>
      <c r="M987" s="534"/>
      <c r="N987" s="534"/>
      <c r="O987" s="534"/>
      <c r="P987" s="534"/>
      <c r="Q987" s="534"/>
      <c r="R987" s="534"/>
      <c r="S987" s="534"/>
      <c r="T987" s="534"/>
      <c r="U987" s="534"/>
      <c r="V987" s="534"/>
      <c r="W987" s="534"/>
      <c r="X987" s="534"/>
      <c r="Y987" s="534"/>
      <c r="Z987" s="534"/>
    </row>
    <row r="988" spans="1:26" ht="14.25" customHeight="1">
      <c r="A988" s="715"/>
      <c r="B988" s="534"/>
      <c r="C988" s="534"/>
      <c r="D988" s="534"/>
      <c r="E988" s="654"/>
      <c r="F988" s="654"/>
      <c r="G988" s="654"/>
      <c r="H988" s="534"/>
      <c r="I988" s="534"/>
      <c r="J988" s="534"/>
      <c r="K988" s="534"/>
      <c r="L988" s="534"/>
      <c r="M988" s="534"/>
      <c r="N988" s="534"/>
      <c r="O988" s="534"/>
      <c r="P988" s="534"/>
      <c r="Q988" s="534"/>
      <c r="R988" s="534"/>
      <c r="S988" s="534"/>
      <c r="T988" s="534"/>
      <c r="U988" s="534"/>
      <c r="V988" s="534"/>
      <c r="W988" s="534"/>
      <c r="X988" s="534"/>
      <c r="Y988" s="534"/>
      <c r="Z988" s="534"/>
    </row>
    <row r="989" spans="1:26" ht="14.25" customHeight="1">
      <c r="A989" s="715"/>
      <c r="B989" s="534"/>
      <c r="C989" s="534"/>
      <c r="D989" s="534"/>
      <c r="E989" s="654"/>
      <c r="F989" s="654"/>
      <c r="G989" s="654"/>
      <c r="H989" s="534"/>
      <c r="I989" s="534"/>
      <c r="J989" s="534"/>
      <c r="K989" s="534"/>
      <c r="L989" s="534"/>
      <c r="M989" s="534"/>
      <c r="N989" s="534"/>
      <c r="O989" s="534"/>
      <c r="P989" s="534"/>
      <c r="Q989" s="534"/>
      <c r="R989" s="534"/>
      <c r="S989" s="534"/>
      <c r="T989" s="534"/>
      <c r="U989" s="534"/>
      <c r="V989" s="534"/>
      <c r="W989" s="534"/>
      <c r="X989" s="534"/>
      <c r="Y989" s="534"/>
      <c r="Z989" s="534"/>
    </row>
    <row r="990" spans="1:26" ht="14.25" customHeight="1">
      <c r="A990" s="715"/>
      <c r="B990" s="534"/>
      <c r="C990" s="534"/>
      <c r="D990" s="534"/>
      <c r="E990" s="654"/>
      <c r="F990" s="654"/>
      <c r="G990" s="654"/>
      <c r="H990" s="534"/>
      <c r="I990" s="534"/>
      <c r="J990" s="534"/>
      <c r="K990" s="534"/>
      <c r="L990" s="534"/>
      <c r="M990" s="534"/>
      <c r="N990" s="534"/>
      <c r="O990" s="534"/>
      <c r="P990" s="534"/>
      <c r="Q990" s="534"/>
      <c r="R990" s="534"/>
      <c r="S990" s="534"/>
      <c r="T990" s="534"/>
      <c r="U990" s="534"/>
      <c r="V990" s="534"/>
      <c r="W990" s="534"/>
      <c r="X990" s="534"/>
      <c r="Y990" s="534"/>
      <c r="Z990" s="534"/>
    </row>
    <row r="991" spans="1:26" ht="14.25" customHeight="1">
      <c r="A991" s="715"/>
      <c r="B991" s="534"/>
      <c r="C991" s="534"/>
      <c r="D991" s="534"/>
      <c r="E991" s="654"/>
      <c r="F991" s="654"/>
      <c r="G991" s="654"/>
      <c r="H991" s="534"/>
      <c r="I991" s="534"/>
      <c r="J991" s="534"/>
      <c r="K991" s="534"/>
      <c r="L991" s="534"/>
      <c r="M991" s="534"/>
      <c r="N991" s="534"/>
      <c r="O991" s="534"/>
      <c r="P991" s="534"/>
      <c r="Q991" s="534"/>
      <c r="R991" s="534"/>
      <c r="S991" s="534"/>
      <c r="T991" s="534"/>
      <c r="U991" s="534"/>
      <c r="V991" s="534"/>
      <c r="W991" s="534"/>
      <c r="X991" s="534"/>
      <c r="Y991" s="534"/>
      <c r="Z991" s="534"/>
    </row>
    <row r="992" spans="1:26" ht="14.25" customHeight="1">
      <c r="A992" s="715"/>
      <c r="B992" s="534"/>
      <c r="C992" s="534"/>
      <c r="D992" s="534"/>
      <c r="E992" s="654"/>
      <c r="F992" s="654"/>
      <c r="G992" s="654"/>
      <c r="H992" s="534"/>
      <c r="I992" s="534"/>
      <c r="J992" s="534"/>
      <c r="K992" s="534"/>
      <c r="L992" s="534"/>
      <c r="M992" s="534"/>
      <c r="N992" s="534"/>
      <c r="O992" s="534"/>
      <c r="P992" s="534"/>
      <c r="Q992" s="534"/>
      <c r="R992" s="534"/>
      <c r="S992" s="534"/>
      <c r="T992" s="534"/>
      <c r="U992" s="534"/>
      <c r="V992" s="534"/>
      <c r="W992" s="534"/>
      <c r="X992" s="534"/>
      <c r="Y992" s="534"/>
      <c r="Z992" s="534"/>
    </row>
    <row r="993" spans="1:26" ht="14.25" customHeight="1">
      <c r="A993" s="715"/>
      <c r="B993" s="534"/>
      <c r="C993" s="534"/>
      <c r="D993" s="534"/>
      <c r="E993" s="654"/>
      <c r="F993" s="654"/>
      <c r="G993" s="654"/>
      <c r="H993" s="534"/>
      <c r="I993" s="534"/>
      <c r="J993" s="534"/>
      <c r="K993" s="534"/>
      <c r="L993" s="534"/>
      <c r="M993" s="534"/>
      <c r="N993" s="534"/>
      <c r="O993" s="534"/>
      <c r="P993" s="534"/>
      <c r="Q993" s="534"/>
      <c r="R993" s="534"/>
      <c r="S993" s="534"/>
      <c r="T993" s="534"/>
      <c r="U993" s="534"/>
      <c r="V993" s="534"/>
      <c r="W993" s="534"/>
      <c r="X993" s="534"/>
      <c r="Y993" s="534"/>
      <c r="Z993" s="534"/>
    </row>
  </sheetData>
  <mergeCells count="3">
    <mergeCell ref="A1:E1"/>
    <mergeCell ref="A2:E4"/>
    <mergeCell ref="A26:D26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2" max="2" width="17.5703125" customWidth="1"/>
    <col min="5" max="5" width="41" customWidth="1"/>
  </cols>
  <sheetData>
    <row r="1" spans="1:26">
      <c r="A1" s="564"/>
      <c r="B1" s="716"/>
      <c r="C1" s="564"/>
      <c r="D1" s="564"/>
      <c r="E1" s="564"/>
      <c r="F1" s="923" t="s">
        <v>1271</v>
      </c>
      <c r="G1" s="723"/>
      <c r="H1" s="723"/>
      <c r="I1" s="723"/>
      <c r="J1" s="723"/>
      <c r="K1" s="723"/>
      <c r="L1" s="723"/>
      <c r="M1" s="723"/>
      <c r="N1" s="723"/>
      <c r="O1" s="723"/>
      <c r="P1" s="723"/>
      <c r="Q1" s="717"/>
      <c r="R1" s="717"/>
      <c r="S1" s="717"/>
      <c r="T1" s="717"/>
      <c r="U1" s="717"/>
      <c r="V1" s="717"/>
      <c r="W1" s="717"/>
      <c r="X1" s="717"/>
      <c r="Y1" s="717"/>
      <c r="Z1" s="717"/>
    </row>
    <row r="2" spans="1:26">
      <c r="A2" s="900" t="s">
        <v>1272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10"/>
      <c r="Q2" s="717"/>
      <c r="R2" s="717"/>
      <c r="S2" s="717"/>
      <c r="T2" s="717"/>
      <c r="U2" s="717"/>
      <c r="V2" s="717"/>
      <c r="W2" s="717"/>
      <c r="X2" s="717"/>
      <c r="Y2" s="717"/>
      <c r="Z2" s="717"/>
    </row>
    <row r="3" spans="1:26">
      <c r="A3" s="907" t="s">
        <v>11</v>
      </c>
      <c r="B3" s="902" t="s">
        <v>12</v>
      </c>
      <c r="C3" s="902" t="s">
        <v>13</v>
      </c>
      <c r="D3" s="902" t="s">
        <v>14</v>
      </c>
      <c r="E3" s="902" t="s">
        <v>16</v>
      </c>
      <c r="F3" s="902" t="s">
        <v>557</v>
      </c>
      <c r="G3" s="902" t="s">
        <v>558</v>
      </c>
      <c r="H3" s="902" t="s">
        <v>1229</v>
      </c>
      <c r="I3" s="902" t="s">
        <v>559</v>
      </c>
      <c r="J3" s="902" t="s">
        <v>560</v>
      </c>
      <c r="K3" s="902" t="s">
        <v>18</v>
      </c>
      <c r="L3" s="902" t="s">
        <v>19</v>
      </c>
      <c r="M3" s="911" t="s">
        <v>20</v>
      </c>
      <c r="N3" s="815"/>
      <c r="O3" s="902" t="s">
        <v>21</v>
      </c>
      <c r="P3" s="908" t="s">
        <v>22</v>
      </c>
      <c r="Q3" s="717"/>
      <c r="R3" s="717"/>
      <c r="S3" s="717"/>
      <c r="T3" s="717"/>
      <c r="U3" s="717"/>
      <c r="V3" s="717"/>
      <c r="W3" s="717"/>
      <c r="X3" s="717"/>
      <c r="Y3" s="717"/>
      <c r="Z3" s="717"/>
    </row>
    <row r="4" spans="1:26">
      <c r="A4" s="831"/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663" t="s">
        <v>23</v>
      </c>
      <c r="N4" s="663" t="s">
        <v>24</v>
      </c>
      <c r="O4" s="732"/>
      <c r="P4" s="727"/>
      <c r="Q4" s="717"/>
      <c r="R4" s="717"/>
      <c r="S4" s="717"/>
      <c r="T4" s="717"/>
      <c r="U4" s="717"/>
      <c r="V4" s="717"/>
      <c r="W4" s="717"/>
      <c r="X4" s="717"/>
      <c r="Y4" s="717"/>
      <c r="Z4" s="717"/>
    </row>
    <row r="5" spans="1:26">
      <c r="A5" s="574">
        <v>1</v>
      </c>
      <c r="B5" s="718" t="s">
        <v>1273</v>
      </c>
      <c r="C5" s="574" t="s">
        <v>135</v>
      </c>
      <c r="D5" s="574" t="s">
        <v>135</v>
      </c>
      <c r="E5" s="719" t="s">
        <v>1274</v>
      </c>
      <c r="F5" s="574" t="s">
        <v>1275</v>
      </c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717"/>
      <c r="R5" s="717"/>
      <c r="S5" s="717"/>
      <c r="T5" s="717"/>
      <c r="U5" s="717"/>
      <c r="V5" s="717"/>
      <c r="W5" s="717"/>
      <c r="X5" s="717"/>
      <c r="Y5" s="717"/>
      <c r="Z5" s="717"/>
    </row>
    <row r="6" spans="1:26">
      <c r="A6" s="574">
        <v>2</v>
      </c>
      <c r="B6" s="574" t="s">
        <v>1276</v>
      </c>
      <c r="C6" s="574" t="s">
        <v>135</v>
      </c>
      <c r="D6" s="574" t="s">
        <v>135</v>
      </c>
      <c r="E6" s="719" t="s">
        <v>1274</v>
      </c>
      <c r="F6" s="574" t="s">
        <v>1275</v>
      </c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717"/>
      <c r="R6" s="717"/>
      <c r="S6" s="717"/>
      <c r="T6" s="717"/>
      <c r="U6" s="717"/>
      <c r="V6" s="717"/>
      <c r="W6" s="717"/>
      <c r="X6" s="717"/>
      <c r="Y6" s="717"/>
      <c r="Z6" s="717"/>
    </row>
    <row r="7" spans="1:26">
      <c r="A7" s="574">
        <v>3</v>
      </c>
      <c r="B7" s="574" t="s">
        <v>1277</v>
      </c>
      <c r="C7" s="679"/>
      <c r="D7" s="679"/>
      <c r="E7" s="574" t="s">
        <v>1278</v>
      </c>
      <c r="F7" s="574" t="s">
        <v>1279</v>
      </c>
      <c r="G7" s="679"/>
      <c r="H7" s="679"/>
      <c r="I7" s="679"/>
      <c r="J7" s="679"/>
      <c r="K7" s="679"/>
      <c r="L7" s="679"/>
      <c r="M7" s="679"/>
      <c r="N7" s="679"/>
      <c r="O7" s="679"/>
      <c r="P7" s="679"/>
      <c r="Q7" s="717"/>
      <c r="R7" s="717"/>
      <c r="S7" s="717"/>
      <c r="T7" s="717"/>
      <c r="U7" s="717"/>
      <c r="V7" s="717"/>
      <c r="W7" s="717"/>
      <c r="X7" s="717"/>
      <c r="Y7" s="717"/>
      <c r="Z7" s="717"/>
    </row>
    <row r="8" spans="1:26">
      <c r="A8" s="574">
        <v>4</v>
      </c>
      <c r="B8" s="574" t="s">
        <v>1280</v>
      </c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717"/>
      <c r="R8" s="717"/>
      <c r="S8" s="717"/>
      <c r="T8" s="717"/>
      <c r="U8" s="717"/>
      <c r="V8" s="717"/>
      <c r="W8" s="717"/>
      <c r="X8" s="717"/>
      <c r="Y8" s="717"/>
      <c r="Z8" s="717"/>
    </row>
    <row r="9" spans="1:26">
      <c r="A9" s="574">
        <v>5</v>
      </c>
      <c r="B9" s="574" t="s">
        <v>159</v>
      </c>
      <c r="C9" s="679"/>
      <c r="D9" s="679"/>
      <c r="E9" s="679"/>
      <c r="F9" s="679"/>
      <c r="G9" s="679"/>
      <c r="H9" s="679"/>
      <c r="I9" s="679"/>
      <c r="J9" s="679"/>
      <c r="K9" s="679"/>
      <c r="L9" s="679"/>
      <c r="M9" s="679"/>
      <c r="N9" s="679"/>
      <c r="O9" s="679"/>
      <c r="P9" s="679"/>
      <c r="Q9" s="717"/>
      <c r="R9" s="717"/>
      <c r="S9" s="717"/>
      <c r="T9" s="717"/>
      <c r="U9" s="717"/>
      <c r="V9" s="717"/>
      <c r="W9" s="717"/>
      <c r="X9" s="717"/>
      <c r="Y9" s="717"/>
      <c r="Z9" s="717"/>
    </row>
    <row r="10" spans="1:26">
      <c r="A10" s="717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7"/>
      <c r="T10" s="717"/>
      <c r="U10" s="717"/>
      <c r="V10" s="717"/>
      <c r="W10" s="717"/>
      <c r="X10" s="717"/>
      <c r="Y10" s="717"/>
      <c r="Z10" s="717"/>
    </row>
    <row r="11" spans="1:26">
      <c r="A11" s="717"/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</row>
    <row r="12" spans="1:26">
      <c r="A12" s="717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717"/>
      <c r="P12" s="717"/>
      <c r="Q12" s="717"/>
      <c r="R12" s="717"/>
      <c r="S12" s="717"/>
      <c r="T12" s="717"/>
      <c r="U12" s="717"/>
      <c r="V12" s="717"/>
      <c r="W12" s="717"/>
      <c r="X12" s="717"/>
      <c r="Y12" s="717"/>
      <c r="Z12" s="717"/>
    </row>
    <row r="13" spans="1:26">
      <c r="A13" s="717"/>
      <c r="B13" s="717"/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  <c r="Q13" s="717"/>
      <c r="R13" s="717"/>
      <c r="S13" s="717"/>
      <c r="T13" s="717"/>
      <c r="U13" s="717"/>
      <c r="V13" s="717"/>
      <c r="W13" s="717"/>
      <c r="X13" s="717"/>
      <c r="Y13" s="717"/>
      <c r="Z13" s="717"/>
    </row>
    <row r="14" spans="1:26">
      <c r="A14" s="717"/>
      <c r="B14" s="717"/>
      <c r="C14" s="717"/>
      <c r="D14" s="717"/>
      <c r="E14" s="717"/>
      <c r="F14" s="717"/>
      <c r="G14" s="717"/>
      <c r="H14" s="717"/>
      <c r="I14" s="717"/>
      <c r="J14" s="717"/>
      <c r="K14" s="717"/>
      <c r="L14" s="717"/>
      <c r="M14" s="717"/>
      <c r="N14" s="717"/>
      <c r="O14" s="717"/>
      <c r="P14" s="717"/>
      <c r="Q14" s="717"/>
      <c r="R14" s="717"/>
      <c r="S14" s="717"/>
      <c r="T14" s="717"/>
      <c r="U14" s="717"/>
      <c r="V14" s="717"/>
      <c r="W14" s="717"/>
      <c r="X14" s="717"/>
      <c r="Y14" s="717"/>
      <c r="Z14" s="717"/>
    </row>
    <row r="15" spans="1:26">
      <c r="A15" s="717"/>
      <c r="B15" s="717"/>
      <c r="C15" s="717"/>
      <c r="D15" s="717"/>
      <c r="E15" s="717"/>
      <c r="F15" s="717"/>
      <c r="G15" s="717"/>
      <c r="H15" s="717"/>
      <c r="I15" s="717"/>
      <c r="J15" s="717"/>
      <c r="K15" s="717"/>
      <c r="L15" s="717"/>
      <c r="M15" s="717"/>
      <c r="N15" s="717"/>
      <c r="O15" s="717"/>
      <c r="P15" s="717"/>
      <c r="Q15" s="717"/>
      <c r="R15" s="717"/>
      <c r="S15" s="717"/>
      <c r="T15" s="717"/>
      <c r="U15" s="717"/>
      <c r="V15" s="717"/>
      <c r="W15" s="717"/>
      <c r="X15" s="717"/>
      <c r="Y15" s="717"/>
      <c r="Z15" s="717"/>
    </row>
    <row r="16" spans="1:26">
      <c r="A16" s="717"/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717"/>
      <c r="S16" s="717"/>
      <c r="T16" s="717"/>
      <c r="U16" s="717"/>
      <c r="V16" s="717"/>
      <c r="W16" s="717"/>
      <c r="X16" s="717"/>
      <c r="Y16" s="717"/>
      <c r="Z16" s="717"/>
    </row>
    <row r="17" spans="1:26">
      <c r="A17" s="717"/>
      <c r="B17" s="717"/>
      <c r="C17" s="717"/>
      <c r="D17" s="717"/>
      <c r="E17" s="717"/>
      <c r="F17" s="717"/>
      <c r="G17" s="717"/>
      <c r="H17" s="717"/>
      <c r="I17" s="717"/>
      <c r="J17" s="717"/>
      <c r="K17" s="717"/>
      <c r="L17" s="717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17"/>
      <c r="Z17" s="717"/>
    </row>
    <row r="18" spans="1:26">
      <c r="A18" s="717"/>
      <c r="B18" s="717"/>
      <c r="C18" s="717"/>
      <c r="D18" s="717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717"/>
      <c r="Q18" s="717"/>
      <c r="R18" s="717"/>
      <c r="S18" s="717"/>
      <c r="T18" s="717"/>
      <c r="U18" s="717"/>
      <c r="V18" s="717"/>
      <c r="W18" s="717"/>
      <c r="X18" s="717"/>
      <c r="Y18" s="717"/>
      <c r="Z18" s="717"/>
    </row>
    <row r="19" spans="1:26">
      <c r="A19" s="717"/>
      <c r="B19" s="717"/>
      <c r="C19" s="717"/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</row>
    <row r="20" spans="1:26">
      <c r="A20" s="717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</row>
    <row r="21" spans="1:26">
      <c r="A21" s="717"/>
      <c r="B21" s="717"/>
      <c r="C21" s="717"/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</row>
    <row r="22" spans="1:26">
      <c r="A22" s="717"/>
      <c r="B22" s="717"/>
      <c r="C22" s="717"/>
      <c r="D22" s="717"/>
      <c r="E22" s="717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7"/>
      <c r="Q22" s="717"/>
      <c r="R22" s="717"/>
      <c r="S22" s="717"/>
      <c r="T22" s="717"/>
      <c r="U22" s="717"/>
      <c r="V22" s="717"/>
      <c r="W22" s="717"/>
      <c r="X22" s="717"/>
      <c r="Y22" s="717"/>
      <c r="Z22" s="717"/>
    </row>
    <row r="23" spans="1:26">
      <c r="A23" s="717"/>
      <c r="B23" s="717"/>
      <c r="C23" s="717"/>
      <c r="D23" s="717"/>
      <c r="E23" s="717"/>
      <c r="F23" s="717"/>
      <c r="G23" s="717"/>
      <c r="H23" s="717"/>
      <c r="I23" s="717"/>
      <c r="J23" s="717"/>
      <c r="K23" s="717"/>
      <c r="L23" s="717"/>
      <c r="M23" s="717"/>
      <c r="N23" s="717"/>
      <c r="O23" s="717"/>
      <c r="P23" s="717"/>
      <c r="Q23" s="717"/>
      <c r="R23" s="717"/>
      <c r="S23" s="717"/>
      <c r="T23" s="717"/>
      <c r="U23" s="717"/>
      <c r="V23" s="717"/>
      <c r="W23" s="717"/>
      <c r="X23" s="717"/>
      <c r="Y23" s="717"/>
      <c r="Z23" s="717"/>
    </row>
    <row r="24" spans="1:26">
      <c r="A24" s="717"/>
      <c r="B24" s="717"/>
      <c r="C24" s="717"/>
      <c r="D24" s="717"/>
      <c r="E24" s="717"/>
      <c r="F24" s="717"/>
      <c r="G24" s="717"/>
      <c r="H24" s="717"/>
      <c r="I24" s="717"/>
      <c r="J24" s="717"/>
      <c r="K24" s="717"/>
      <c r="L24" s="717"/>
      <c r="M24" s="717"/>
      <c r="N24" s="717"/>
      <c r="O24" s="717"/>
      <c r="P24" s="717"/>
      <c r="Q24" s="717"/>
      <c r="R24" s="717"/>
      <c r="S24" s="717"/>
      <c r="T24" s="717"/>
      <c r="U24" s="717"/>
      <c r="V24" s="717"/>
      <c r="W24" s="717"/>
      <c r="X24" s="717"/>
      <c r="Y24" s="717"/>
      <c r="Z24" s="717"/>
    </row>
    <row r="25" spans="1:26">
      <c r="A25" s="717"/>
      <c r="B25" s="717"/>
      <c r="C25" s="717"/>
      <c r="D25" s="717"/>
      <c r="E25" s="717"/>
      <c r="F25" s="717"/>
      <c r="G25" s="717"/>
      <c r="H25" s="717"/>
      <c r="I25" s="717"/>
      <c r="J25" s="717"/>
      <c r="K25" s="717"/>
      <c r="L25" s="717"/>
      <c r="M25" s="717"/>
      <c r="N25" s="717"/>
      <c r="O25" s="717"/>
      <c r="P25" s="717"/>
      <c r="Q25" s="717"/>
      <c r="R25" s="717"/>
      <c r="S25" s="717"/>
      <c r="T25" s="717"/>
      <c r="U25" s="717"/>
      <c r="V25" s="717"/>
      <c r="W25" s="717"/>
      <c r="X25" s="717"/>
      <c r="Y25" s="717"/>
      <c r="Z25" s="717"/>
    </row>
    <row r="26" spans="1:26">
      <c r="A26" s="717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7"/>
      <c r="N26" s="717"/>
      <c r="O26" s="717"/>
      <c r="P26" s="717"/>
      <c r="Q26" s="717"/>
      <c r="R26" s="717"/>
      <c r="S26" s="717"/>
      <c r="T26" s="717"/>
      <c r="U26" s="717"/>
      <c r="V26" s="717"/>
      <c r="W26" s="717"/>
      <c r="X26" s="717"/>
      <c r="Y26" s="717"/>
      <c r="Z26" s="717"/>
    </row>
    <row r="27" spans="1:26">
      <c r="A27" s="717"/>
      <c r="B27" s="717"/>
      <c r="C27" s="717"/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717"/>
      <c r="S27" s="717"/>
      <c r="T27" s="717"/>
      <c r="U27" s="717"/>
      <c r="V27" s="717"/>
      <c r="W27" s="717"/>
      <c r="X27" s="717"/>
      <c r="Y27" s="717"/>
      <c r="Z27" s="717"/>
    </row>
    <row r="28" spans="1:26">
      <c r="A28" s="717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</row>
    <row r="29" spans="1:26">
      <c r="A29" s="717"/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</row>
    <row r="30" spans="1:26">
      <c r="A30" s="717"/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717"/>
      <c r="U30" s="717"/>
      <c r="V30" s="717"/>
      <c r="W30" s="717"/>
      <c r="X30" s="717"/>
      <c r="Y30" s="717"/>
      <c r="Z30" s="717"/>
    </row>
    <row r="31" spans="1:26">
      <c r="A31" s="717"/>
      <c r="B31" s="717"/>
      <c r="C31" s="717"/>
      <c r="D31" s="717"/>
      <c r="E31" s="717"/>
      <c r="F31" s="717"/>
      <c r="G31" s="717"/>
      <c r="H31" s="717"/>
      <c r="I31" s="717"/>
      <c r="J31" s="717"/>
      <c r="K31" s="717"/>
      <c r="L31" s="717"/>
      <c r="M31" s="717"/>
      <c r="N31" s="717"/>
      <c r="O31" s="717"/>
      <c r="P31" s="717"/>
      <c r="Q31" s="717"/>
      <c r="R31" s="717"/>
      <c r="S31" s="717"/>
      <c r="T31" s="717"/>
      <c r="U31" s="717"/>
      <c r="V31" s="717"/>
      <c r="W31" s="717"/>
      <c r="X31" s="717"/>
      <c r="Y31" s="717"/>
      <c r="Z31" s="717"/>
    </row>
    <row r="32" spans="1:26">
      <c r="A32" s="717"/>
      <c r="B32" s="717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7"/>
      <c r="N32" s="717"/>
      <c r="O32" s="717"/>
      <c r="P32" s="717"/>
      <c r="Q32" s="717"/>
      <c r="R32" s="717"/>
      <c r="S32" s="717"/>
      <c r="T32" s="717"/>
      <c r="U32" s="717"/>
      <c r="V32" s="717"/>
      <c r="W32" s="717"/>
      <c r="X32" s="717"/>
      <c r="Y32" s="717"/>
      <c r="Z32" s="717"/>
    </row>
    <row r="33" spans="1:26">
      <c r="A33" s="717"/>
      <c r="B33" s="717"/>
      <c r="C33" s="717"/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7"/>
      <c r="S33" s="717"/>
      <c r="T33" s="717"/>
      <c r="U33" s="717"/>
      <c r="V33" s="717"/>
      <c r="W33" s="717"/>
      <c r="X33" s="717"/>
      <c r="Y33" s="717"/>
      <c r="Z33" s="717"/>
    </row>
    <row r="34" spans="1:26">
      <c r="A34" s="717"/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</row>
    <row r="35" spans="1:26">
      <c r="A35" s="717"/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</row>
    <row r="36" spans="1:26">
      <c r="A36" s="717"/>
      <c r="B36" s="717"/>
      <c r="C36" s="717"/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</row>
    <row r="37" spans="1:26">
      <c r="A37" s="717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</row>
    <row r="38" spans="1:26">
      <c r="A38" s="717"/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17"/>
      <c r="X38" s="717"/>
      <c r="Y38" s="717"/>
      <c r="Z38" s="717"/>
    </row>
    <row r="39" spans="1:26">
      <c r="A39" s="717"/>
      <c r="B39" s="717"/>
      <c r="C39" s="717"/>
      <c r="D39" s="717"/>
      <c r="E39" s="717"/>
      <c r="F39" s="717"/>
      <c r="G39" s="717"/>
      <c r="H39" s="717"/>
      <c r="I39" s="717"/>
      <c r="J39" s="717"/>
      <c r="K39" s="717"/>
      <c r="L39" s="717"/>
      <c r="M39" s="717"/>
      <c r="N39" s="717"/>
      <c r="O39" s="717"/>
      <c r="P39" s="717"/>
      <c r="Q39" s="717"/>
      <c r="R39" s="717"/>
      <c r="S39" s="717"/>
      <c r="T39" s="717"/>
      <c r="U39" s="717"/>
      <c r="V39" s="717"/>
      <c r="W39" s="717"/>
      <c r="X39" s="717"/>
      <c r="Y39" s="717"/>
      <c r="Z39" s="717"/>
    </row>
    <row r="40" spans="1:26">
      <c r="A40" s="717"/>
      <c r="B40" s="717"/>
      <c r="C40" s="717"/>
      <c r="D40" s="717"/>
      <c r="E40" s="717"/>
      <c r="F40" s="717"/>
      <c r="G40" s="717"/>
      <c r="H40" s="717"/>
      <c r="I40" s="717"/>
      <c r="J40" s="717"/>
      <c r="K40" s="717"/>
      <c r="L40" s="717"/>
      <c r="M40" s="717"/>
      <c r="N40" s="717"/>
      <c r="O40" s="717"/>
      <c r="P40" s="717"/>
      <c r="Q40" s="717"/>
      <c r="R40" s="717"/>
      <c r="S40" s="717"/>
      <c r="T40" s="717"/>
      <c r="U40" s="717"/>
      <c r="V40" s="717"/>
      <c r="W40" s="717"/>
      <c r="X40" s="717"/>
      <c r="Y40" s="717"/>
      <c r="Z40" s="717"/>
    </row>
    <row r="41" spans="1:26">
      <c r="A41" s="717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</row>
    <row r="42" spans="1:26">
      <c r="A42" s="717"/>
      <c r="B42" s="717"/>
      <c r="C42" s="717"/>
      <c r="D42" s="717"/>
      <c r="E42" s="717"/>
      <c r="F42" s="717"/>
      <c r="G42" s="717"/>
      <c r="H42" s="717"/>
      <c r="I42" s="717"/>
      <c r="J42" s="717"/>
      <c r="K42" s="717"/>
      <c r="L42" s="717"/>
      <c r="M42" s="717"/>
      <c r="N42" s="717"/>
      <c r="O42" s="717"/>
      <c r="P42" s="717"/>
      <c r="Q42" s="717"/>
      <c r="R42" s="717"/>
      <c r="S42" s="717"/>
      <c r="T42" s="717"/>
      <c r="U42" s="717"/>
      <c r="V42" s="717"/>
      <c r="W42" s="717"/>
      <c r="X42" s="717"/>
      <c r="Y42" s="717"/>
      <c r="Z42" s="717"/>
    </row>
    <row r="43" spans="1:26">
      <c r="A43" s="717"/>
      <c r="B43" s="717"/>
      <c r="C43" s="717"/>
      <c r="D43" s="717"/>
      <c r="E43" s="717"/>
      <c r="F43" s="717"/>
      <c r="G43" s="717"/>
      <c r="H43" s="717"/>
      <c r="I43" s="717"/>
      <c r="J43" s="717"/>
      <c r="K43" s="717"/>
      <c r="L43" s="717"/>
      <c r="M43" s="717"/>
      <c r="N43" s="717"/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</row>
    <row r="44" spans="1:26">
      <c r="A44" s="717"/>
      <c r="B44" s="717"/>
      <c r="C44" s="717"/>
      <c r="D44" s="717"/>
      <c r="E44" s="717"/>
      <c r="F44" s="717"/>
      <c r="G44" s="717"/>
      <c r="H44" s="717"/>
      <c r="I44" s="717"/>
      <c r="J44" s="717"/>
      <c r="K44" s="717"/>
      <c r="L44" s="717"/>
      <c r="M44" s="717"/>
      <c r="N44" s="717"/>
      <c r="O44" s="717"/>
      <c r="P44" s="717"/>
      <c r="Q44" s="717"/>
      <c r="R44" s="717"/>
      <c r="S44" s="717"/>
      <c r="T44" s="717"/>
      <c r="U44" s="717"/>
      <c r="V44" s="717"/>
      <c r="W44" s="717"/>
      <c r="X44" s="717"/>
      <c r="Y44" s="717"/>
      <c r="Z44" s="717"/>
    </row>
    <row r="45" spans="1:26">
      <c r="A45" s="717"/>
      <c r="B45" s="717"/>
      <c r="C45" s="717"/>
      <c r="D45" s="717"/>
      <c r="E45" s="717"/>
      <c r="F45" s="717"/>
      <c r="G45" s="717"/>
      <c r="H45" s="717"/>
      <c r="I45" s="717"/>
      <c r="J45" s="717"/>
      <c r="K45" s="717"/>
      <c r="L45" s="717"/>
      <c r="M45" s="717"/>
      <c r="N45" s="717"/>
      <c r="O45" s="717"/>
      <c r="P45" s="717"/>
      <c r="Q45" s="717"/>
      <c r="R45" s="717"/>
      <c r="S45" s="717"/>
      <c r="T45" s="717"/>
      <c r="U45" s="717"/>
      <c r="V45" s="717"/>
      <c r="W45" s="717"/>
      <c r="X45" s="717"/>
      <c r="Y45" s="717"/>
      <c r="Z45" s="717"/>
    </row>
    <row r="46" spans="1:26">
      <c r="A46" s="717"/>
      <c r="B46" s="717"/>
      <c r="C46" s="717"/>
      <c r="D46" s="717"/>
      <c r="E46" s="717"/>
      <c r="F46" s="717"/>
      <c r="G46" s="717"/>
      <c r="H46" s="717"/>
      <c r="I46" s="717"/>
      <c r="J46" s="717"/>
      <c r="K46" s="717"/>
      <c r="L46" s="717"/>
      <c r="M46" s="717"/>
      <c r="N46" s="717"/>
      <c r="O46" s="717"/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</row>
    <row r="47" spans="1:26">
      <c r="A47" s="717"/>
      <c r="B47" s="717"/>
      <c r="C47" s="717"/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</row>
    <row r="48" spans="1:26">
      <c r="A48" s="717"/>
      <c r="B48" s="717"/>
      <c r="C48" s="717"/>
      <c r="D48" s="717"/>
      <c r="E48" s="717"/>
      <c r="F48" s="717"/>
      <c r="G48" s="717"/>
      <c r="H48" s="717"/>
      <c r="I48" s="717"/>
      <c r="J48" s="717"/>
      <c r="K48" s="717"/>
      <c r="L48" s="717"/>
      <c r="M48" s="717"/>
      <c r="N48" s="717"/>
      <c r="O48" s="717"/>
      <c r="P48" s="717"/>
      <c r="Q48" s="717"/>
      <c r="R48" s="717"/>
      <c r="S48" s="717"/>
      <c r="T48" s="717"/>
      <c r="U48" s="717"/>
      <c r="V48" s="717"/>
      <c r="W48" s="717"/>
      <c r="X48" s="717"/>
      <c r="Y48" s="717"/>
      <c r="Z48" s="717"/>
    </row>
    <row r="49" spans="1:26">
      <c r="A49" s="717"/>
      <c r="B49" s="717"/>
      <c r="C49" s="717"/>
      <c r="D49" s="717"/>
      <c r="E49" s="717"/>
      <c r="F49" s="717"/>
      <c r="G49" s="717"/>
      <c r="H49" s="717"/>
      <c r="I49" s="717"/>
      <c r="J49" s="717"/>
      <c r="K49" s="717"/>
      <c r="L49" s="717"/>
      <c r="M49" s="717"/>
      <c r="N49" s="717"/>
      <c r="O49" s="717"/>
      <c r="P49" s="717"/>
      <c r="Q49" s="717"/>
      <c r="R49" s="717"/>
      <c r="S49" s="717"/>
      <c r="T49" s="717"/>
      <c r="U49" s="717"/>
      <c r="V49" s="717"/>
      <c r="W49" s="717"/>
      <c r="X49" s="717"/>
      <c r="Y49" s="717"/>
      <c r="Z49" s="717"/>
    </row>
    <row r="50" spans="1:26">
      <c r="A50" s="717"/>
      <c r="B50" s="717"/>
      <c r="C50" s="717"/>
      <c r="D50" s="717"/>
      <c r="E50" s="717"/>
      <c r="F50" s="717"/>
      <c r="G50" s="717"/>
      <c r="H50" s="717"/>
      <c r="I50" s="717"/>
      <c r="J50" s="717"/>
      <c r="K50" s="717"/>
      <c r="L50" s="717"/>
      <c r="M50" s="717"/>
      <c r="N50" s="717"/>
      <c r="O50" s="717"/>
      <c r="P50" s="717"/>
      <c r="Q50" s="717"/>
      <c r="R50" s="717"/>
      <c r="S50" s="717"/>
      <c r="T50" s="717"/>
      <c r="U50" s="717"/>
      <c r="V50" s="717"/>
      <c r="W50" s="717"/>
      <c r="X50" s="717"/>
      <c r="Y50" s="717"/>
      <c r="Z50" s="717"/>
    </row>
    <row r="51" spans="1:26">
      <c r="A51" s="717"/>
      <c r="B51" s="717"/>
      <c r="C51" s="717"/>
      <c r="D51" s="717"/>
      <c r="E51" s="717"/>
      <c r="F51" s="717"/>
      <c r="G51" s="717"/>
      <c r="H51" s="717"/>
      <c r="I51" s="717"/>
      <c r="J51" s="717"/>
      <c r="K51" s="717"/>
      <c r="L51" s="717"/>
      <c r="M51" s="717"/>
      <c r="N51" s="717"/>
      <c r="O51" s="717"/>
      <c r="P51" s="717"/>
      <c r="Q51" s="717"/>
      <c r="R51" s="717"/>
      <c r="S51" s="717"/>
      <c r="T51" s="717"/>
      <c r="U51" s="717"/>
      <c r="V51" s="717"/>
      <c r="W51" s="717"/>
      <c r="X51" s="717"/>
      <c r="Y51" s="717"/>
      <c r="Z51" s="717"/>
    </row>
    <row r="52" spans="1:26">
      <c r="A52" s="717"/>
      <c r="B52" s="717"/>
      <c r="C52" s="717"/>
      <c r="D52" s="717"/>
      <c r="E52" s="717"/>
      <c r="F52" s="717"/>
      <c r="G52" s="717"/>
      <c r="H52" s="717"/>
      <c r="I52" s="717"/>
      <c r="J52" s="717"/>
      <c r="K52" s="717"/>
      <c r="L52" s="717"/>
      <c r="M52" s="717"/>
      <c r="N52" s="717"/>
      <c r="O52" s="717"/>
      <c r="P52" s="717"/>
      <c r="Q52" s="717"/>
      <c r="R52" s="717"/>
      <c r="S52" s="717"/>
      <c r="T52" s="717"/>
      <c r="U52" s="717"/>
      <c r="V52" s="717"/>
      <c r="W52" s="717"/>
      <c r="X52" s="717"/>
      <c r="Y52" s="717"/>
      <c r="Z52" s="717"/>
    </row>
    <row r="53" spans="1:26">
      <c r="A53" s="717"/>
      <c r="B53" s="717"/>
      <c r="C53" s="717"/>
      <c r="D53" s="717"/>
      <c r="E53" s="717"/>
      <c r="F53" s="717"/>
      <c r="G53" s="717"/>
      <c r="H53" s="717"/>
      <c r="I53" s="717"/>
      <c r="J53" s="717"/>
      <c r="K53" s="717"/>
      <c r="L53" s="717"/>
      <c r="M53" s="717"/>
      <c r="N53" s="717"/>
      <c r="O53" s="717"/>
      <c r="P53" s="717"/>
      <c r="Q53" s="717"/>
      <c r="R53" s="717"/>
      <c r="S53" s="717"/>
      <c r="T53" s="717"/>
      <c r="U53" s="717"/>
      <c r="V53" s="717"/>
      <c r="W53" s="717"/>
      <c r="X53" s="717"/>
      <c r="Y53" s="717"/>
      <c r="Z53" s="717"/>
    </row>
    <row r="54" spans="1:26">
      <c r="A54" s="717"/>
      <c r="B54" s="717"/>
      <c r="C54" s="717"/>
      <c r="D54" s="717"/>
      <c r="E54" s="717"/>
      <c r="F54" s="717"/>
      <c r="G54" s="717"/>
      <c r="H54" s="717"/>
      <c r="I54" s="717"/>
      <c r="J54" s="717"/>
      <c r="K54" s="717"/>
      <c r="L54" s="717"/>
      <c r="M54" s="717"/>
      <c r="N54" s="717"/>
      <c r="O54" s="717"/>
      <c r="P54" s="717"/>
      <c r="Q54" s="717"/>
      <c r="R54" s="717"/>
      <c r="S54" s="717"/>
      <c r="T54" s="717"/>
      <c r="U54" s="717"/>
      <c r="V54" s="717"/>
      <c r="W54" s="717"/>
      <c r="X54" s="717"/>
      <c r="Y54" s="717"/>
      <c r="Z54" s="717"/>
    </row>
    <row r="55" spans="1:26">
      <c r="A55" s="717"/>
      <c r="B55" s="717"/>
      <c r="C55" s="717"/>
      <c r="D55" s="717"/>
      <c r="E55" s="717"/>
      <c r="F55" s="717"/>
      <c r="G55" s="717"/>
      <c r="H55" s="717"/>
      <c r="I55" s="717"/>
      <c r="J55" s="717"/>
      <c r="K55" s="717"/>
      <c r="L55" s="717"/>
      <c r="M55" s="717"/>
      <c r="N55" s="717"/>
      <c r="O55" s="717"/>
      <c r="P55" s="717"/>
      <c r="Q55" s="717"/>
      <c r="R55" s="717"/>
      <c r="S55" s="717"/>
      <c r="T55" s="717"/>
      <c r="U55" s="717"/>
      <c r="V55" s="717"/>
      <c r="W55" s="717"/>
      <c r="X55" s="717"/>
      <c r="Y55" s="717"/>
      <c r="Z55" s="717"/>
    </row>
    <row r="56" spans="1:26">
      <c r="A56" s="717"/>
      <c r="B56" s="717"/>
      <c r="C56" s="717"/>
      <c r="D56" s="717"/>
      <c r="E56" s="717"/>
      <c r="F56" s="717"/>
      <c r="G56" s="717"/>
      <c r="H56" s="717"/>
      <c r="I56" s="717"/>
      <c r="J56" s="717"/>
      <c r="K56" s="717"/>
      <c r="L56" s="717"/>
      <c r="M56" s="717"/>
      <c r="N56" s="717"/>
      <c r="O56" s="717"/>
      <c r="P56" s="717"/>
      <c r="Q56" s="717"/>
      <c r="R56" s="717"/>
      <c r="S56" s="717"/>
      <c r="T56" s="717"/>
      <c r="U56" s="717"/>
      <c r="V56" s="717"/>
      <c r="W56" s="717"/>
      <c r="X56" s="717"/>
      <c r="Y56" s="717"/>
      <c r="Z56" s="717"/>
    </row>
    <row r="57" spans="1:26">
      <c r="A57" s="717"/>
      <c r="B57" s="717"/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7"/>
      <c r="N57" s="717"/>
      <c r="O57" s="717"/>
      <c r="P57" s="717"/>
      <c r="Q57" s="717"/>
      <c r="R57" s="717"/>
      <c r="S57" s="717"/>
      <c r="T57" s="717"/>
      <c r="U57" s="717"/>
      <c r="V57" s="717"/>
      <c r="W57" s="717"/>
      <c r="X57" s="717"/>
      <c r="Y57" s="717"/>
      <c r="Z57" s="717"/>
    </row>
    <row r="58" spans="1:26">
      <c r="A58" s="717"/>
      <c r="B58" s="717"/>
      <c r="C58" s="717"/>
      <c r="D58" s="717"/>
      <c r="E58" s="717"/>
      <c r="F58" s="717"/>
      <c r="G58" s="717"/>
      <c r="H58" s="717"/>
      <c r="I58" s="717"/>
      <c r="J58" s="717"/>
      <c r="K58" s="717"/>
      <c r="L58" s="717"/>
      <c r="M58" s="717"/>
      <c r="N58" s="717"/>
      <c r="O58" s="717"/>
      <c r="P58" s="717"/>
      <c r="Q58" s="717"/>
      <c r="R58" s="717"/>
      <c r="S58" s="717"/>
      <c r="T58" s="717"/>
      <c r="U58" s="717"/>
      <c r="V58" s="717"/>
      <c r="W58" s="717"/>
      <c r="X58" s="717"/>
      <c r="Y58" s="717"/>
      <c r="Z58" s="717"/>
    </row>
    <row r="59" spans="1:26">
      <c r="A59" s="717"/>
      <c r="B59" s="717"/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S59" s="717"/>
      <c r="T59" s="717"/>
      <c r="U59" s="717"/>
      <c r="V59" s="717"/>
      <c r="W59" s="717"/>
      <c r="X59" s="717"/>
      <c r="Y59" s="717"/>
      <c r="Z59" s="717"/>
    </row>
    <row r="60" spans="1:26">
      <c r="A60" s="717"/>
      <c r="B60" s="717"/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7"/>
      <c r="P60" s="717"/>
      <c r="Q60" s="717"/>
      <c r="R60" s="717"/>
      <c r="S60" s="717"/>
      <c r="T60" s="717"/>
      <c r="U60" s="717"/>
      <c r="V60" s="717"/>
      <c r="W60" s="717"/>
      <c r="X60" s="717"/>
      <c r="Y60" s="717"/>
      <c r="Z60" s="717"/>
    </row>
    <row r="61" spans="1:26">
      <c r="A61" s="717"/>
      <c r="B61" s="717"/>
      <c r="C61" s="717"/>
      <c r="D61" s="717"/>
      <c r="E61" s="717"/>
      <c r="F61" s="717"/>
      <c r="G61" s="717"/>
      <c r="H61" s="717"/>
      <c r="I61" s="717"/>
      <c r="J61" s="717"/>
      <c r="K61" s="717"/>
      <c r="L61" s="717"/>
      <c r="M61" s="717"/>
      <c r="N61" s="717"/>
      <c r="O61" s="717"/>
      <c r="P61" s="717"/>
      <c r="Q61" s="717"/>
      <c r="R61" s="717"/>
      <c r="S61" s="717"/>
      <c r="T61" s="717"/>
      <c r="U61" s="717"/>
      <c r="V61" s="717"/>
      <c r="W61" s="717"/>
      <c r="X61" s="717"/>
      <c r="Y61" s="717"/>
      <c r="Z61" s="717"/>
    </row>
    <row r="62" spans="1:26">
      <c r="A62" s="717"/>
      <c r="B62" s="717"/>
      <c r="C62" s="717"/>
      <c r="D62" s="717"/>
      <c r="E62" s="717"/>
      <c r="F62" s="717"/>
      <c r="G62" s="717"/>
      <c r="H62" s="717"/>
      <c r="I62" s="717"/>
      <c r="J62" s="717"/>
      <c r="K62" s="717"/>
      <c r="L62" s="717"/>
      <c r="M62" s="717"/>
      <c r="N62" s="717"/>
      <c r="O62" s="717"/>
      <c r="P62" s="717"/>
      <c r="Q62" s="717"/>
      <c r="R62" s="717"/>
      <c r="S62" s="717"/>
      <c r="T62" s="717"/>
      <c r="U62" s="717"/>
      <c r="V62" s="717"/>
      <c r="W62" s="717"/>
      <c r="X62" s="717"/>
      <c r="Y62" s="717"/>
      <c r="Z62" s="717"/>
    </row>
    <row r="63" spans="1:26">
      <c r="A63" s="717"/>
      <c r="B63" s="717"/>
      <c r="C63" s="717"/>
      <c r="D63" s="717"/>
      <c r="E63" s="717"/>
      <c r="F63" s="717"/>
      <c r="G63" s="717"/>
      <c r="H63" s="717"/>
      <c r="I63" s="717"/>
      <c r="J63" s="717"/>
      <c r="K63" s="717"/>
      <c r="L63" s="717"/>
      <c r="M63" s="717"/>
      <c r="N63" s="717"/>
      <c r="O63" s="717"/>
      <c r="P63" s="717"/>
      <c r="Q63" s="717"/>
      <c r="R63" s="717"/>
      <c r="S63" s="717"/>
      <c r="T63" s="717"/>
      <c r="U63" s="717"/>
      <c r="V63" s="717"/>
      <c r="W63" s="717"/>
      <c r="X63" s="717"/>
      <c r="Y63" s="717"/>
      <c r="Z63" s="717"/>
    </row>
    <row r="64" spans="1:26">
      <c r="A64" s="717"/>
      <c r="B64" s="717"/>
      <c r="C64" s="717"/>
      <c r="D64" s="717"/>
      <c r="E64" s="717"/>
      <c r="F64" s="717"/>
      <c r="G64" s="717"/>
      <c r="H64" s="717"/>
      <c r="I64" s="717"/>
      <c r="J64" s="717"/>
      <c r="K64" s="717"/>
      <c r="L64" s="717"/>
      <c r="M64" s="717"/>
      <c r="N64" s="717"/>
      <c r="O64" s="717"/>
      <c r="P64" s="717"/>
      <c r="Q64" s="717"/>
      <c r="R64" s="717"/>
      <c r="S64" s="717"/>
      <c r="T64" s="717"/>
      <c r="U64" s="717"/>
      <c r="V64" s="717"/>
      <c r="W64" s="717"/>
      <c r="X64" s="717"/>
      <c r="Y64" s="717"/>
      <c r="Z64" s="717"/>
    </row>
    <row r="65" spans="1:26">
      <c r="A65" s="717"/>
      <c r="B65" s="717"/>
      <c r="C65" s="717"/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7"/>
      <c r="P65" s="717"/>
      <c r="Q65" s="717"/>
      <c r="R65" s="717"/>
      <c r="S65" s="717"/>
      <c r="T65" s="717"/>
      <c r="U65" s="717"/>
      <c r="V65" s="717"/>
      <c r="W65" s="717"/>
      <c r="X65" s="717"/>
      <c r="Y65" s="717"/>
      <c r="Z65" s="717"/>
    </row>
    <row r="66" spans="1:26">
      <c r="A66" s="717"/>
      <c r="B66" s="717"/>
      <c r="C66" s="717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717"/>
      <c r="P66" s="717"/>
      <c r="Q66" s="717"/>
      <c r="R66" s="717"/>
      <c r="S66" s="717"/>
      <c r="T66" s="717"/>
      <c r="U66" s="717"/>
      <c r="V66" s="717"/>
      <c r="W66" s="717"/>
      <c r="X66" s="717"/>
      <c r="Y66" s="717"/>
      <c r="Z66" s="717"/>
    </row>
    <row r="67" spans="1:26">
      <c r="A67" s="717"/>
      <c r="B67" s="717"/>
      <c r="C67" s="717"/>
      <c r="D67" s="717"/>
      <c r="E67" s="717"/>
      <c r="F67" s="717"/>
      <c r="G67" s="717"/>
      <c r="H67" s="717"/>
      <c r="I67" s="717"/>
      <c r="J67" s="717"/>
      <c r="K67" s="717"/>
      <c r="L67" s="717"/>
      <c r="M67" s="717"/>
      <c r="N67" s="717"/>
      <c r="O67" s="717"/>
      <c r="P67" s="717"/>
      <c r="Q67" s="717"/>
      <c r="R67" s="717"/>
      <c r="S67" s="717"/>
      <c r="T67" s="717"/>
      <c r="U67" s="717"/>
      <c r="V67" s="717"/>
      <c r="W67" s="717"/>
      <c r="X67" s="717"/>
      <c r="Y67" s="717"/>
      <c r="Z67" s="717"/>
    </row>
    <row r="68" spans="1:26">
      <c r="A68" s="717"/>
      <c r="B68" s="717"/>
      <c r="C68" s="717"/>
      <c r="D68" s="717"/>
      <c r="E68" s="717"/>
      <c r="F68" s="717"/>
      <c r="G68" s="717"/>
      <c r="H68" s="717"/>
      <c r="I68" s="717"/>
      <c r="J68" s="717"/>
      <c r="K68" s="717"/>
      <c r="L68" s="717"/>
      <c r="M68" s="717"/>
      <c r="N68" s="717"/>
      <c r="O68" s="717"/>
      <c r="P68" s="717"/>
      <c r="Q68" s="717"/>
      <c r="R68" s="717"/>
      <c r="S68" s="717"/>
      <c r="T68" s="717"/>
      <c r="U68" s="717"/>
      <c r="V68" s="717"/>
      <c r="W68" s="717"/>
      <c r="X68" s="717"/>
      <c r="Y68" s="717"/>
      <c r="Z68" s="717"/>
    </row>
    <row r="69" spans="1:26">
      <c r="A69" s="717"/>
      <c r="B69" s="717"/>
      <c r="C69" s="717"/>
      <c r="D69" s="717"/>
      <c r="E69" s="717"/>
      <c r="F69" s="717"/>
      <c r="G69" s="717"/>
      <c r="H69" s="717"/>
      <c r="I69" s="717"/>
      <c r="J69" s="717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</row>
    <row r="70" spans="1:26">
      <c r="A70" s="717"/>
      <c r="B70" s="717"/>
      <c r="C70" s="717"/>
      <c r="D70" s="717"/>
      <c r="E70" s="717"/>
      <c r="F70" s="717"/>
      <c r="G70" s="717"/>
      <c r="H70" s="717"/>
      <c r="I70" s="717"/>
      <c r="J70" s="717"/>
      <c r="K70" s="717"/>
      <c r="L70" s="717"/>
      <c r="M70" s="717"/>
      <c r="N70" s="717"/>
      <c r="O70" s="717"/>
      <c r="P70" s="717"/>
      <c r="Q70" s="717"/>
      <c r="R70" s="717"/>
      <c r="S70" s="717"/>
      <c r="T70" s="717"/>
      <c r="U70" s="717"/>
      <c r="V70" s="717"/>
      <c r="W70" s="717"/>
      <c r="X70" s="717"/>
      <c r="Y70" s="717"/>
      <c r="Z70" s="717"/>
    </row>
    <row r="71" spans="1:26">
      <c r="A71" s="717"/>
      <c r="B71" s="717"/>
      <c r="C71" s="717"/>
      <c r="D71" s="717"/>
      <c r="E71" s="717"/>
      <c r="F71" s="717"/>
      <c r="G71" s="717"/>
      <c r="H71" s="717"/>
      <c r="I71" s="717"/>
      <c r="J71" s="717"/>
      <c r="K71" s="717"/>
      <c r="L71" s="717"/>
      <c r="M71" s="717"/>
      <c r="N71" s="717"/>
      <c r="O71" s="717"/>
      <c r="P71" s="717"/>
      <c r="Q71" s="717"/>
      <c r="R71" s="717"/>
      <c r="S71" s="717"/>
      <c r="T71" s="717"/>
      <c r="U71" s="717"/>
      <c r="V71" s="717"/>
      <c r="W71" s="717"/>
      <c r="X71" s="717"/>
      <c r="Y71" s="717"/>
      <c r="Z71" s="717"/>
    </row>
    <row r="72" spans="1:26">
      <c r="A72" s="717"/>
      <c r="B72" s="717"/>
      <c r="C72" s="717"/>
      <c r="D72" s="717"/>
      <c r="E72" s="717"/>
      <c r="F72" s="717"/>
      <c r="G72" s="717"/>
      <c r="H72" s="717"/>
      <c r="I72" s="717"/>
      <c r="J72" s="717"/>
      <c r="K72" s="717"/>
      <c r="L72" s="717"/>
      <c r="M72" s="717"/>
      <c r="N72" s="717"/>
      <c r="O72" s="717"/>
      <c r="P72" s="717"/>
      <c r="Q72" s="717"/>
      <c r="R72" s="717"/>
      <c r="S72" s="717"/>
      <c r="T72" s="717"/>
      <c r="U72" s="717"/>
      <c r="V72" s="717"/>
      <c r="W72" s="717"/>
      <c r="X72" s="717"/>
      <c r="Y72" s="717"/>
      <c r="Z72" s="717"/>
    </row>
    <row r="73" spans="1:26">
      <c r="A73" s="717"/>
      <c r="B73" s="717"/>
      <c r="C73" s="717"/>
      <c r="D73" s="717"/>
      <c r="E73" s="717"/>
      <c r="F73" s="717"/>
      <c r="G73" s="717"/>
      <c r="H73" s="717"/>
      <c r="I73" s="717"/>
      <c r="J73" s="717"/>
      <c r="K73" s="717"/>
      <c r="L73" s="717"/>
      <c r="M73" s="717"/>
      <c r="N73" s="717"/>
      <c r="O73" s="717"/>
      <c r="P73" s="717"/>
      <c r="Q73" s="717"/>
      <c r="R73" s="717"/>
      <c r="S73" s="717"/>
      <c r="T73" s="717"/>
      <c r="U73" s="717"/>
      <c r="V73" s="717"/>
      <c r="W73" s="717"/>
      <c r="X73" s="717"/>
      <c r="Y73" s="717"/>
      <c r="Z73" s="717"/>
    </row>
    <row r="74" spans="1:26">
      <c r="A74" s="717"/>
      <c r="B74" s="717"/>
      <c r="C74" s="717"/>
      <c r="D74" s="717"/>
      <c r="E74" s="717"/>
      <c r="F74" s="717"/>
      <c r="G74" s="717"/>
      <c r="H74" s="717"/>
      <c r="I74" s="717"/>
      <c r="J74" s="717"/>
      <c r="K74" s="717"/>
      <c r="L74" s="717"/>
      <c r="M74" s="717"/>
      <c r="N74" s="717"/>
      <c r="O74" s="717"/>
      <c r="P74" s="717"/>
      <c r="Q74" s="717"/>
      <c r="R74" s="717"/>
      <c r="S74" s="717"/>
      <c r="T74" s="717"/>
      <c r="U74" s="717"/>
      <c r="V74" s="717"/>
      <c r="W74" s="717"/>
      <c r="X74" s="717"/>
      <c r="Y74" s="717"/>
      <c r="Z74" s="717"/>
    </row>
    <row r="75" spans="1:26">
      <c r="A75" s="717"/>
      <c r="B75" s="717"/>
      <c r="C75" s="717"/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717"/>
      <c r="S75" s="717"/>
      <c r="T75" s="717"/>
      <c r="U75" s="717"/>
      <c r="V75" s="717"/>
      <c r="W75" s="717"/>
      <c r="X75" s="717"/>
      <c r="Y75" s="717"/>
      <c r="Z75" s="717"/>
    </row>
    <row r="76" spans="1:26">
      <c r="A76" s="717"/>
      <c r="B76" s="717"/>
      <c r="C76" s="717"/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</row>
    <row r="77" spans="1:26">
      <c r="A77" s="717"/>
      <c r="B77" s="717"/>
      <c r="C77" s="717"/>
      <c r="D77" s="717"/>
      <c r="E77" s="717"/>
      <c r="F77" s="717"/>
      <c r="G77" s="717"/>
      <c r="H77" s="717"/>
      <c r="I77" s="717"/>
      <c r="J77" s="717"/>
      <c r="K77" s="717"/>
      <c r="L77" s="717"/>
      <c r="M77" s="717"/>
      <c r="N77" s="717"/>
      <c r="O77" s="717"/>
      <c r="P77" s="717"/>
      <c r="Q77" s="717"/>
      <c r="R77" s="717"/>
      <c r="S77" s="717"/>
      <c r="T77" s="717"/>
      <c r="U77" s="717"/>
      <c r="V77" s="717"/>
      <c r="W77" s="717"/>
      <c r="X77" s="717"/>
      <c r="Y77" s="717"/>
      <c r="Z77" s="717"/>
    </row>
    <row r="78" spans="1:26">
      <c r="A78" s="717"/>
      <c r="B78" s="717"/>
      <c r="C78" s="717"/>
      <c r="D78" s="717"/>
      <c r="E78" s="717"/>
      <c r="F78" s="717"/>
      <c r="G78" s="717"/>
      <c r="H78" s="717"/>
      <c r="I78" s="717"/>
      <c r="J78" s="717"/>
      <c r="K78" s="717"/>
      <c r="L78" s="717"/>
      <c r="M78" s="717"/>
      <c r="N78" s="717"/>
      <c r="O78" s="717"/>
      <c r="P78" s="717"/>
      <c r="Q78" s="717"/>
      <c r="R78" s="717"/>
      <c r="S78" s="717"/>
      <c r="T78" s="717"/>
      <c r="U78" s="717"/>
      <c r="V78" s="717"/>
      <c r="W78" s="717"/>
      <c r="X78" s="717"/>
      <c r="Y78" s="717"/>
      <c r="Z78" s="717"/>
    </row>
    <row r="79" spans="1:26">
      <c r="A79" s="717"/>
      <c r="B79" s="717"/>
      <c r="C79" s="717"/>
      <c r="D79" s="717"/>
      <c r="E79" s="717"/>
      <c r="F79" s="717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</row>
    <row r="80" spans="1:26">
      <c r="A80" s="717"/>
      <c r="B80" s="717"/>
      <c r="C80" s="717"/>
      <c r="D80" s="717"/>
      <c r="E80" s="717"/>
      <c r="F80" s="717"/>
      <c r="G80" s="717"/>
      <c r="H80" s="717"/>
      <c r="I80" s="717"/>
      <c r="J80" s="717"/>
      <c r="K80" s="717"/>
      <c r="L80" s="717"/>
      <c r="M80" s="717"/>
      <c r="N80" s="717"/>
      <c r="O80" s="717"/>
      <c r="P80" s="717"/>
      <c r="Q80" s="717"/>
      <c r="R80" s="717"/>
      <c r="S80" s="717"/>
      <c r="T80" s="717"/>
      <c r="U80" s="717"/>
      <c r="V80" s="717"/>
      <c r="W80" s="717"/>
      <c r="X80" s="717"/>
      <c r="Y80" s="717"/>
      <c r="Z80" s="717"/>
    </row>
    <row r="81" spans="1:26">
      <c r="A81" s="717"/>
      <c r="B81" s="717"/>
      <c r="C81" s="717"/>
      <c r="D81" s="717"/>
      <c r="E81" s="717"/>
      <c r="F81" s="717"/>
      <c r="G81" s="717"/>
      <c r="H81" s="717"/>
      <c r="I81" s="717"/>
      <c r="J81" s="717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  <c r="Z81" s="717"/>
    </row>
    <row r="82" spans="1:26">
      <c r="A82" s="717"/>
      <c r="B82" s="717"/>
      <c r="C82" s="717"/>
      <c r="D82" s="717"/>
      <c r="E82" s="717"/>
      <c r="F82" s="717"/>
      <c r="G82" s="717"/>
      <c r="H82" s="717"/>
      <c r="I82" s="717"/>
      <c r="J82" s="717"/>
      <c r="K82" s="717"/>
      <c r="L82" s="717"/>
      <c r="M82" s="717"/>
      <c r="N82" s="717"/>
      <c r="O82" s="717"/>
      <c r="P82" s="717"/>
      <c r="Q82" s="717"/>
      <c r="R82" s="717"/>
      <c r="S82" s="717"/>
      <c r="T82" s="717"/>
      <c r="U82" s="717"/>
      <c r="V82" s="717"/>
      <c r="W82" s="717"/>
      <c r="X82" s="717"/>
      <c r="Y82" s="717"/>
      <c r="Z82" s="717"/>
    </row>
    <row r="83" spans="1:26">
      <c r="A83" s="717"/>
      <c r="B83" s="717"/>
      <c r="C83" s="717"/>
      <c r="D83" s="717"/>
      <c r="E83" s="717"/>
      <c r="F83" s="717"/>
      <c r="G83" s="717"/>
      <c r="H83" s="717"/>
      <c r="I83" s="717"/>
      <c r="J83" s="717"/>
      <c r="K83" s="717"/>
      <c r="L83" s="717"/>
      <c r="M83" s="717"/>
      <c r="N83" s="717"/>
      <c r="O83" s="717"/>
      <c r="P83" s="717"/>
      <c r="Q83" s="717"/>
      <c r="R83" s="717"/>
      <c r="S83" s="717"/>
      <c r="T83" s="717"/>
      <c r="U83" s="717"/>
      <c r="V83" s="717"/>
      <c r="W83" s="717"/>
      <c r="X83" s="717"/>
      <c r="Y83" s="717"/>
      <c r="Z83" s="717"/>
    </row>
    <row r="84" spans="1:26">
      <c r="A84" s="717"/>
      <c r="B84" s="717"/>
      <c r="C84" s="717"/>
      <c r="D84" s="717"/>
      <c r="E84" s="717"/>
      <c r="F84" s="717"/>
      <c r="G84" s="717"/>
      <c r="H84" s="717"/>
      <c r="I84" s="717"/>
      <c r="J84" s="717"/>
      <c r="K84" s="717"/>
      <c r="L84" s="717"/>
      <c r="M84" s="717"/>
      <c r="N84" s="717"/>
      <c r="O84" s="717"/>
      <c r="P84" s="717"/>
      <c r="Q84" s="717"/>
      <c r="R84" s="717"/>
      <c r="S84" s="717"/>
      <c r="T84" s="717"/>
      <c r="U84" s="717"/>
      <c r="V84" s="717"/>
      <c r="W84" s="717"/>
      <c r="X84" s="717"/>
      <c r="Y84" s="717"/>
      <c r="Z84" s="717"/>
    </row>
    <row r="85" spans="1:26">
      <c r="A85" s="717"/>
      <c r="B85" s="717"/>
      <c r="C85" s="717"/>
      <c r="D85" s="717"/>
      <c r="E85" s="717"/>
      <c r="F85" s="717"/>
      <c r="G85" s="717"/>
      <c r="H85" s="717"/>
      <c r="I85" s="717"/>
      <c r="J85" s="717"/>
      <c r="K85" s="717"/>
      <c r="L85" s="717"/>
      <c r="M85" s="717"/>
      <c r="N85" s="717"/>
      <c r="O85" s="717"/>
      <c r="P85" s="717"/>
      <c r="Q85" s="717"/>
      <c r="R85" s="717"/>
      <c r="S85" s="717"/>
      <c r="T85" s="717"/>
      <c r="U85" s="717"/>
      <c r="V85" s="717"/>
      <c r="W85" s="717"/>
      <c r="X85" s="717"/>
      <c r="Y85" s="717"/>
      <c r="Z85" s="717"/>
    </row>
    <row r="86" spans="1:26">
      <c r="A86" s="717"/>
      <c r="B86" s="717"/>
      <c r="C86" s="717"/>
      <c r="D86" s="717"/>
      <c r="E86" s="717"/>
      <c r="F86" s="717"/>
      <c r="G86" s="717"/>
      <c r="H86" s="717"/>
      <c r="I86" s="717"/>
      <c r="J86" s="717"/>
      <c r="K86" s="717"/>
      <c r="L86" s="717"/>
      <c r="M86" s="717"/>
      <c r="N86" s="717"/>
      <c r="O86" s="717"/>
      <c r="P86" s="717"/>
      <c r="Q86" s="717"/>
      <c r="R86" s="717"/>
      <c r="S86" s="717"/>
      <c r="T86" s="717"/>
      <c r="U86" s="717"/>
      <c r="V86" s="717"/>
      <c r="W86" s="717"/>
      <c r="X86" s="717"/>
      <c r="Y86" s="717"/>
      <c r="Z86" s="717"/>
    </row>
    <row r="87" spans="1:26">
      <c r="A87" s="717"/>
      <c r="B87" s="717"/>
      <c r="C87" s="717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7"/>
    </row>
    <row r="88" spans="1:26">
      <c r="A88" s="717"/>
      <c r="B88" s="717"/>
      <c r="C88" s="717"/>
      <c r="D88" s="717"/>
      <c r="E88" s="717"/>
      <c r="F88" s="717"/>
      <c r="G88" s="717"/>
      <c r="H88" s="717"/>
      <c r="I88" s="717"/>
      <c r="J88" s="717"/>
      <c r="K88" s="717"/>
      <c r="L88" s="717"/>
      <c r="M88" s="717"/>
      <c r="N88" s="717"/>
      <c r="O88" s="717"/>
      <c r="P88" s="717"/>
      <c r="Q88" s="717"/>
      <c r="R88" s="717"/>
      <c r="S88" s="717"/>
      <c r="T88" s="717"/>
      <c r="U88" s="717"/>
      <c r="V88" s="717"/>
      <c r="W88" s="717"/>
      <c r="X88" s="717"/>
      <c r="Y88" s="717"/>
      <c r="Z88" s="717"/>
    </row>
    <row r="89" spans="1:26">
      <c r="A89" s="717"/>
      <c r="B89" s="717"/>
      <c r="C89" s="717"/>
      <c r="D89" s="717"/>
      <c r="E89" s="717"/>
      <c r="F89" s="717"/>
      <c r="G89" s="717"/>
      <c r="H89" s="717"/>
      <c r="I89" s="717"/>
      <c r="J89" s="717"/>
      <c r="K89" s="717"/>
      <c r="L89" s="717"/>
      <c r="M89" s="717"/>
      <c r="N89" s="717"/>
      <c r="O89" s="717"/>
      <c r="P89" s="717"/>
      <c r="Q89" s="717"/>
      <c r="R89" s="717"/>
      <c r="S89" s="717"/>
      <c r="T89" s="717"/>
      <c r="U89" s="717"/>
      <c r="V89" s="717"/>
      <c r="W89" s="717"/>
      <c r="X89" s="717"/>
      <c r="Y89" s="717"/>
      <c r="Z89" s="717"/>
    </row>
    <row r="90" spans="1:26">
      <c r="A90" s="717"/>
      <c r="B90" s="717"/>
      <c r="C90" s="717"/>
      <c r="D90" s="717"/>
      <c r="E90" s="717"/>
      <c r="F90" s="717"/>
      <c r="G90" s="717"/>
      <c r="H90" s="717"/>
      <c r="I90" s="717"/>
      <c r="J90" s="717"/>
      <c r="K90" s="717"/>
      <c r="L90" s="717"/>
      <c r="M90" s="717"/>
      <c r="N90" s="717"/>
      <c r="O90" s="717"/>
      <c r="P90" s="717"/>
      <c r="Q90" s="717"/>
      <c r="R90" s="717"/>
      <c r="S90" s="717"/>
      <c r="T90" s="717"/>
      <c r="U90" s="717"/>
      <c r="V90" s="717"/>
      <c r="W90" s="717"/>
      <c r="X90" s="717"/>
      <c r="Y90" s="717"/>
      <c r="Z90" s="717"/>
    </row>
    <row r="91" spans="1:26">
      <c r="A91" s="717"/>
      <c r="B91" s="717"/>
      <c r="C91" s="717"/>
      <c r="D91" s="717"/>
      <c r="E91" s="717"/>
      <c r="F91" s="717"/>
      <c r="G91" s="717"/>
      <c r="H91" s="717"/>
      <c r="I91" s="717"/>
      <c r="J91" s="717"/>
      <c r="K91" s="717"/>
      <c r="L91" s="717"/>
      <c r="M91" s="717"/>
      <c r="N91" s="717"/>
      <c r="O91" s="717"/>
      <c r="P91" s="717"/>
      <c r="Q91" s="717"/>
      <c r="R91" s="717"/>
      <c r="S91" s="717"/>
      <c r="T91" s="717"/>
      <c r="U91" s="717"/>
      <c r="V91" s="717"/>
      <c r="W91" s="717"/>
      <c r="X91" s="717"/>
      <c r="Y91" s="717"/>
      <c r="Z91" s="717"/>
    </row>
    <row r="92" spans="1:26">
      <c r="A92" s="717"/>
      <c r="B92" s="717"/>
      <c r="C92" s="717"/>
      <c r="D92" s="717"/>
      <c r="E92" s="717"/>
      <c r="F92" s="717"/>
      <c r="G92" s="717"/>
      <c r="H92" s="717"/>
      <c r="I92" s="717"/>
      <c r="J92" s="717"/>
      <c r="K92" s="717"/>
      <c r="L92" s="717"/>
      <c r="M92" s="717"/>
      <c r="N92" s="717"/>
      <c r="O92" s="717"/>
      <c r="P92" s="717"/>
      <c r="Q92" s="717"/>
      <c r="R92" s="717"/>
      <c r="S92" s="717"/>
      <c r="T92" s="717"/>
      <c r="U92" s="717"/>
      <c r="V92" s="717"/>
      <c r="W92" s="717"/>
      <c r="X92" s="717"/>
      <c r="Y92" s="717"/>
      <c r="Z92" s="717"/>
    </row>
    <row r="93" spans="1:26">
      <c r="A93" s="717"/>
      <c r="B93" s="717"/>
      <c r="C93" s="717"/>
      <c r="D93" s="717"/>
      <c r="E93" s="717"/>
      <c r="F93" s="717"/>
      <c r="G93" s="717"/>
      <c r="H93" s="717"/>
      <c r="I93" s="717"/>
      <c r="J93" s="717"/>
      <c r="K93" s="717"/>
      <c r="L93" s="717"/>
      <c r="M93" s="717"/>
      <c r="N93" s="717"/>
      <c r="O93" s="717"/>
      <c r="P93" s="717"/>
      <c r="Q93" s="717"/>
      <c r="R93" s="717"/>
      <c r="S93" s="717"/>
      <c r="T93" s="717"/>
      <c r="U93" s="717"/>
      <c r="V93" s="717"/>
      <c r="W93" s="717"/>
      <c r="X93" s="717"/>
      <c r="Y93" s="717"/>
      <c r="Z93" s="717"/>
    </row>
    <row r="94" spans="1:26">
      <c r="A94" s="717"/>
      <c r="B94" s="717"/>
      <c r="C94" s="717"/>
      <c r="D94" s="717"/>
      <c r="E94" s="717"/>
      <c r="F94" s="717"/>
      <c r="G94" s="717"/>
      <c r="H94" s="717"/>
      <c r="I94" s="717"/>
      <c r="J94" s="717"/>
      <c r="K94" s="717"/>
      <c r="L94" s="717"/>
      <c r="M94" s="717"/>
      <c r="N94" s="717"/>
      <c r="O94" s="717"/>
      <c r="P94" s="717"/>
      <c r="Q94" s="717"/>
      <c r="R94" s="717"/>
      <c r="S94" s="717"/>
      <c r="T94" s="717"/>
      <c r="U94" s="717"/>
      <c r="V94" s="717"/>
      <c r="W94" s="717"/>
      <c r="X94" s="717"/>
      <c r="Y94" s="717"/>
      <c r="Z94" s="717"/>
    </row>
    <row r="95" spans="1:26">
      <c r="A95" s="717"/>
      <c r="B95" s="717"/>
      <c r="C95" s="717"/>
      <c r="D95" s="717"/>
      <c r="E95" s="717"/>
      <c r="F95" s="717"/>
      <c r="G95" s="717"/>
      <c r="H95" s="717"/>
      <c r="I95" s="717"/>
      <c r="J95" s="717"/>
      <c r="K95" s="717"/>
      <c r="L95" s="717"/>
      <c r="M95" s="717"/>
      <c r="N95" s="717"/>
      <c r="O95" s="717"/>
      <c r="P95" s="717"/>
      <c r="Q95" s="717"/>
      <c r="R95" s="717"/>
      <c r="S95" s="717"/>
      <c r="T95" s="717"/>
      <c r="U95" s="717"/>
      <c r="V95" s="717"/>
      <c r="W95" s="717"/>
      <c r="X95" s="717"/>
      <c r="Y95" s="717"/>
      <c r="Z95" s="717"/>
    </row>
    <row r="96" spans="1:26">
      <c r="A96" s="717"/>
      <c r="B96" s="717"/>
      <c r="C96" s="717"/>
      <c r="D96" s="717"/>
      <c r="E96" s="717"/>
      <c r="F96" s="717"/>
      <c r="G96" s="717"/>
      <c r="H96" s="717"/>
      <c r="I96" s="717"/>
      <c r="J96" s="717"/>
      <c r="K96" s="717"/>
      <c r="L96" s="717"/>
      <c r="M96" s="717"/>
      <c r="N96" s="717"/>
      <c r="O96" s="717"/>
      <c r="P96" s="717"/>
      <c r="Q96" s="717"/>
      <c r="R96" s="717"/>
      <c r="S96" s="717"/>
      <c r="T96" s="717"/>
      <c r="U96" s="717"/>
      <c r="V96" s="717"/>
      <c r="W96" s="717"/>
      <c r="X96" s="717"/>
      <c r="Y96" s="717"/>
      <c r="Z96" s="717"/>
    </row>
    <row r="97" spans="1:26">
      <c r="A97" s="717"/>
      <c r="B97" s="717"/>
      <c r="C97" s="717"/>
      <c r="D97" s="717"/>
      <c r="E97" s="717"/>
      <c r="F97" s="717"/>
      <c r="G97" s="717"/>
      <c r="H97" s="717"/>
      <c r="I97" s="717"/>
      <c r="J97" s="717"/>
      <c r="K97" s="717"/>
      <c r="L97" s="717"/>
      <c r="M97" s="717"/>
      <c r="N97" s="717"/>
      <c r="O97" s="717"/>
      <c r="P97" s="717"/>
      <c r="Q97" s="717"/>
      <c r="R97" s="717"/>
      <c r="S97" s="717"/>
      <c r="T97" s="717"/>
      <c r="U97" s="717"/>
      <c r="V97" s="717"/>
      <c r="W97" s="717"/>
      <c r="X97" s="717"/>
      <c r="Y97" s="717"/>
      <c r="Z97" s="717"/>
    </row>
    <row r="98" spans="1:26">
      <c r="A98" s="717"/>
      <c r="B98" s="717"/>
      <c r="C98" s="717"/>
      <c r="D98" s="717"/>
      <c r="E98" s="717"/>
      <c r="F98" s="717"/>
      <c r="G98" s="717"/>
      <c r="H98" s="717"/>
      <c r="I98" s="717"/>
      <c r="J98" s="717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717"/>
      <c r="Z98" s="717"/>
    </row>
    <row r="99" spans="1:26">
      <c r="A99" s="717"/>
      <c r="B99" s="717"/>
      <c r="C99" s="717"/>
      <c r="D99" s="717"/>
      <c r="E99" s="717"/>
      <c r="F99" s="717"/>
      <c r="G99" s="717"/>
      <c r="H99" s="717"/>
      <c r="I99" s="717"/>
      <c r="J99" s="717"/>
      <c r="K99" s="717"/>
      <c r="L99" s="717"/>
      <c r="M99" s="717"/>
      <c r="N99" s="717"/>
      <c r="O99" s="717"/>
      <c r="P99" s="717"/>
      <c r="Q99" s="717"/>
      <c r="R99" s="717"/>
      <c r="S99" s="717"/>
      <c r="T99" s="717"/>
      <c r="U99" s="717"/>
      <c r="V99" s="717"/>
      <c r="W99" s="717"/>
      <c r="X99" s="717"/>
      <c r="Y99" s="717"/>
      <c r="Z99" s="717"/>
    </row>
    <row r="100" spans="1:26">
      <c r="A100" s="717"/>
      <c r="B100" s="717"/>
      <c r="C100" s="717"/>
      <c r="D100" s="717"/>
      <c r="E100" s="717"/>
      <c r="F100" s="717"/>
      <c r="G100" s="717"/>
      <c r="H100" s="717"/>
      <c r="I100" s="717"/>
      <c r="J100" s="717"/>
      <c r="K100" s="717"/>
      <c r="L100" s="717"/>
      <c r="M100" s="717"/>
      <c r="N100" s="717"/>
      <c r="O100" s="717"/>
      <c r="P100" s="717"/>
      <c r="Q100" s="717"/>
      <c r="R100" s="717"/>
      <c r="S100" s="717"/>
      <c r="T100" s="717"/>
      <c r="U100" s="717"/>
      <c r="V100" s="717"/>
      <c r="W100" s="717"/>
      <c r="X100" s="717"/>
      <c r="Y100" s="717"/>
      <c r="Z100" s="717"/>
    </row>
    <row r="101" spans="1:26">
      <c r="A101" s="717"/>
      <c r="B101" s="717"/>
      <c r="C101" s="717"/>
      <c r="D101" s="717"/>
      <c r="E101" s="717"/>
      <c r="F101" s="717"/>
      <c r="G101" s="717"/>
      <c r="H101" s="717"/>
      <c r="I101" s="717"/>
      <c r="J101" s="717"/>
      <c r="K101" s="717"/>
      <c r="L101" s="717"/>
      <c r="M101" s="717"/>
      <c r="N101" s="717"/>
      <c r="O101" s="717"/>
      <c r="P101" s="717"/>
      <c r="Q101" s="717"/>
      <c r="R101" s="717"/>
      <c r="S101" s="717"/>
      <c r="T101" s="717"/>
      <c r="U101" s="717"/>
      <c r="V101" s="717"/>
      <c r="W101" s="717"/>
      <c r="X101" s="717"/>
      <c r="Y101" s="717"/>
      <c r="Z101" s="717"/>
    </row>
    <row r="102" spans="1:26">
      <c r="A102" s="717"/>
      <c r="B102" s="717"/>
      <c r="C102" s="717"/>
      <c r="D102" s="717"/>
      <c r="E102" s="717"/>
      <c r="F102" s="717"/>
      <c r="G102" s="717"/>
      <c r="H102" s="717"/>
      <c r="I102" s="717"/>
      <c r="J102" s="717"/>
      <c r="K102" s="717"/>
      <c r="L102" s="717"/>
      <c r="M102" s="717"/>
      <c r="N102" s="717"/>
      <c r="O102" s="717"/>
      <c r="P102" s="717"/>
      <c r="Q102" s="717"/>
      <c r="R102" s="717"/>
      <c r="S102" s="717"/>
      <c r="T102" s="717"/>
      <c r="U102" s="717"/>
      <c r="V102" s="717"/>
      <c r="W102" s="717"/>
      <c r="X102" s="717"/>
      <c r="Y102" s="717"/>
      <c r="Z102" s="717"/>
    </row>
    <row r="103" spans="1:26">
      <c r="A103" s="717"/>
      <c r="B103" s="717"/>
      <c r="C103" s="717"/>
      <c r="D103" s="717"/>
      <c r="E103" s="717"/>
      <c r="F103" s="717"/>
      <c r="G103" s="717"/>
      <c r="H103" s="717"/>
      <c r="I103" s="717"/>
      <c r="J103" s="717"/>
      <c r="K103" s="717"/>
      <c r="L103" s="717"/>
      <c r="M103" s="717"/>
      <c r="N103" s="717"/>
      <c r="O103" s="717"/>
      <c r="P103" s="717"/>
      <c r="Q103" s="717"/>
      <c r="R103" s="717"/>
      <c r="S103" s="717"/>
      <c r="T103" s="717"/>
      <c r="U103" s="717"/>
      <c r="V103" s="717"/>
      <c r="W103" s="717"/>
      <c r="X103" s="717"/>
      <c r="Y103" s="717"/>
      <c r="Z103" s="717"/>
    </row>
    <row r="104" spans="1:26">
      <c r="A104" s="717"/>
      <c r="B104" s="717"/>
      <c r="C104" s="717"/>
      <c r="D104" s="717"/>
      <c r="E104" s="717"/>
      <c r="F104" s="717"/>
      <c r="G104" s="717"/>
      <c r="H104" s="717"/>
      <c r="I104" s="717"/>
      <c r="J104" s="717"/>
      <c r="K104" s="717"/>
      <c r="L104" s="717"/>
      <c r="M104" s="717"/>
      <c r="N104" s="717"/>
      <c r="O104" s="717"/>
      <c r="P104" s="717"/>
      <c r="Q104" s="717"/>
      <c r="R104" s="717"/>
      <c r="S104" s="717"/>
      <c r="T104" s="717"/>
      <c r="U104" s="717"/>
      <c r="V104" s="717"/>
      <c r="W104" s="717"/>
      <c r="X104" s="717"/>
      <c r="Y104" s="717"/>
      <c r="Z104" s="717"/>
    </row>
    <row r="105" spans="1:26">
      <c r="A105" s="717"/>
      <c r="B105" s="717"/>
      <c r="C105" s="717"/>
      <c r="D105" s="717"/>
      <c r="E105" s="717"/>
      <c r="F105" s="717"/>
      <c r="G105" s="717"/>
      <c r="H105" s="717"/>
      <c r="I105" s="717"/>
      <c r="J105" s="717"/>
      <c r="K105" s="717"/>
      <c r="L105" s="717"/>
      <c r="M105" s="717"/>
      <c r="N105" s="717"/>
      <c r="O105" s="717"/>
      <c r="P105" s="717"/>
      <c r="Q105" s="717"/>
      <c r="R105" s="717"/>
      <c r="S105" s="717"/>
      <c r="T105" s="717"/>
      <c r="U105" s="717"/>
      <c r="V105" s="717"/>
      <c r="W105" s="717"/>
      <c r="X105" s="717"/>
      <c r="Y105" s="717"/>
      <c r="Z105" s="717"/>
    </row>
    <row r="106" spans="1:26">
      <c r="A106" s="717"/>
      <c r="B106" s="717"/>
      <c r="C106" s="717"/>
      <c r="D106" s="717"/>
      <c r="E106" s="717"/>
      <c r="F106" s="717"/>
      <c r="G106" s="717"/>
      <c r="H106" s="717"/>
      <c r="I106" s="717"/>
      <c r="J106" s="717"/>
      <c r="K106" s="717"/>
      <c r="L106" s="717"/>
      <c r="M106" s="717"/>
      <c r="N106" s="717"/>
      <c r="O106" s="717"/>
      <c r="P106" s="717"/>
      <c r="Q106" s="717"/>
      <c r="R106" s="717"/>
      <c r="S106" s="717"/>
      <c r="T106" s="717"/>
      <c r="U106" s="717"/>
      <c r="V106" s="717"/>
      <c r="W106" s="717"/>
      <c r="X106" s="717"/>
      <c r="Y106" s="717"/>
      <c r="Z106" s="717"/>
    </row>
    <row r="107" spans="1:26">
      <c r="A107" s="717"/>
      <c r="B107" s="717"/>
      <c r="C107" s="717"/>
      <c r="D107" s="717"/>
      <c r="E107" s="717"/>
      <c r="F107" s="717"/>
      <c r="G107" s="717"/>
      <c r="H107" s="717"/>
      <c r="I107" s="717"/>
      <c r="J107" s="717"/>
      <c r="K107" s="717"/>
      <c r="L107" s="717"/>
      <c r="M107" s="717"/>
      <c r="N107" s="717"/>
      <c r="O107" s="717"/>
      <c r="P107" s="717"/>
      <c r="Q107" s="717"/>
      <c r="R107" s="717"/>
      <c r="S107" s="717"/>
      <c r="T107" s="717"/>
      <c r="U107" s="717"/>
      <c r="V107" s="717"/>
      <c r="W107" s="717"/>
      <c r="X107" s="717"/>
      <c r="Y107" s="717"/>
      <c r="Z107" s="717"/>
    </row>
    <row r="108" spans="1:26">
      <c r="A108" s="717"/>
      <c r="B108" s="717"/>
      <c r="C108" s="717"/>
      <c r="D108" s="717"/>
      <c r="E108" s="717"/>
      <c r="F108" s="717"/>
      <c r="G108" s="717"/>
      <c r="H108" s="717"/>
      <c r="I108" s="717"/>
      <c r="J108" s="717"/>
      <c r="K108" s="717"/>
      <c r="L108" s="717"/>
      <c r="M108" s="717"/>
      <c r="N108" s="717"/>
      <c r="O108" s="717"/>
      <c r="P108" s="717"/>
      <c r="Q108" s="717"/>
      <c r="R108" s="717"/>
      <c r="S108" s="717"/>
      <c r="T108" s="717"/>
      <c r="U108" s="717"/>
      <c r="V108" s="717"/>
      <c r="W108" s="717"/>
      <c r="X108" s="717"/>
      <c r="Y108" s="717"/>
      <c r="Z108" s="717"/>
    </row>
    <row r="109" spans="1:26">
      <c r="A109" s="717"/>
      <c r="B109" s="717"/>
      <c r="C109" s="717"/>
      <c r="D109" s="717"/>
      <c r="E109" s="717"/>
      <c r="F109" s="717"/>
      <c r="G109" s="717"/>
      <c r="H109" s="717"/>
      <c r="I109" s="717"/>
      <c r="J109" s="717"/>
      <c r="K109" s="717"/>
      <c r="L109" s="717"/>
      <c r="M109" s="717"/>
      <c r="N109" s="717"/>
      <c r="O109" s="717"/>
      <c r="P109" s="717"/>
      <c r="Q109" s="717"/>
      <c r="R109" s="717"/>
      <c r="S109" s="717"/>
      <c r="T109" s="717"/>
      <c r="U109" s="717"/>
      <c r="V109" s="717"/>
      <c r="W109" s="717"/>
      <c r="X109" s="717"/>
      <c r="Y109" s="717"/>
      <c r="Z109" s="717"/>
    </row>
    <row r="110" spans="1:26">
      <c r="A110" s="717"/>
      <c r="B110" s="717"/>
      <c r="C110" s="717"/>
      <c r="D110" s="717"/>
      <c r="E110" s="717"/>
      <c r="F110" s="717"/>
      <c r="G110" s="717"/>
      <c r="H110" s="717"/>
      <c r="I110" s="717"/>
      <c r="J110" s="717"/>
      <c r="K110" s="717"/>
      <c r="L110" s="717"/>
      <c r="M110" s="717"/>
      <c r="N110" s="717"/>
      <c r="O110" s="717"/>
      <c r="P110" s="717"/>
      <c r="Q110" s="717"/>
      <c r="R110" s="717"/>
      <c r="S110" s="717"/>
      <c r="T110" s="717"/>
      <c r="U110" s="717"/>
      <c r="V110" s="717"/>
      <c r="W110" s="717"/>
      <c r="X110" s="717"/>
      <c r="Y110" s="717"/>
      <c r="Z110" s="717"/>
    </row>
    <row r="111" spans="1:26">
      <c r="A111" s="717"/>
      <c r="B111" s="717"/>
      <c r="C111" s="717"/>
      <c r="D111" s="717"/>
      <c r="E111" s="717"/>
      <c r="F111" s="717"/>
      <c r="G111" s="717"/>
      <c r="H111" s="717"/>
      <c r="I111" s="717"/>
      <c r="J111" s="717"/>
      <c r="K111" s="717"/>
      <c r="L111" s="717"/>
      <c r="M111" s="717"/>
      <c r="N111" s="717"/>
      <c r="O111" s="717"/>
      <c r="P111" s="717"/>
      <c r="Q111" s="717"/>
      <c r="R111" s="717"/>
      <c r="S111" s="717"/>
      <c r="T111" s="717"/>
      <c r="U111" s="717"/>
      <c r="V111" s="717"/>
      <c r="W111" s="717"/>
      <c r="X111" s="717"/>
      <c r="Y111" s="717"/>
      <c r="Z111" s="717"/>
    </row>
    <row r="112" spans="1:26">
      <c r="A112" s="717"/>
      <c r="B112" s="717"/>
      <c r="C112" s="717"/>
      <c r="D112" s="717"/>
      <c r="E112" s="717"/>
      <c r="F112" s="717"/>
      <c r="G112" s="717"/>
      <c r="H112" s="717"/>
      <c r="I112" s="717"/>
      <c r="J112" s="717"/>
      <c r="K112" s="717"/>
      <c r="L112" s="717"/>
      <c r="M112" s="717"/>
      <c r="N112" s="717"/>
      <c r="O112" s="717"/>
      <c r="P112" s="717"/>
      <c r="Q112" s="717"/>
      <c r="R112" s="717"/>
      <c r="S112" s="717"/>
      <c r="T112" s="717"/>
      <c r="U112" s="717"/>
      <c r="V112" s="717"/>
      <c r="W112" s="717"/>
      <c r="X112" s="717"/>
      <c r="Y112" s="717"/>
      <c r="Z112" s="717"/>
    </row>
    <row r="113" spans="1:26">
      <c r="A113" s="717"/>
      <c r="B113" s="717"/>
      <c r="C113" s="717"/>
      <c r="D113" s="717"/>
      <c r="E113" s="717"/>
      <c r="F113" s="717"/>
      <c r="G113" s="717"/>
      <c r="H113" s="717"/>
      <c r="I113" s="717"/>
      <c r="J113" s="717"/>
      <c r="K113" s="717"/>
      <c r="L113" s="717"/>
      <c r="M113" s="717"/>
      <c r="N113" s="717"/>
      <c r="O113" s="717"/>
      <c r="P113" s="717"/>
      <c r="Q113" s="717"/>
      <c r="R113" s="717"/>
      <c r="S113" s="717"/>
      <c r="T113" s="717"/>
      <c r="U113" s="717"/>
      <c r="V113" s="717"/>
      <c r="W113" s="717"/>
      <c r="X113" s="717"/>
      <c r="Y113" s="717"/>
      <c r="Z113" s="717"/>
    </row>
    <row r="114" spans="1:26">
      <c r="A114" s="717"/>
      <c r="B114" s="717"/>
      <c r="C114" s="717"/>
      <c r="D114" s="717"/>
      <c r="E114" s="717"/>
      <c r="F114" s="717"/>
      <c r="G114" s="717"/>
      <c r="H114" s="717"/>
      <c r="I114" s="717"/>
      <c r="J114" s="717"/>
      <c r="K114" s="717"/>
      <c r="L114" s="717"/>
      <c r="M114" s="717"/>
      <c r="N114" s="717"/>
      <c r="O114" s="717"/>
      <c r="P114" s="717"/>
      <c r="Q114" s="717"/>
      <c r="R114" s="717"/>
      <c r="S114" s="717"/>
      <c r="T114" s="717"/>
      <c r="U114" s="717"/>
      <c r="V114" s="717"/>
      <c r="W114" s="717"/>
      <c r="X114" s="717"/>
      <c r="Y114" s="717"/>
      <c r="Z114" s="717"/>
    </row>
    <row r="115" spans="1:26">
      <c r="A115" s="717"/>
      <c r="B115" s="717"/>
      <c r="C115" s="717"/>
      <c r="D115" s="717"/>
      <c r="E115" s="717"/>
      <c r="F115" s="717"/>
      <c r="G115" s="717"/>
      <c r="H115" s="717"/>
      <c r="I115" s="717"/>
      <c r="J115" s="717"/>
      <c r="K115" s="717"/>
      <c r="L115" s="717"/>
      <c r="M115" s="717"/>
      <c r="N115" s="717"/>
      <c r="O115" s="717"/>
      <c r="P115" s="717"/>
      <c r="Q115" s="717"/>
      <c r="R115" s="717"/>
      <c r="S115" s="717"/>
      <c r="T115" s="717"/>
      <c r="U115" s="717"/>
      <c r="V115" s="717"/>
      <c r="W115" s="717"/>
      <c r="X115" s="717"/>
      <c r="Y115" s="717"/>
      <c r="Z115" s="717"/>
    </row>
    <row r="116" spans="1:26">
      <c r="A116" s="717"/>
      <c r="B116" s="717"/>
      <c r="C116" s="717"/>
      <c r="D116" s="717"/>
      <c r="E116" s="717"/>
      <c r="F116" s="717"/>
      <c r="G116" s="717"/>
      <c r="H116" s="717"/>
      <c r="I116" s="717"/>
      <c r="J116" s="717"/>
      <c r="K116" s="717"/>
      <c r="L116" s="717"/>
      <c r="M116" s="717"/>
      <c r="N116" s="717"/>
      <c r="O116" s="717"/>
      <c r="P116" s="717"/>
      <c r="Q116" s="717"/>
      <c r="R116" s="717"/>
      <c r="S116" s="717"/>
      <c r="T116" s="717"/>
      <c r="U116" s="717"/>
      <c r="V116" s="717"/>
      <c r="W116" s="717"/>
      <c r="X116" s="717"/>
      <c r="Y116" s="717"/>
      <c r="Z116" s="717"/>
    </row>
    <row r="117" spans="1:26">
      <c r="A117" s="717"/>
      <c r="B117" s="717"/>
      <c r="C117" s="717"/>
      <c r="D117" s="717"/>
      <c r="E117" s="717"/>
      <c r="F117" s="717"/>
      <c r="G117" s="717"/>
      <c r="H117" s="717"/>
      <c r="I117" s="717"/>
      <c r="J117" s="717"/>
      <c r="K117" s="717"/>
      <c r="L117" s="717"/>
      <c r="M117" s="717"/>
      <c r="N117" s="717"/>
      <c r="O117" s="717"/>
      <c r="P117" s="717"/>
      <c r="Q117" s="717"/>
      <c r="R117" s="717"/>
      <c r="S117" s="717"/>
      <c r="T117" s="717"/>
      <c r="U117" s="717"/>
      <c r="V117" s="717"/>
      <c r="W117" s="717"/>
      <c r="X117" s="717"/>
      <c r="Y117" s="717"/>
      <c r="Z117" s="717"/>
    </row>
    <row r="118" spans="1:26">
      <c r="A118" s="717"/>
      <c r="B118" s="717"/>
      <c r="C118" s="717"/>
      <c r="D118" s="717"/>
      <c r="E118" s="717"/>
      <c r="F118" s="717"/>
      <c r="G118" s="717"/>
      <c r="H118" s="717"/>
      <c r="I118" s="717"/>
      <c r="J118" s="717"/>
      <c r="K118" s="717"/>
      <c r="L118" s="717"/>
      <c r="M118" s="717"/>
      <c r="N118" s="717"/>
      <c r="O118" s="717"/>
      <c r="P118" s="717"/>
      <c r="Q118" s="717"/>
      <c r="R118" s="717"/>
      <c r="S118" s="717"/>
      <c r="T118" s="717"/>
      <c r="U118" s="717"/>
      <c r="V118" s="717"/>
      <c r="W118" s="717"/>
      <c r="X118" s="717"/>
      <c r="Y118" s="717"/>
      <c r="Z118" s="717"/>
    </row>
    <row r="119" spans="1:26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</row>
    <row r="120" spans="1:26">
      <c r="A120" s="717"/>
      <c r="B120" s="717"/>
      <c r="C120" s="717"/>
      <c r="D120" s="717"/>
      <c r="E120" s="717"/>
      <c r="F120" s="717"/>
      <c r="G120" s="717"/>
      <c r="H120" s="717"/>
      <c r="I120" s="717"/>
      <c r="J120" s="717"/>
      <c r="K120" s="717"/>
      <c r="L120" s="717"/>
      <c r="M120" s="717"/>
      <c r="N120" s="717"/>
      <c r="O120" s="717"/>
      <c r="P120" s="717"/>
      <c r="Q120" s="717"/>
      <c r="R120" s="717"/>
      <c r="S120" s="717"/>
      <c r="T120" s="717"/>
      <c r="U120" s="717"/>
      <c r="V120" s="717"/>
      <c r="W120" s="717"/>
      <c r="X120" s="717"/>
      <c r="Y120" s="717"/>
      <c r="Z120" s="717"/>
    </row>
    <row r="121" spans="1:26">
      <c r="A121" s="717"/>
      <c r="B121" s="717"/>
      <c r="C121" s="717"/>
      <c r="D121" s="717"/>
      <c r="E121" s="717"/>
      <c r="F121" s="717"/>
      <c r="G121" s="717"/>
      <c r="H121" s="717"/>
      <c r="I121" s="717"/>
      <c r="J121" s="717"/>
      <c r="K121" s="717"/>
      <c r="L121" s="717"/>
      <c r="M121" s="717"/>
      <c r="N121" s="717"/>
      <c r="O121" s="717"/>
      <c r="P121" s="717"/>
      <c r="Q121" s="717"/>
      <c r="R121" s="717"/>
      <c r="S121" s="717"/>
      <c r="T121" s="717"/>
      <c r="U121" s="717"/>
      <c r="V121" s="717"/>
      <c r="W121" s="717"/>
      <c r="X121" s="717"/>
      <c r="Y121" s="717"/>
      <c r="Z121" s="717"/>
    </row>
    <row r="122" spans="1:26">
      <c r="A122" s="717"/>
      <c r="B122" s="717"/>
      <c r="C122" s="717"/>
      <c r="D122" s="717"/>
      <c r="E122" s="717"/>
      <c r="F122" s="717"/>
      <c r="G122" s="717"/>
      <c r="H122" s="717"/>
      <c r="I122" s="717"/>
      <c r="J122" s="717"/>
      <c r="K122" s="717"/>
      <c r="L122" s="717"/>
      <c r="M122" s="717"/>
      <c r="N122" s="717"/>
      <c r="O122" s="717"/>
      <c r="P122" s="717"/>
      <c r="Q122" s="717"/>
      <c r="R122" s="717"/>
      <c r="S122" s="717"/>
      <c r="T122" s="717"/>
      <c r="U122" s="717"/>
      <c r="V122" s="717"/>
      <c r="W122" s="717"/>
      <c r="X122" s="717"/>
      <c r="Y122" s="717"/>
      <c r="Z122" s="717"/>
    </row>
    <row r="123" spans="1:26">
      <c r="A123" s="717"/>
      <c r="B123" s="717"/>
      <c r="C123" s="717"/>
      <c r="D123" s="717"/>
      <c r="E123" s="717"/>
      <c r="F123" s="717"/>
      <c r="G123" s="717"/>
      <c r="H123" s="717"/>
      <c r="I123" s="717"/>
      <c r="J123" s="717"/>
      <c r="K123" s="717"/>
      <c r="L123" s="717"/>
      <c r="M123" s="717"/>
      <c r="N123" s="717"/>
      <c r="O123" s="717"/>
      <c r="P123" s="717"/>
      <c r="Q123" s="717"/>
      <c r="R123" s="717"/>
      <c r="S123" s="717"/>
      <c r="T123" s="717"/>
      <c r="U123" s="717"/>
      <c r="V123" s="717"/>
      <c r="W123" s="717"/>
      <c r="X123" s="717"/>
      <c r="Y123" s="717"/>
      <c r="Z123" s="717"/>
    </row>
    <row r="124" spans="1:26">
      <c r="A124" s="717"/>
      <c r="B124" s="717"/>
      <c r="C124" s="717"/>
      <c r="D124" s="717"/>
      <c r="E124" s="717"/>
      <c r="F124" s="717"/>
      <c r="G124" s="717"/>
      <c r="H124" s="717"/>
      <c r="I124" s="717"/>
      <c r="J124" s="717"/>
      <c r="K124" s="717"/>
      <c r="L124" s="717"/>
      <c r="M124" s="717"/>
      <c r="N124" s="717"/>
      <c r="O124" s="717"/>
      <c r="P124" s="717"/>
      <c r="Q124" s="717"/>
      <c r="R124" s="717"/>
      <c r="S124" s="717"/>
      <c r="T124" s="717"/>
      <c r="U124" s="717"/>
      <c r="V124" s="717"/>
      <c r="W124" s="717"/>
      <c r="X124" s="717"/>
      <c r="Y124" s="717"/>
      <c r="Z124" s="717"/>
    </row>
    <row r="125" spans="1:26">
      <c r="A125" s="717"/>
      <c r="B125" s="717"/>
      <c r="C125" s="717"/>
      <c r="D125" s="717"/>
      <c r="E125" s="717"/>
      <c r="F125" s="717"/>
      <c r="G125" s="717"/>
      <c r="H125" s="717"/>
      <c r="I125" s="717"/>
      <c r="J125" s="717"/>
      <c r="K125" s="717"/>
      <c r="L125" s="717"/>
      <c r="M125" s="717"/>
      <c r="N125" s="717"/>
      <c r="O125" s="717"/>
      <c r="P125" s="717"/>
      <c r="Q125" s="717"/>
      <c r="R125" s="717"/>
      <c r="S125" s="717"/>
      <c r="T125" s="717"/>
      <c r="U125" s="717"/>
      <c r="V125" s="717"/>
      <c r="W125" s="717"/>
      <c r="X125" s="717"/>
      <c r="Y125" s="717"/>
      <c r="Z125" s="717"/>
    </row>
    <row r="126" spans="1:26">
      <c r="A126" s="717"/>
      <c r="B126" s="717"/>
      <c r="C126" s="717"/>
      <c r="D126" s="717"/>
      <c r="E126" s="717"/>
      <c r="F126" s="717"/>
      <c r="G126" s="717"/>
      <c r="H126" s="717"/>
      <c r="I126" s="717"/>
      <c r="J126" s="717"/>
      <c r="K126" s="717"/>
      <c r="L126" s="717"/>
      <c r="M126" s="717"/>
      <c r="N126" s="717"/>
      <c r="O126" s="717"/>
      <c r="P126" s="717"/>
      <c r="Q126" s="717"/>
      <c r="R126" s="717"/>
      <c r="S126" s="717"/>
      <c r="T126" s="717"/>
      <c r="U126" s="717"/>
      <c r="V126" s="717"/>
      <c r="W126" s="717"/>
      <c r="X126" s="717"/>
      <c r="Y126" s="717"/>
      <c r="Z126" s="717"/>
    </row>
    <row r="127" spans="1:26">
      <c r="A127" s="717"/>
      <c r="B127" s="717"/>
      <c r="C127" s="717"/>
      <c r="D127" s="717"/>
      <c r="E127" s="717"/>
      <c r="F127" s="717"/>
      <c r="G127" s="717"/>
      <c r="H127" s="717"/>
      <c r="I127" s="717"/>
      <c r="J127" s="717"/>
      <c r="K127" s="717"/>
      <c r="L127" s="717"/>
      <c r="M127" s="717"/>
      <c r="N127" s="717"/>
      <c r="O127" s="717"/>
      <c r="P127" s="717"/>
      <c r="Q127" s="717"/>
      <c r="R127" s="717"/>
      <c r="S127" s="717"/>
      <c r="T127" s="717"/>
      <c r="U127" s="717"/>
      <c r="V127" s="717"/>
      <c r="W127" s="717"/>
      <c r="X127" s="717"/>
      <c r="Y127" s="717"/>
      <c r="Z127" s="717"/>
    </row>
    <row r="128" spans="1:26">
      <c r="A128" s="717"/>
      <c r="B128" s="717"/>
      <c r="C128" s="717"/>
      <c r="D128" s="717"/>
      <c r="E128" s="717"/>
      <c r="F128" s="717"/>
      <c r="G128" s="717"/>
      <c r="H128" s="717"/>
      <c r="I128" s="717"/>
      <c r="J128" s="717"/>
      <c r="K128" s="717"/>
      <c r="L128" s="717"/>
      <c r="M128" s="717"/>
      <c r="N128" s="717"/>
      <c r="O128" s="717"/>
      <c r="P128" s="717"/>
      <c r="Q128" s="717"/>
      <c r="R128" s="717"/>
      <c r="S128" s="717"/>
      <c r="T128" s="717"/>
      <c r="U128" s="717"/>
      <c r="V128" s="717"/>
      <c r="W128" s="717"/>
      <c r="X128" s="717"/>
      <c r="Y128" s="717"/>
      <c r="Z128" s="717"/>
    </row>
    <row r="129" spans="1:26">
      <c r="A129" s="717"/>
      <c r="B129" s="717"/>
      <c r="C129" s="717"/>
      <c r="D129" s="717"/>
      <c r="E129" s="717"/>
      <c r="F129" s="717"/>
      <c r="G129" s="717"/>
      <c r="H129" s="717"/>
      <c r="I129" s="717"/>
      <c r="J129" s="717"/>
      <c r="K129" s="717"/>
      <c r="L129" s="717"/>
      <c r="M129" s="717"/>
      <c r="N129" s="717"/>
      <c r="O129" s="717"/>
      <c r="P129" s="717"/>
      <c r="Q129" s="717"/>
      <c r="R129" s="717"/>
      <c r="S129" s="717"/>
      <c r="T129" s="717"/>
      <c r="U129" s="717"/>
      <c r="V129" s="717"/>
      <c r="W129" s="717"/>
      <c r="X129" s="717"/>
      <c r="Y129" s="717"/>
      <c r="Z129" s="717"/>
    </row>
    <row r="130" spans="1:26">
      <c r="A130" s="717"/>
      <c r="B130" s="717"/>
      <c r="C130" s="717"/>
      <c r="D130" s="717"/>
      <c r="E130" s="717"/>
      <c r="F130" s="717"/>
      <c r="G130" s="717"/>
      <c r="H130" s="717"/>
      <c r="I130" s="717"/>
      <c r="J130" s="717"/>
      <c r="K130" s="717"/>
      <c r="L130" s="717"/>
      <c r="M130" s="717"/>
      <c r="N130" s="717"/>
      <c r="O130" s="717"/>
      <c r="P130" s="717"/>
      <c r="Q130" s="717"/>
      <c r="R130" s="717"/>
      <c r="S130" s="717"/>
      <c r="T130" s="717"/>
      <c r="U130" s="717"/>
      <c r="V130" s="717"/>
      <c r="W130" s="717"/>
      <c r="X130" s="717"/>
      <c r="Y130" s="717"/>
      <c r="Z130" s="717"/>
    </row>
    <row r="131" spans="1:26">
      <c r="A131" s="717"/>
      <c r="B131" s="717"/>
      <c r="C131" s="717"/>
      <c r="D131" s="717"/>
      <c r="E131" s="717"/>
      <c r="F131" s="717"/>
      <c r="G131" s="717"/>
      <c r="H131" s="717"/>
      <c r="I131" s="717"/>
      <c r="J131" s="717"/>
      <c r="K131" s="717"/>
      <c r="L131" s="717"/>
      <c r="M131" s="717"/>
      <c r="N131" s="717"/>
      <c r="O131" s="717"/>
      <c r="P131" s="717"/>
      <c r="Q131" s="717"/>
      <c r="R131" s="717"/>
      <c r="S131" s="717"/>
      <c r="T131" s="717"/>
      <c r="U131" s="717"/>
      <c r="V131" s="717"/>
      <c r="W131" s="717"/>
      <c r="X131" s="717"/>
      <c r="Y131" s="717"/>
      <c r="Z131" s="717"/>
    </row>
    <row r="132" spans="1:26">
      <c r="A132" s="717"/>
      <c r="B132" s="717"/>
      <c r="C132" s="717"/>
      <c r="D132" s="717"/>
      <c r="E132" s="717"/>
      <c r="F132" s="717"/>
      <c r="G132" s="717"/>
      <c r="H132" s="717"/>
      <c r="I132" s="717"/>
      <c r="J132" s="717"/>
      <c r="K132" s="717"/>
      <c r="L132" s="717"/>
      <c r="M132" s="717"/>
      <c r="N132" s="717"/>
      <c r="O132" s="717"/>
      <c r="P132" s="717"/>
      <c r="Q132" s="717"/>
      <c r="R132" s="717"/>
      <c r="S132" s="717"/>
      <c r="T132" s="717"/>
      <c r="U132" s="717"/>
      <c r="V132" s="717"/>
      <c r="W132" s="717"/>
      <c r="X132" s="717"/>
      <c r="Y132" s="717"/>
      <c r="Z132" s="717"/>
    </row>
    <row r="133" spans="1:26">
      <c r="A133" s="717"/>
      <c r="B133" s="717"/>
      <c r="C133" s="717"/>
      <c r="D133" s="717"/>
      <c r="E133" s="717"/>
      <c r="F133" s="717"/>
      <c r="G133" s="717"/>
      <c r="H133" s="717"/>
      <c r="I133" s="717"/>
      <c r="J133" s="717"/>
      <c r="K133" s="717"/>
      <c r="L133" s="717"/>
      <c r="M133" s="717"/>
      <c r="N133" s="717"/>
      <c r="O133" s="717"/>
      <c r="P133" s="717"/>
      <c r="Q133" s="717"/>
      <c r="R133" s="717"/>
      <c r="S133" s="717"/>
      <c r="T133" s="717"/>
      <c r="U133" s="717"/>
      <c r="V133" s="717"/>
      <c r="W133" s="717"/>
      <c r="X133" s="717"/>
      <c r="Y133" s="717"/>
      <c r="Z133" s="717"/>
    </row>
    <row r="134" spans="1:26">
      <c r="A134" s="717"/>
      <c r="B134" s="717"/>
      <c r="C134" s="717"/>
      <c r="D134" s="717"/>
      <c r="E134" s="717"/>
      <c r="F134" s="717"/>
      <c r="G134" s="717"/>
      <c r="H134" s="717"/>
      <c r="I134" s="717"/>
      <c r="J134" s="717"/>
      <c r="K134" s="717"/>
      <c r="L134" s="717"/>
      <c r="M134" s="717"/>
      <c r="N134" s="717"/>
      <c r="O134" s="717"/>
      <c r="P134" s="717"/>
      <c r="Q134" s="717"/>
      <c r="R134" s="717"/>
      <c r="S134" s="717"/>
      <c r="T134" s="717"/>
      <c r="U134" s="717"/>
      <c r="V134" s="717"/>
      <c r="W134" s="717"/>
      <c r="X134" s="717"/>
      <c r="Y134" s="717"/>
      <c r="Z134" s="717"/>
    </row>
    <row r="135" spans="1:26">
      <c r="A135" s="717"/>
      <c r="B135" s="717"/>
      <c r="C135" s="717"/>
      <c r="D135" s="717"/>
      <c r="E135" s="717"/>
      <c r="F135" s="717"/>
      <c r="G135" s="717"/>
      <c r="H135" s="717"/>
      <c r="I135" s="717"/>
      <c r="J135" s="717"/>
      <c r="K135" s="717"/>
      <c r="L135" s="717"/>
      <c r="M135" s="717"/>
      <c r="N135" s="717"/>
      <c r="O135" s="717"/>
      <c r="P135" s="717"/>
      <c r="Q135" s="717"/>
      <c r="R135" s="717"/>
      <c r="S135" s="717"/>
      <c r="T135" s="717"/>
      <c r="U135" s="717"/>
      <c r="V135" s="717"/>
      <c r="W135" s="717"/>
      <c r="X135" s="717"/>
      <c r="Y135" s="717"/>
      <c r="Z135" s="717"/>
    </row>
    <row r="136" spans="1:26">
      <c r="A136" s="717"/>
      <c r="B136" s="717"/>
      <c r="C136" s="717"/>
      <c r="D136" s="717"/>
      <c r="E136" s="717"/>
      <c r="F136" s="717"/>
      <c r="G136" s="717"/>
      <c r="H136" s="717"/>
      <c r="I136" s="717"/>
      <c r="J136" s="717"/>
      <c r="K136" s="717"/>
      <c r="L136" s="717"/>
      <c r="M136" s="717"/>
      <c r="N136" s="717"/>
      <c r="O136" s="717"/>
      <c r="P136" s="717"/>
      <c r="Q136" s="717"/>
      <c r="R136" s="717"/>
      <c r="S136" s="717"/>
      <c r="T136" s="717"/>
      <c r="U136" s="717"/>
      <c r="V136" s="717"/>
      <c r="W136" s="717"/>
      <c r="X136" s="717"/>
      <c r="Y136" s="717"/>
      <c r="Z136" s="717"/>
    </row>
    <row r="137" spans="1:26">
      <c r="A137" s="717"/>
      <c r="B137" s="717"/>
      <c r="C137" s="717"/>
      <c r="D137" s="717"/>
      <c r="E137" s="717"/>
      <c r="F137" s="717"/>
      <c r="G137" s="717"/>
      <c r="H137" s="717"/>
      <c r="I137" s="717"/>
      <c r="J137" s="717"/>
      <c r="K137" s="717"/>
      <c r="L137" s="717"/>
      <c r="M137" s="717"/>
      <c r="N137" s="717"/>
      <c r="O137" s="717"/>
      <c r="P137" s="717"/>
      <c r="Q137" s="717"/>
      <c r="R137" s="717"/>
      <c r="S137" s="717"/>
      <c r="T137" s="717"/>
      <c r="U137" s="717"/>
      <c r="V137" s="717"/>
      <c r="W137" s="717"/>
      <c r="X137" s="717"/>
      <c r="Y137" s="717"/>
      <c r="Z137" s="717"/>
    </row>
    <row r="138" spans="1:26">
      <c r="A138" s="717"/>
      <c r="B138" s="717"/>
      <c r="C138" s="717"/>
      <c r="D138" s="717"/>
      <c r="E138" s="717"/>
      <c r="F138" s="717"/>
      <c r="G138" s="717"/>
      <c r="H138" s="717"/>
      <c r="I138" s="717"/>
      <c r="J138" s="717"/>
      <c r="K138" s="717"/>
      <c r="L138" s="717"/>
      <c r="M138" s="717"/>
      <c r="N138" s="717"/>
      <c r="O138" s="717"/>
      <c r="P138" s="717"/>
      <c r="Q138" s="717"/>
      <c r="R138" s="717"/>
      <c r="S138" s="717"/>
      <c r="T138" s="717"/>
      <c r="U138" s="717"/>
      <c r="V138" s="717"/>
      <c r="W138" s="717"/>
      <c r="X138" s="717"/>
      <c r="Y138" s="717"/>
      <c r="Z138" s="717"/>
    </row>
    <row r="139" spans="1:26">
      <c r="A139" s="717"/>
      <c r="B139" s="717"/>
      <c r="C139" s="717"/>
      <c r="D139" s="717"/>
      <c r="E139" s="717"/>
      <c r="F139" s="717"/>
      <c r="G139" s="717"/>
      <c r="H139" s="717"/>
      <c r="I139" s="717"/>
      <c r="J139" s="717"/>
      <c r="K139" s="717"/>
      <c r="L139" s="717"/>
      <c r="M139" s="717"/>
      <c r="N139" s="717"/>
      <c r="O139" s="717"/>
      <c r="P139" s="717"/>
      <c r="Q139" s="717"/>
      <c r="R139" s="717"/>
      <c r="S139" s="717"/>
      <c r="T139" s="717"/>
      <c r="U139" s="717"/>
      <c r="V139" s="717"/>
      <c r="W139" s="717"/>
      <c r="X139" s="717"/>
      <c r="Y139" s="717"/>
      <c r="Z139" s="717"/>
    </row>
    <row r="140" spans="1:26">
      <c r="A140" s="717"/>
      <c r="B140" s="717"/>
      <c r="C140" s="717"/>
      <c r="D140" s="717"/>
      <c r="E140" s="717"/>
      <c r="F140" s="717"/>
      <c r="G140" s="717"/>
      <c r="H140" s="717"/>
      <c r="I140" s="717"/>
      <c r="J140" s="717"/>
      <c r="K140" s="717"/>
      <c r="L140" s="717"/>
      <c r="M140" s="717"/>
      <c r="N140" s="717"/>
      <c r="O140" s="717"/>
      <c r="P140" s="717"/>
      <c r="Q140" s="717"/>
      <c r="R140" s="717"/>
      <c r="S140" s="717"/>
      <c r="T140" s="717"/>
      <c r="U140" s="717"/>
      <c r="V140" s="717"/>
      <c r="W140" s="717"/>
      <c r="X140" s="717"/>
      <c r="Y140" s="717"/>
      <c r="Z140" s="717"/>
    </row>
    <row r="141" spans="1:26">
      <c r="A141" s="717"/>
      <c r="B141" s="717"/>
      <c r="C141" s="717"/>
      <c r="D141" s="717"/>
      <c r="E141" s="717"/>
      <c r="F141" s="717"/>
      <c r="G141" s="717"/>
      <c r="H141" s="717"/>
      <c r="I141" s="717"/>
      <c r="J141" s="717"/>
      <c r="K141" s="717"/>
      <c r="L141" s="717"/>
      <c r="M141" s="717"/>
      <c r="N141" s="717"/>
      <c r="O141" s="717"/>
      <c r="P141" s="717"/>
      <c r="Q141" s="717"/>
      <c r="R141" s="717"/>
      <c r="S141" s="717"/>
      <c r="T141" s="717"/>
      <c r="U141" s="717"/>
      <c r="V141" s="717"/>
      <c r="W141" s="717"/>
      <c r="X141" s="717"/>
      <c r="Y141" s="717"/>
      <c r="Z141" s="717"/>
    </row>
    <row r="142" spans="1:26">
      <c r="A142" s="717"/>
      <c r="B142" s="717"/>
      <c r="C142" s="717"/>
      <c r="D142" s="717"/>
      <c r="E142" s="717"/>
      <c r="F142" s="717"/>
      <c r="G142" s="717"/>
      <c r="H142" s="717"/>
      <c r="I142" s="717"/>
      <c r="J142" s="717"/>
      <c r="K142" s="717"/>
      <c r="L142" s="717"/>
      <c r="M142" s="717"/>
      <c r="N142" s="717"/>
      <c r="O142" s="717"/>
      <c r="P142" s="717"/>
      <c r="Q142" s="717"/>
      <c r="R142" s="717"/>
      <c r="S142" s="717"/>
      <c r="T142" s="717"/>
      <c r="U142" s="717"/>
      <c r="V142" s="717"/>
      <c r="W142" s="717"/>
      <c r="X142" s="717"/>
      <c r="Y142" s="717"/>
      <c r="Z142" s="717"/>
    </row>
    <row r="143" spans="1:26">
      <c r="A143" s="717"/>
      <c r="B143" s="717"/>
      <c r="C143" s="717"/>
      <c r="D143" s="717"/>
      <c r="E143" s="717"/>
      <c r="F143" s="717"/>
      <c r="G143" s="717"/>
      <c r="H143" s="717"/>
      <c r="I143" s="717"/>
      <c r="J143" s="717"/>
      <c r="K143" s="717"/>
      <c r="L143" s="717"/>
      <c r="M143" s="717"/>
      <c r="N143" s="717"/>
      <c r="O143" s="717"/>
      <c r="P143" s="717"/>
      <c r="Q143" s="717"/>
      <c r="R143" s="717"/>
      <c r="S143" s="717"/>
      <c r="T143" s="717"/>
      <c r="U143" s="717"/>
      <c r="V143" s="717"/>
      <c r="W143" s="717"/>
      <c r="X143" s="717"/>
      <c r="Y143" s="717"/>
      <c r="Z143" s="717"/>
    </row>
    <row r="144" spans="1:26">
      <c r="A144" s="717"/>
      <c r="B144" s="717"/>
      <c r="C144" s="717"/>
      <c r="D144" s="717"/>
      <c r="E144" s="717"/>
      <c r="F144" s="717"/>
      <c r="G144" s="717"/>
      <c r="H144" s="717"/>
      <c r="I144" s="717"/>
      <c r="J144" s="717"/>
      <c r="K144" s="717"/>
      <c r="L144" s="717"/>
      <c r="M144" s="717"/>
      <c r="N144" s="717"/>
      <c r="O144" s="717"/>
      <c r="P144" s="717"/>
      <c r="Q144" s="717"/>
      <c r="R144" s="717"/>
      <c r="S144" s="717"/>
      <c r="T144" s="717"/>
      <c r="U144" s="717"/>
      <c r="V144" s="717"/>
      <c r="W144" s="717"/>
      <c r="X144" s="717"/>
      <c r="Y144" s="717"/>
      <c r="Z144" s="717"/>
    </row>
    <row r="145" spans="1:26">
      <c r="A145" s="717"/>
      <c r="B145" s="717"/>
      <c r="C145" s="717"/>
      <c r="D145" s="717"/>
      <c r="E145" s="717"/>
      <c r="F145" s="717"/>
      <c r="G145" s="717"/>
      <c r="H145" s="717"/>
      <c r="I145" s="717"/>
      <c r="J145" s="717"/>
      <c r="K145" s="717"/>
      <c r="L145" s="717"/>
      <c r="M145" s="717"/>
      <c r="N145" s="717"/>
      <c r="O145" s="717"/>
      <c r="P145" s="717"/>
      <c r="Q145" s="717"/>
      <c r="R145" s="717"/>
      <c r="S145" s="717"/>
      <c r="T145" s="717"/>
      <c r="U145" s="717"/>
      <c r="V145" s="717"/>
      <c r="W145" s="717"/>
      <c r="X145" s="717"/>
      <c r="Y145" s="717"/>
      <c r="Z145" s="717"/>
    </row>
    <row r="146" spans="1:26">
      <c r="A146" s="717"/>
      <c r="B146" s="717"/>
      <c r="C146" s="717"/>
      <c r="D146" s="717"/>
      <c r="E146" s="717"/>
      <c r="F146" s="717"/>
      <c r="G146" s="717"/>
      <c r="H146" s="717"/>
      <c r="I146" s="717"/>
      <c r="J146" s="717"/>
      <c r="K146" s="717"/>
      <c r="L146" s="717"/>
      <c r="M146" s="717"/>
      <c r="N146" s="717"/>
      <c r="O146" s="717"/>
      <c r="P146" s="717"/>
      <c r="Q146" s="717"/>
      <c r="R146" s="717"/>
      <c r="S146" s="717"/>
      <c r="T146" s="717"/>
      <c r="U146" s="717"/>
      <c r="V146" s="717"/>
      <c r="W146" s="717"/>
      <c r="X146" s="717"/>
      <c r="Y146" s="717"/>
      <c r="Z146" s="717"/>
    </row>
    <row r="147" spans="1:26">
      <c r="A147" s="717"/>
      <c r="B147" s="717"/>
      <c r="C147" s="717"/>
      <c r="D147" s="717"/>
      <c r="E147" s="717"/>
      <c r="F147" s="717"/>
      <c r="G147" s="717"/>
      <c r="H147" s="717"/>
      <c r="I147" s="717"/>
      <c r="J147" s="717"/>
      <c r="K147" s="717"/>
      <c r="L147" s="717"/>
      <c r="M147" s="717"/>
      <c r="N147" s="717"/>
      <c r="O147" s="717"/>
      <c r="P147" s="717"/>
      <c r="Q147" s="717"/>
      <c r="R147" s="717"/>
      <c r="S147" s="717"/>
      <c r="T147" s="717"/>
      <c r="U147" s="717"/>
      <c r="V147" s="717"/>
      <c r="W147" s="717"/>
      <c r="X147" s="717"/>
      <c r="Y147" s="717"/>
      <c r="Z147" s="717"/>
    </row>
    <row r="148" spans="1:26">
      <c r="A148" s="717"/>
      <c r="B148" s="717"/>
      <c r="C148" s="717"/>
      <c r="D148" s="717"/>
      <c r="E148" s="717"/>
      <c r="F148" s="717"/>
      <c r="G148" s="717"/>
      <c r="H148" s="717"/>
      <c r="I148" s="717"/>
      <c r="J148" s="717"/>
      <c r="K148" s="717"/>
      <c r="L148" s="717"/>
      <c r="M148" s="717"/>
      <c r="N148" s="717"/>
      <c r="O148" s="717"/>
      <c r="P148" s="717"/>
      <c r="Q148" s="717"/>
      <c r="R148" s="717"/>
      <c r="S148" s="717"/>
      <c r="T148" s="717"/>
      <c r="U148" s="717"/>
      <c r="V148" s="717"/>
      <c r="W148" s="717"/>
      <c r="X148" s="717"/>
      <c r="Y148" s="717"/>
      <c r="Z148" s="717"/>
    </row>
    <row r="149" spans="1:26">
      <c r="A149" s="717"/>
      <c r="B149" s="717"/>
      <c r="C149" s="717"/>
      <c r="D149" s="717"/>
      <c r="E149" s="717"/>
      <c r="F149" s="717"/>
      <c r="G149" s="717"/>
      <c r="H149" s="717"/>
      <c r="I149" s="717"/>
      <c r="J149" s="717"/>
      <c r="K149" s="717"/>
      <c r="L149" s="717"/>
      <c r="M149" s="717"/>
      <c r="N149" s="717"/>
      <c r="O149" s="717"/>
      <c r="P149" s="717"/>
      <c r="Q149" s="717"/>
      <c r="R149" s="717"/>
      <c r="S149" s="717"/>
      <c r="T149" s="717"/>
      <c r="U149" s="717"/>
      <c r="V149" s="717"/>
      <c r="W149" s="717"/>
      <c r="X149" s="717"/>
      <c r="Y149" s="717"/>
      <c r="Z149" s="717"/>
    </row>
    <row r="150" spans="1:26">
      <c r="A150" s="717"/>
      <c r="B150" s="717"/>
      <c r="C150" s="717"/>
      <c r="D150" s="717"/>
      <c r="E150" s="717"/>
      <c r="F150" s="717"/>
      <c r="G150" s="717"/>
      <c r="H150" s="717"/>
      <c r="I150" s="717"/>
      <c r="J150" s="717"/>
      <c r="K150" s="717"/>
      <c r="L150" s="717"/>
      <c r="M150" s="717"/>
      <c r="N150" s="717"/>
      <c r="O150" s="717"/>
      <c r="P150" s="717"/>
      <c r="Q150" s="717"/>
      <c r="R150" s="717"/>
      <c r="S150" s="717"/>
      <c r="T150" s="717"/>
      <c r="U150" s="717"/>
      <c r="V150" s="717"/>
      <c r="W150" s="717"/>
      <c r="X150" s="717"/>
      <c r="Y150" s="717"/>
      <c r="Z150" s="717"/>
    </row>
    <row r="151" spans="1:26">
      <c r="A151" s="717"/>
      <c r="B151" s="717"/>
      <c r="C151" s="717"/>
      <c r="D151" s="717"/>
      <c r="E151" s="717"/>
      <c r="F151" s="717"/>
      <c r="G151" s="717"/>
      <c r="H151" s="717"/>
      <c r="I151" s="717"/>
      <c r="J151" s="717"/>
      <c r="K151" s="717"/>
      <c r="L151" s="717"/>
      <c r="M151" s="717"/>
      <c r="N151" s="717"/>
      <c r="O151" s="717"/>
      <c r="P151" s="717"/>
      <c r="Q151" s="717"/>
      <c r="R151" s="717"/>
      <c r="S151" s="717"/>
      <c r="T151" s="717"/>
      <c r="U151" s="717"/>
      <c r="V151" s="717"/>
      <c r="W151" s="717"/>
      <c r="X151" s="717"/>
      <c r="Y151" s="717"/>
      <c r="Z151" s="717"/>
    </row>
    <row r="152" spans="1:26">
      <c r="A152" s="717"/>
      <c r="B152" s="717"/>
      <c r="C152" s="717"/>
      <c r="D152" s="717"/>
      <c r="E152" s="717"/>
      <c r="F152" s="717"/>
      <c r="G152" s="717"/>
      <c r="H152" s="717"/>
      <c r="I152" s="717"/>
      <c r="J152" s="717"/>
      <c r="K152" s="717"/>
      <c r="L152" s="717"/>
      <c r="M152" s="717"/>
      <c r="N152" s="717"/>
      <c r="O152" s="717"/>
      <c r="P152" s="717"/>
      <c r="Q152" s="717"/>
      <c r="R152" s="717"/>
      <c r="S152" s="717"/>
      <c r="T152" s="717"/>
      <c r="U152" s="717"/>
      <c r="V152" s="717"/>
      <c r="W152" s="717"/>
      <c r="X152" s="717"/>
      <c r="Y152" s="717"/>
      <c r="Z152" s="717"/>
    </row>
    <row r="153" spans="1:26">
      <c r="A153" s="717"/>
      <c r="B153" s="717"/>
      <c r="C153" s="717"/>
      <c r="D153" s="717"/>
      <c r="E153" s="717"/>
      <c r="F153" s="717"/>
      <c r="G153" s="717"/>
      <c r="H153" s="717"/>
      <c r="I153" s="717"/>
      <c r="J153" s="717"/>
      <c r="K153" s="717"/>
      <c r="L153" s="717"/>
      <c r="M153" s="717"/>
      <c r="N153" s="717"/>
      <c r="O153" s="717"/>
      <c r="P153" s="717"/>
      <c r="Q153" s="717"/>
      <c r="R153" s="717"/>
      <c r="S153" s="717"/>
      <c r="T153" s="717"/>
      <c r="U153" s="717"/>
      <c r="V153" s="717"/>
      <c r="W153" s="717"/>
      <c r="X153" s="717"/>
      <c r="Y153" s="717"/>
      <c r="Z153" s="717"/>
    </row>
    <row r="154" spans="1:26">
      <c r="A154" s="717"/>
      <c r="B154" s="717"/>
      <c r="C154" s="717"/>
      <c r="D154" s="717"/>
      <c r="E154" s="717"/>
      <c r="F154" s="717"/>
      <c r="G154" s="717"/>
      <c r="H154" s="717"/>
      <c r="I154" s="717"/>
      <c r="J154" s="717"/>
      <c r="K154" s="717"/>
      <c r="L154" s="717"/>
      <c r="M154" s="717"/>
      <c r="N154" s="717"/>
      <c r="O154" s="717"/>
      <c r="P154" s="717"/>
      <c r="Q154" s="717"/>
      <c r="R154" s="717"/>
      <c r="S154" s="717"/>
      <c r="T154" s="717"/>
      <c r="U154" s="717"/>
      <c r="V154" s="717"/>
      <c r="W154" s="717"/>
      <c r="X154" s="717"/>
      <c r="Y154" s="717"/>
      <c r="Z154" s="717"/>
    </row>
    <row r="155" spans="1:26">
      <c r="A155" s="717"/>
      <c r="B155" s="717"/>
      <c r="C155" s="717"/>
      <c r="D155" s="717"/>
      <c r="E155" s="717"/>
      <c r="F155" s="717"/>
      <c r="G155" s="717"/>
      <c r="H155" s="717"/>
      <c r="I155" s="717"/>
      <c r="J155" s="717"/>
      <c r="K155" s="717"/>
      <c r="L155" s="717"/>
      <c r="M155" s="717"/>
      <c r="N155" s="717"/>
      <c r="O155" s="717"/>
      <c r="P155" s="717"/>
      <c r="Q155" s="717"/>
      <c r="R155" s="717"/>
      <c r="S155" s="717"/>
      <c r="T155" s="717"/>
      <c r="U155" s="717"/>
      <c r="V155" s="717"/>
      <c r="W155" s="717"/>
      <c r="X155" s="717"/>
      <c r="Y155" s="717"/>
      <c r="Z155" s="717"/>
    </row>
    <row r="156" spans="1:26">
      <c r="A156" s="717"/>
      <c r="B156" s="717"/>
      <c r="C156" s="717"/>
      <c r="D156" s="717"/>
      <c r="E156" s="717"/>
      <c r="F156" s="717"/>
      <c r="G156" s="717"/>
      <c r="H156" s="717"/>
      <c r="I156" s="717"/>
      <c r="J156" s="717"/>
      <c r="K156" s="717"/>
      <c r="L156" s="717"/>
      <c r="M156" s="717"/>
      <c r="N156" s="717"/>
      <c r="O156" s="717"/>
      <c r="P156" s="717"/>
      <c r="Q156" s="717"/>
      <c r="R156" s="717"/>
      <c r="S156" s="717"/>
      <c r="T156" s="717"/>
      <c r="U156" s="717"/>
      <c r="V156" s="717"/>
      <c r="W156" s="717"/>
      <c r="X156" s="717"/>
      <c r="Y156" s="717"/>
      <c r="Z156" s="717"/>
    </row>
    <row r="157" spans="1:26">
      <c r="A157" s="717"/>
      <c r="B157" s="717"/>
      <c r="C157" s="717"/>
      <c r="D157" s="717"/>
      <c r="E157" s="717"/>
      <c r="F157" s="717"/>
      <c r="G157" s="717"/>
      <c r="H157" s="717"/>
      <c r="I157" s="717"/>
      <c r="J157" s="717"/>
      <c r="K157" s="717"/>
      <c r="L157" s="717"/>
      <c r="M157" s="717"/>
      <c r="N157" s="717"/>
      <c r="O157" s="717"/>
      <c r="P157" s="717"/>
      <c r="Q157" s="717"/>
      <c r="R157" s="717"/>
      <c r="S157" s="717"/>
      <c r="T157" s="717"/>
      <c r="U157" s="717"/>
      <c r="V157" s="717"/>
      <c r="W157" s="717"/>
      <c r="X157" s="717"/>
      <c r="Y157" s="717"/>
      <c r="Z157" s="717"/>
    </row>
    <row r="158" spans="1:26">
      <c r="A158" s="717"/>
      <c r="B158" s="717"/>
      <c r="C158" s="717"/>
      <c r="D158" s="717"/>
      <c r="E158" s="717"/>
      <c r="F158" s="717"/>
      <c r="G158" s="717"/>
      <c r="H158" s="717"/>
      <c r="I158" s="717"/>
      <c r="J158" s="717"/>
      <c r="K158" s="717"/>
      <c r="L158" s="717"/>
      <c r="M158" s="717"/>
      <c r="N158" s="717"/>
      <c r="O158" s="717"/>
      <c r="P158" s="717"/>
      <c r="Q158" s="717"/>
      <c r="R158" s="717"/>
      <c r="S158" s="717"/>
      <c r="T158" s="717"/>
      <c r="U158" s="717"/>
      <c r="V158" s="717"/>
      <c r="W158" s="717"/>
      <c r="X158" s="717"/>
      <c r="Y158" s="717"/>
      <c r="Z158" s="717"/>
    </row>
    <row r="159" spans="1:26">
      <c r="A159" s="717"/>
      <c r="B159" s="717"/>
      <c r="C159" s="717"/>
      <c r="D159" s="717"/>
      <c r="E159" s="717"/>
      <c r="F159" s="717"/>
      <c r="G159" s="717"/>
      <c r="H159" s="717"/>
      <c r="I159" s="717"/>
      <c r="J159" s="717"/>
      <c r="K159" s="717"/>
      <c r="L159" s="717"/>
      <c r="M159" s="717"/>
      <c r="N159" s="717"/>
      <c r="O159" s="717"/>
      <c r="P159" s="717"/>
      <c r="Q159" s="717"/>
      <c r="R159" s="717"/>
      <c r="S159" s="717"/>
      <c r="T159" s="717"/>
      <c r="U159" s="717"/>
      <c r="V159" s="717"/>
      <c r="W159" s="717"/>
      <c r="X159" s="717"/>
      <c r="Y159" s="717"/>
      <c r="Z159" s="717"/>
    </row>
    <row r="160" spans="1:26">
      <c r="A160" s="717"/>
      <c r="B160" s="717"/>
      <c r="C160" s="717"/>
      <c r="D160" s="717"/>
      <c r="E160" s="717"/>
      <c r="F160" s="717"/>
      <c r="G160" s="717"/>
      <c r="H160" s="717"/>
      <c r="I160" s="717"/>
      <c r="J160" s="717"/>
      <c r="K160" s="717"/>
      <c r="L160" s="717"/>
      <c r="M160" s="717"/>
      <c r="N160" s="717"/>
      <c r="O160" s="717"/>
      <c r="P160" s="717"/>
      <c r="Q160" s="717"/>
      <c r="R160" s="717"/>
      <c r="S160" s="717"/>
      <c r="T160" s="717"/>
      <c r="U160" s="717"/>
      <c r="V160" s="717"/>
      <c r="W160" s="717"/>
      <c r="X160" s="717"/>
      <c r="Y160" s="717"/>
      <c r="Z160" s="717"/>
    </row>
    <row r="161" spans="1:26">
      <c r="A161" s="717"/>
      <c r="B161" s="717"/>
      <c r="C161" s="717"/>
      <c r="D161" s="717"/>
      <c r="E161" s="717"/>
      <c r="F161" s="717"/>
      <c r="G161" s="717"/>
      <c r="H161" s="717"/>
      <c r="I161" s="717"/>
      <c r="J161" s="717"/>
      <c r="K161" s="717"/>
      <c r="L161" s="717"/>
      <c r="M161" s="717"/>
      <c r="N161" s="717"/>
      <c r="O161" s="717"/>
      <c r="P161" s="717"/>
      <c r="Q161" s="717"/>
      <c r="R161" s="717"/>
      <c r="S161" s="717"/>
      <c r="T161" s="717"/>
      <c r="U161" s="717"/>
      <c r="V161" s="717"/>
      <c r="W161" s="717"/>
      <c r="X161" s="717"/>
      <c r="Y161" s="717"/>
      <c r="Z161" s="717"/>
    </row>
    <row r="162" spans="1:26">
      <c r="A162" s="717"/>
      <c r="B162" s="717"/>
      <c r="C162" s="717"/>
      <c r="D162" s="717"/>
      <c r="E162" s="717"/>
      <c r="F162" s="717"/>
      <c r="G162" s="717"/>
      <c r="H162" s="717"/>
      <c r="I162" s="717"/>
      <c r="J162" s="717"/>
      <c r="K162" s="717"/>
      <c r="L162" s="717"/>
      <c r="M162" s="717"/>
      <c r="N162" s="717"/>
      <c r="O162" s="717"/>
      <c r="P162" s="717"/>
      <c r="Q162" s="717"/>
      <c r="R162" s="717"/>
      <c r="S162" s="717"/>
      <c r="T162" s="717"/>
      <c r="U162" s="717"/>
      <c r="V162" s="717"/>
      <c r="W162" s="717"/>
      <c r="X162" s="717"/>
      <c r="Y162" s="717"/>
      <c r="Z162" s="717"/>
    </row>
    <row r="163" spans="1:26">
      <c r="A163" s="717"/>
      <c r="B163" s="717"/>
      <c r="C163" s="717"/>
      <c r="D163" s="717"/>
      <c r="E163" s="717"/>
      <c r="F163" s="717"/>
      <c r="G163" s="717"/>
      <c r="H163" s="717"/>
      <c r="I163" s="717"/>
      <c r="J163" s="717"/>
      <c r="K163" s="717"/>
      <c r="L163" s="717"/>
      <c r="M163" s="717"/>
      <c r="N163" s="717"/>
      <c r="O163" s="717"/>
      <c r="P163" s="717"/>
      <c r="Q163" s="717"/>
      <c r="R163" s="717"/>
      <c r="S163" s="717"/>
      <c r="T163" s="717"/>
      <c r="U163" s="717"/>
      <c r="V163" s="717"/>
      <c r="W163" s="717"/>
      <c r="X163" s="717"/>
      <c r="Y163" s="717"/>
      <c r="Z163" s="717"/>
    </row>
    <row r="164" spans="1:26">
      <c r="A164" s="717"/>
      <c r="B164" s="717"/>
      <c r="C164" s="717"/>
      <c r="D164" s="717"/>
      <c r="E164" s="717"/>
      <c r="F164" s="717"/>
      <c r="G164" s="717"/>
      <c r="H164" s="717"/>
      <c r="I164" s="717"/>
      <c r="J164" s="717"/>
      <c r="K164" s="717"/>
      <c r="L164" s="717"/>
      <c r="M164" s="717"/>
      <c r="N164" s="717"/>
      <c r="O164" s="717"/>
      <c r="P164" s="717"/>
      <c r="Q164" s="717"/>
      <c r="R164" s="717"/>
      <c r="S164" s="717"/>
      <c r="T164" s="717"/>
      <c r="U164" s="717"/>
      <c r="V164" s="717"/>
      <c r="W164" s="717"/>
      <c r="X164" s="717"/>
      <c r="Y164" s="717"/>
      <c r="Z164" s="717"/>
    </row>
    <row r="165" spans="1:26">
      <c r="A165" s="717"/>
      <c r="B165" s="717"/>
      <c r="C165" s="717"/>
      <c r="D165" s="717"/>
      <c r="E165" s="717"/>
      <c r="F165" s="717"/>
      <c r="G165" s="717"/>
      <c r="H165" s="717"/>
      <c r="I165" s="717"/>
      <c r="J165" s="717"/>
      <c r="K165" s="717"/>
      <c r="L165" s="717"/>
      <c r="M165" s="717"/>
      <c r="N165" s="717"/>
      <c r="O165" s="717"/>
      <c r="P165" s="717"/>
      <c r="Q165" s="717"/>
      <c r="R165" s="717"/>
      <c r="S165" s="717"/>
      <c r="T165" s="717"/>
      <c r="U165" s="717"/>
      <c r="V165" s="717"/>
      <c r="W165" s="717"/>
      <c r="X165" s="717"/>
      <c r="Y165" s="717"/>
      <c r="Z165" s="717"/>
    </row>
    <row r="166" spans="1:26">
      <c r="A166" s="717"/>
      <c r="B166" s="717"/>
      <c r="C166" s="717"/>
      <c r="D166" s="717"/>
      <c r="E166" s="717"/>
      <c r="F166" s="717"/>
      <c r="G166" s="717"/>
      <c r="H166" s="717"/>
      <c r="I166" s="717"/>
      <c r="J166" s="717"/>
      <c r="K166" s="717"/>
      <c r="L166" s="717"/>
      <c r="M166" s="717"/>
      <c r="N166" s="717"/>
      <c r="O166" s="717"/>
      <c r="P166" s="717"/>
      <c r="Q166" s="717"/>
      <c r="R166" s="717"/>
      <c r="S166" s="717"/>
      <c r="T166" s="717"/>
      <c r="U166" s="717"/>
      <c r="V166" s="717"/>
      <c r="W166" s="717"/>
      <c r="X166" s="717"/>
      <c r="Y166" s="717"/>
      <c r="Z166" s="717"/>
    </row>
    <row r="167" spans="1:26">
      <c r="A167" s="717"/>
      <c r="B167" s="717"/>
      <c r="C167" s="717"/>
      <c r="D167" s="717"/>
      <c r="E167" s="717"/>
      <c r="F167" s="717"/>
      <c r="G167" s="717"/>
      <c r="H167" s="717"/>
      <c r="I167" s="717"/>
      <c r="J167" s="717"/>
      <c r="K167" s="717"/>
      <c r="L167" s="717"/>
      <c r="M167" s="717"/>
      <c r="N167" s="717"/>
      <c r="O167" s="717"/>
      <c r="P167" s="717"/>
      <c r="Q167" s="717"/>
      <c r="R167" s="717"/>
      <c r="S167" s="717"/>
      <c r="T167" s="717"/>
      <c r="U167" s="717"/>
      <c r="V167" s="717"/>
      <c r="W167" s="717"/>
      <c r="X167" s="717"/>
      <c r="Y167" s="717"/>
      <c r="Z167" s="717"/>
    </row>
    <row r="168" spans="1:26">
      <c r="A168" s="717"/>
      <c r="B168" s="717"/>
      <c r="C168" s="717"/>
      <c r="D168" s="717"/>
      <c r="E168" s="717"/>
      <c r="F168" s="717"/>
      <c r="G168" s="717"/>
      <c r="H168" s="717"/>
      <c r="I168" s="717"/>
      <c r="J168" s="717"/>
      <c r="K168" s="717"/>
      <c r="L168" s="717"/>
      <c r="M168" s="717"/>
      <c r="N168" s="717"/>
      <c r="O168" s="717"/>
      <c r="P168" s="717"/>
      <c r="Q168" s="717"/>
      <c r="R168" s="717"/>
      <c r="S168" s="717"/>
      <c r="T168" s="717"/>
      <c r="U168" s="717"/>
      <c r="V168" s="717"/>
      <c r="W168" s="717"/>
      <c r="X168" s="717"/>
      <c r="Y168" s="717"/>
      <c r="Z168" s="717"/>
    </row>
    <row r="169" spans="1:26">
      <c r="A169" s="717"/>
      <c r="B169" s="717"/>
      <c r="C169" s="717"/>
      <c r="D169" s="717"/>
      <c r="E169" s="717"/>
      <c r="F169" s="717"/>
      <c r="G169" s="717"/>
      <c r="H169" s="717"/>
      <c r="I169" s="717"/>
      <c r="J169" s="717"/>
      <c r="K169" s="717"/>
      <c r="L169" s="717"/>
      <c r="M169" s="717"/>
      <c r="N169" s="717"/>
      <c r="O169" s="717"/>
      <c r="P169" s="717"/>
      <c r="Q169" s="717"/>
      <c r="R169" s="717"/>
      <c r="S169" s="717"/>
      <c r="T169" s="717"/>
      <c r="U169" s="717"/>
      <c r="V169" s="717"/>
      <c r="W169" s="717"/>
      <c r="X169" s="717"/>
      <c r="Y169" s="717"/>
      <c r="Z169" s="717"/>
    </row>
    <row r="170" spans="1:26">
      <c r="A170" s="717"/>
      <c r="B170" s="717"/>
      <c r="C170" s="717"/>
      <c r="D170" s="717"/>
      <c r="E170" s="717"/>
      <c r="F170" s="717"/>
      <c r="G170" s="717"/>
      <c r="H170" s="717"/>
      <c r="I170" s="717"/>
      <c r="J170" s="717"/>
      <c r="K170" s="717"/>
      <c r="L170" s="717"/>
      <c r="M170" s="717"/>
      <c r="N170" s="717"/>
      <c r="O170" s="717"/>
      <c r="P170" s="717"/>
      <c r="Q170" s="717"/>
      <c r="R170" s="717"/>
      <c r="S170" s="717"/>
      <c r="T170" s="717"/>
      <c r="U170" s="717"/>
      <c r="V170" s="717"/>
      <c r="W170" s="717"/>
      <c r="X170" s="717"/>
      <c r="Y170" s="717"/>
      <c r="Z170" s="717"/>
    </row>
    <row r="171" spans="1:26">
      <c r="A171" s="717"/>
      <c r="B171" s="717"/>
      <c r="C171" s="717"/>
      <c r="D171" s="717"/>
      <c r="E171" s="717"/>
      <c r="F171" s="717"/>
      <c r="G171" s="717"/>
      <c r="H171" s="717"/>
      <c r="I171" s="717"/>
      <c r="J171" s="717"/>
      <c r="K171" s="717"/>
      <c r="L171" s="717"/>
      <c r="M171" s="717"/>
      <c r="N171" s="717"/>
      <c r="O171" s="717"/>
      <c r="P171" s="717"/>
      <c r="Q171" s="717"/>
      <c r="R171" s="717"/>
      <c r="S171" s="717"/>
      <c r="T171" s="717"/>
      <c r="U171" s="717"/>
      <c r="V171" s="717"/>
      <c r="W171" s="717"/>
      <c r="X171" s="717"/>
      <c r="Y171" s="717"/>
      <c r="Z171" s="717"/>
    </row>
    <row r="172" spans="1:26">
      <c r="A172" s="717"/>
      <c r="B172" s="717"/>
      <c r="C172" s="717"/>
      <c r="D172" s="717"/>
      <c r="E172" s="717"/>
      <c r="F172" s="717"/>
      <c r="G172" s="717"/>
      <c r="H172" s="717"/>
      <c r="I172" s="717"/>
      <c r="J172" s="717"/>
      <c r="K172" s="717"/>
      <c r="L172" s="717"/>
      <c r="M172" s="717"/>
      <c r="N172" s="717"/>
      <c r="O172" s="717"/>
      <c r="P172" s="717"/>
      <c r="Q172" s="717"/>
      <c r="R172" s="717"/>
      <c r="S172" s="717"/>
      <c r="T172" s="717"/>
      <c r="U172" s="717"/>
      <c r="V172" s="717"/>
      <c r="W172" s="717"/>
      <c r="X172" s="717"/>
      <c r="Y172" s="717"/>
      <c r="Z172" s="717"/>
    </row>
    <row r="173" spans="1:26">
      <c r="A173" s="717"/>
      <c r="B173" s="717"/>
      <c r="C173" s="717"/>
      <c r="D173" s="717"/>
      <c r="E173" s="717"/>
      <c r="F173" s="717"/>
      <c r="G173" s="717"/>
      <c r="H173" s="717"/>
      <c r="I173" s="717"/>
      <c r="J173" s="717"/>
      <c r="K173" s="717"/>
      <c r="L173" s="717"/>
      <c r="M173" s="717"/>
      <c r="N173" s="717"/>
      <c r="O173" s="717"/>
      <c r="P173" s="717"/>
      <c r="Q173" s="717"/>
      <c r="R173" s="717"/>
      <c r="S173" s="717"/>
      <c r="T173" s="717"/>
      <c r="U173" s="717"/>
      <c r="V173" s="717"/>
      <c r="W173" s="717"/>
      <c r="X173" s="717"/>
      <c r="Y173" s="717"/>
      <c r="Z173" s="717"/>
    </row>
    <row r="174" spans="1:26">
      <c r="A174" s="717"/>
      <c r="B174" s="717"/>
      <c r="C174" s="717"/>
      <c r="D174" s="717"/>
      <c r="E174" s="717"/>
      <c r="F174" s="717"/>
      <c r="G174" s="717"/>
      <c r="H174" s="717"/>
      <c r="I174" s="717"/>
      <c r="J174" s="717"/>
      <c r="K174" s="717"/>
      <c r="L174" s="717"/>
      <c r="M174" s="717"/>
      <c r="N174" s="717"/>
      <c r="O174" s="717"/>
      <c r="P174" s="717"/>
      <c r="Q174" s="717"/>
      <c r="R174" s="717"/>
      <c r="S174" s="717"/>
      <c r="T174" s="717"/>
      <c r="U174" s="717"/>
      <c r="V174" s="717"/>
      <c r="W174" s="717"/>
      <c r="X174" s="717"/>
      <c r="Y174" s="717"/>
      <c r="Z174" s="717"/>
    </row>
    <row r="175" spans="1:26">
      <c r="A175" s="717"/>
      <c r="B175" s="717"/>
      <c r="C175" s="717"/>
      <c r="D175" s="717"/>
      <c r="E175" s="717"/>
      <c r="F175" s="717"/>
      <c r="G175" s="717"/>
      <c r="H175" s="717"/>
      <c r="I175" s="717"/>
      <c r="J175" s="717"/>
      <c r="K175" s="717"/>
      <c r="L175" s="717"/>
      <c r="M175" s="717"/>
      <c r="N175" s="717"/>
      <c r="O175" s="717"/>
      <c r="P175" s="717"/>
      <c r="Q175" s="717"/>
      <c r="R175" s="717"/>
      <c r="S175" s="717"/>
      <c r="T175" s="717"/>
      <c r="U175" s="717"/>
      <c r="V175" s="717"/>
      <c r="W175" s="717"/>
      <c r="X175" s="717"/>
      <c r="Y175" s="717"/>
      <c r="Z175" s="717"/>
    </row>
    <row r="176" spans="1:26">
      <c r="A176" s="717"/>
      <c r="B176" s="717"/>
      <c r="C176" s="717"/>
      <c r="D176" s="717"/>
      <c r="E176" s="717"/>
      <c r="F176" s="717"/>
      <c r="G176" s="717"/>
      <c r="H176" s="717"/>
      <c r="I176" s="717"/>
      <c r="J176" s="717"/>
      <c r="K176" s="717"/>
      <c r="L176" s="717"/>
      <c r="M176" s="717"/>
      <c r="N176" s="717"/>
      <c r="O176" s="717"/>
      <c r="P176" s="717"/>
      <c r="Q176" s="717"/>
      <c r="R176" s="717"/>
      <c r="S176" s="717"/>
      <c r="T176" s="717"/>
      <c r="U176" s="717"/>
      <c r="V176" s="717"/>
      <c r="W176" s="717"/>
      <c r="X176" s="717"/>
      <c r="Y176" s="717"/>
      <c r="Z176" s="717"/>
    </row>
    <row r="177" spans="1:26">
      <c r="A177" s="717"/>
      <c r="B177" s="717"/>
      <c r="C177" s="717"/>
      <c r="D177" s="717"/>
      <c r="E177" s="717"/>
      <c r="F177" s="717"/>
      <c r="G177" s="717"/>
      <c r="H177" s="717"/>
      <c r="I177" s="717"/>
      <c r="J177" s="717"/>
      <c r="K177" s="717"/>
      <c r="L177" s="717"/>
      <c r="M177" s="717"/>
      <c r="N177" s="717"/>
      <c r="O177" s="717"/>
      <c r="P177" s="717"/>
      <c r="Q177" s="717"/>
      <c r="R177" s="717"/>
      <c r="S177" s="717"/>
      <c r="T177" s="717"/>
      <c r="U177" s="717"/>
      <c r="V177" s="717"/>
      <c r="W177" s="717"/>
      <c r="X177" s="717"/>
      <c r="Y177" s="717"/>
      <c r="Z177" s="717"/>
    </row>
    <row r="178" spans="1:26">
      <c r="A178" s="717"/>
      <c r="B178" s="717"/>
      <c r="C178" s="717"/>
      <c r="D178" s="717"/>
      <c r="E178" s="717"/>
      <c r="F178" s="717"/>
      <c r="G178" s="717"/>
      <c r="H178" s="717"/>
      <c r="I178" s="717"/>
      <c r="J178" s="717"/>
      <c r="K178" s="717"/>
      <c r="L178" s="717"/>
      <c r="M178" s="717"/>
      <c r="N178" s="717"/>
      <c r="O178" s="717"/>
      <c r="P178" s="717"/>
      <c r="Q178" s="717"/>
      <c r="R178" s="717"/>
      <c r="S178" s="717"/>
      <c r="T178" s="717"/>
      <c r="U178" s="717"/>
      <c r="V178" s="717"/>
      <c r="W178" s="717"/>
      <c r="X178" s="717"/>
      <c r="Y178" s="717"/>
      <c r="Z178" s="717"/>
    </row>
    <row r="179" spans="1:26">
      <c r="A179" s="717"/>
      <c r="B179" s="717"/>
      <c r="C179" s="717"/>
      <c r="D179" s="717"/>
      <c r="E179" s="717"/>
      <c r="F179" s="717"/>
      <c r="G179" s="717"/>
      <c r="H179" s="717"/>
      <c r="I179" s="717"/>
      <c r="J179" s="717"/>
      <c r="K179" s="717"/>
      <c r="L179" s="717"/>
      <c r="M179" s="717"/>
      <c r="N179" s="717"/>
      <c r="O179" s="717"/>
      <c r="P179" s="717"/>
      <c r="Q179" s="717"/>
      <c r="R179" s="717"/>
      <c r="S179" s="717"/>
      <c r="T179" s="717"/>
      <c r="U179" s="717"/>
      <c r="V179" s="717"/>
      <c r="W179" s="717"/>
      <c r="X179" s="717"/>
      <c r="Y179" s="717"/>
      <c r="Z179" s="717"/>
    </row>
    <row r="180" spans="1:26">
      <c r="A180" s="717"/>
      <c r="B180" s="717"/>
      <c r="C180" s="717"/>
      <c r="D180" s="717"/>
      <c r="E180" s="717"/>
      <c r="F180" s="717"/>
      <c r="G180" s="717"/>
      <c r="H180" s="717"/>
      <c r="I180" s="717"/>
      <c r="J180" s="717"/>
      <c r="K180" s="717"/>
      <c r="L180" s="717"/>
      <c r="M180" s="717"/>
      <c r="N180" s="717"/>
      <c r="O180" s="717"/>
      <c r="P180" s="717"/>
      <c r="Q180" s="717"/>
      <c r="R180" s="717"/>
      <c r="S180" s="717"/>
      <c r="T180" s="717"/>
      <c r="U180" s="717"/>
      <c r="V180" s="717"/>
      <c r="W180" s="717"/>
      <c r="X180" s="717"/>
      <c r="Y180" s="717"/>
      <c r="Z180" s="717"/>
    </row>
    <row r="181" spans="1:26">
      <c r="A181" s="717"/>
      <c r="B181" s="717"/>
      <c r="C181" s="717"/>
      <c r="D181" s="717"/>
      <c r="E181" s="717"/>
      <c r="F181" s="717"/>
      <c r="G181" s="717"/>
      <c r="H181" s="717"/>
      <c r="I181" s="717"/>
      <c r="J181" s="717"/>
      <c r="K181" s="717"/>
      <c r="L181" s="717"/>
      <c r="M181" s="717"/>
      <c r="N181" s="717"/>
      <c r="O181" s="717"/>
      <c r="P181" s="717"/>
      <c r="Q181" s="717"/>
      <c r="R181" s="717"/>
      <c r="S181" s="717"/>
      <c r="T181" s="717"/>
      <c r="U181" s="717"/>
      <c r="V181" s="717"/>
      <c r="W181" s="717"/>
      <c r="X181" s="717"/>
      <c r="Y181" s="717"/>
      <c r="Z181" s="717"/>
    </row>
    <row r="182" spans="1:26">
      <c r="A182" s="717"/>
      <c r="B182" s="717"/>
      <c r="C182" s="717"/>
      <c r="D182" s="717"/>
      <c r="E182" s="717"/>
      <c r="F182" s="717"/>
      <c r="G182" s="717"/>
      <c r="H182" s="717"/>
      <c r="I182" s="717"/>
      <c r="J182" s="717"/>
      <c r="K182" s="717"/>
      <c r="L182" s="717"/>
      <c r="M182" s="717"/>
      <c r="N182" s="717"/>
      <c r="O182" s="717"/>
      <c r="P182" s="717"/>
      <c r="Q182" s="717"/>
      <c r="R182" s="717"/>
      <c r="S182" s="717"/>
      <c r="T182" s="717"/>
      <c r="U182" s="717"/>
      <c r="V182" s="717"/>
      <c r="W182" s="717"/>
      <c r="X182" s="717"/>
      <c r="Y182" s="717"/>
      <c r="Z182" s="717"/>
    </row>
    <row r="183" spans="1:26">
      <c r="A183" s="717"/>
      <c r="B183" s="717"/>
      <c r="C183" s="717"/>
      <c r="D183" s="717"/>
      <c r="E183" s="717"/>
      <c r="F183" s="717"/>
      <c r="G183" s="717"/>
      <c r="H183" s="717"/>
      <c r="I183" s="717"/>
      <c r="J183" s="717"/>
      <c r="K183" s="717"/>
      <c r="L183" s="717"/>
      <c r="M183" s="717"/>
      <c r="N183" s="717"/>
      <c r="O183" s="717"/>
      <c r="P183" s="717"/>
      <c r="Q183" s="717"/>
      <c r="R183" s="717"/>
      <c r="S183" s="717"/>
      <c r="T183" s="717"/>
      <c r="U183" s="717"/>
      <c r="V183" s="717"/>
      <c r="W183" s="717"/>
      <c r="X183" s="717"/>
      <c r="Y183" s="717"/>
      <c r="Z183" s="717"/>
    </row>
    <row r="184" spans="1:26">
      <c r="A184" s="717"/>
      <c r="B184" s="717"/>
      <c r="C184" s="717"/>
      <c r="D184" s="717"/>
      <c r="E184" s="717"/>
      <c r="F184" s="717"/>
      <c r="G184" s="717"/>
      <c r="H184" s="717"/>
      <c r="I184" s="717"/>
      <c r="J184" s="717"/>
      <c r="K184" s="717"/>
      <c r="L184" s="717"/>
      <c r="M184" s="717"/>
      <c r="N184" s="717"/>
      <c r="O184" s="717"/>
      <c r="P184" s="717"/>
      <c r="Q184" s="717"/>
      <c r="R184" s="717"/>
      <c r="S184" s="717"/>
      <c r="T184" s="717"/>
      <c r="U184" s="717"/>
      <c r="V184" s="717"/>
      <c r="W184" s="717"/>
      <c r="X184" s="717"/>
      <c r="Y184" s="717"/>
      <c r="Z184" s="717"/>
    </row>
    <row r="185" spans="1:26">
      <c r="A185" s="717"/>
      <c r="B185" s="717"/>
      <c r="C185" s="717"/>
      <c r="D185" s="717"/>
      <c r="E185" s="717"/>
      <c r="F185" s="717"/>
      <c r="G185" s="717"/>
      <c r="H185" s="717"/>
      <c r="I185" s="717"/>
      <c r="J185" s="717"/>
      <c r="K185" s="717"/>
      <c r="L185" s="717"/>
      <c r="M185" s="717"/>
      <c r="N185" s="717"/>
      <c r="O185" s="717"/>
      <c r="P185" s="717"/>
      <c r="Q185" s="717"/>
      <c r="R185" s="717"/>
      <c r="S185" s="717"/>
      <c r="T185" s="717"/>
      <c r="U185" s="717"/>
      <c r="V185" s="717"/>
      <c r="W185" s="717"/>
      <c r="X185" s="717"/>
      <c r="Y185" s="717"/>
      <c r="Z185" s="717"/>
    </row>
    <row r="186" spans="1:26">
      <c r="A186" s="717"/>
      <c r="B186" s="717"/>
      <c r="C186" s="717"/>
      <c r="D186" s="717"/>
      <c r="E186" s="717"/>
      <c r="F186" s="717"/>
      <c r="G186" s="717"/>
      <c r="H186" s="717"/>
      <c r="I186" s="717"/>
      <c r="J186" s="717"/>
      <c r="K186" s="717"/>
      <c r="L186" s="717"/>
      <c r="M186" s="717"/>
      <c r="N186" s="717"/>
      <c r="O186" s="717"/>
      <c r="P186" s="717"/>
      <c r="Q186" s="717"/>
      <c r="R186" s="717"/>
      <c r="S186" s="717"/>
      <c r="T186" s="717"/>
      <c r="U186" s="717"/>
      <c r="V186" s="717"/>
      <c r="W186" s="717"/>
      <c r="X186" s="717"/>
      <c r="Y186" s="717"/>
      <c r="Z186" s="717"/>
    </row>
    <row r="187" spans="1:26">
      <c r="A187" s="717"/>
      <c r="B187" s="717"/>
      <c r="C187" s="717"/>
      <c r="D187" s="717"/>
      <c r="E187" s="717"/>
      <c r="F187" s="717"/>
      <c r="G187" s="717"/>
      <c r="H187" s="717"/>
      <c r="I187" s="717"/>
      <c r="J187" s="717"/>
      <c r="K187" s="717"/>
      <c r="L187" s="717"/>
      <c r="M187" s="717"/>
      <c r="N187" s="717"/>
      <c r="O187" s="717"/>
      <c r="P187" s="717"/>
      <c r="Q187" s="717"/>
      <c r="R187" s="717"/>
      <c r="S187" s="717"/>
      <c r="T187" s="717"/>
      <c r="U187" s="717"/>
      <c r="V187" s="717"/>
      <c r="W187" s="717"/>
      <c r="X187" s="717"/>
      <c r="Y187" s="717"/>
      <c r="Z187" s="717"/>
    </row>
    <row r="188" spans="1:26">
      <c r="A188" s="717"/>
      <c r="B188" s="717"/>
      <c r="C188" s="717"/>
      <c r="D188" s="717"/>
      <c r="E188" s="717"/>
      <c r="F188" s="717"/>
      <c r="G188" s="717"/>
      <c r="H188" s="717"/>
      <c r="I188" s="717"/>
      <c r="J188" s="717"/>
      <c r="K188" s="717"/>
      <c r="L188" s="717"/>
      <c r="M188" s="717"/>
      <c r="N188" s="717"/>
      <c r="O188" s="717"/>
      <c r="P188" s="717"/>
      <c r="Q188" s="717"/>
      <c r="R188" s="717"/>
      <c r="S188" s="717"/>
      <c r="T188" s="717"/>
      <c r="U188" s="717"/>
      <c r="V188" s="717"/>
      <c r="W188" s="717"/>
      <c r="X188" s="717"/>
      <c r="Y188" s="717"/>
      <c r="Z188" s="717"/>
    </row>
    <row r="189" spans="1:26">
      <c r="A189" s="717"/>
      <c r="B189" s="717"/>
      <c r="C189" s="717"/>
      <c r="D189" s="717"/>
      <c r="E189" s="717"/>
      <c r="F189" s="717"/>
      <c r="G189" s="717"/>
      <c r="H189" s="717"/>
      <c r="I189" s="717"/>
      <c r="J189" s="717"/>
      <c r="K189" s="717"/>
      <c r="L189" s="717"/>
      <c r="M189" s="717"/>
      <c r="N189" s="717"/>
      <c r="O189" s="717"/>
      <c r="P189" s="717"/>
      <c r="Q189" s="717"/>
      <c r="R189" s="717"/>
      <c r="S189" s="717"/>
      <c r="T189" s="717"/>
      <c r="U189" s="717"/>
      <c r="V189" s="717"/>
      <c r="W189" s="717"/>
      <c r="X189" s="717"/>
      <c r="Y189" s="717"/>
      <c r="Z189" s="717"/>
    </row>
    <row r="190" spans="1:26">
      <c r="A190" s="717"/>
      <c r="B190" s="717"/>
      <c r="C190" s="717"/>
      <c r="D190" s="717"/>
      <c r="E190" s="717"/>
      <c r="F190" s="717"/>
      <c r="G190" s="717"/>
      <c r="H190" s="717"/>
      <c r="I190" s="717"/>
      <c r="J190" s="717"/>
      <c r="K190" s="717"/>
      <c r="L190" s="717"/>
      <c r="M190" s="717"/>
      <c r="N190" s="717"/>
      <c r="O190" s="717"/>
      <c r="P190" s="717"/>
      <c r="Q190" s="717"/>
      <c r="R190" s="717"/>
      <c r="S190" s="717"/>
      <c r="T190" s="717"/>
      <c r="U190" s="717"/>
      <c r="V190" s="717"/>
      <c r="W190" s="717"/>
      <c r="X190" s="717"/>
      <c r="Y190" s="717"/>
      <c r="Z190" s="717"/>
    </row>
    <row r="191" spans="1:26">
      <c r="A191" s="717"/>
      <c r="B191" s="717"/>
      <c r="C191" s="717"/>
      <c r="D191" s="717"/>
      <c r="E191" s="717"/>
      <c r="F191" s="717"/>
      <c r="G191" s="717"/>
      <c r="H191" s="717"/>
      <c r="I191" s="717"/>
      <c r="J191" s="717"/>
      <c r="K191" s="717"/>
      <c r="L191" s="717"/>
      <c r="M191" s="717"/>
      <c r="N191" s="717"/>
      <c r="O191" s="717"/>
      <c r="P191" s="717"/>
      <c r="Q191" s="717"/>
      <c r="R191" s="717"/>
      <c r="S191" s="717"/>
      <c r="T191" s="717"/>
      <c r="U191" s="717"/>
      <c r="V191" s="717"/>
      <c r="W191" s="717"/>
      <c r="X191" s="717"/>
      <c r="Y191" s="717"/>
      <c r="Z191" s="717"/>
    </row>
    <row r="192" spans="1:26">
      <c r="A192" s="717"/>
      <c r="B192" s="717"/>
      <c r="C192" s="717"/>
      <c r="D192" s="717"/>
      <c r="E192" s="717"/>
      <c r="F192" s="717"/>
      <c r="G192" s="717"/>
      <c r="H192" s="717"/>
      <c r="I192" s="717"/>
      <c r="J192" s="717"/>
      <c r="K192" s="717"/>
      <c r="L192" s="717"/>
      <c r="M192" s="717"/>
      <c r="N192" s="717"/>
      <c r="O192" s="717"/>
      <c r="P192" s="717"/>
      <c r="Q192" s="717"/>
      <c r="R192" s="717"/>
      <c r="S192" s="717"/>
      <c r="T192" s="717"/>
      <c r="U192" s="717"/>
      <c r="V192" s="717"/>
      <c r="W192" s="717"/>
      <c r="X192" s="717"/>
      <c r="Y192" s="717"/>
      <c r="Z192" s="717"/>
    </row>
    <row r="193" spans="1:26">
      <c r="A193" s="717"/>
      <c r="B193" s="717"/>
      <c r="C193" s="717"/>
      <c r="D193" s="717"/>
      <c r="E193" s="717"/>
      <c r="F193" s="717"/>
      <c r="G193" s="717"/>
      <c r="H193" s="717"/>
      <c r="I193" s="717"/>
      <c r="J193" s="717"/>
      <c r="K193" s="717"/>
      <c r="L193" s="717"/>
      <c r="M193" s="717"/>
      <c r="N193" s="717"/>
      <c r="O193" s="717"/>
      <c r="P193" s="717"/>
      <c r="Q193" s="717"/>
      <c r="R193" s="717"/>
      <c r="S193" s="717"/>
      <c r="T193" s="717"/>
      <c r="U193" s="717"/>
      <c r="V193" s="717"/>
      <c r="W193" s="717"/>
      <c r="X193" s="717"/>
      <c r="Y193" s="717"/>
      <c r="Z193" s="717"/>
    </row>
    <row r="194" spans="1:26">
      <c r="A194" s="717"/>
      <c r="B194" s="717"/>
      <c r="C194" s="717"/>
      <c r="D194" s="717"/>
      <c r="E194" s="717"/>
      <c r="F194" s="717"/>
      <c r="G194" s="717"/>
      <c r="H194" s="717"/>
      <c r="I194" s="717"/>
      <c r="J194" s="717"/>
      <c r="K194" s="717"/>
      <c r="L194" s="717"/>
      <c r="M194" s="717"/>
      <c r="N194" s="717"/>
      <c r="O194" s="717"/>
      <c r="P194" s="717"/>
      <c r="Q194" s="717"/>
      <c r="R194" s="717"/>
      <c r="S194" s="717"/>
      <c r="T194" s="717"/>
      <c r="U194" s="717"/>
      <c r="V194" s="717"/>
      <c r="W194" s="717"/>
      <c r="X194" s="717"/>
      <c r="Y194" s="717"/>
      <c r="Z194" s="717"/>
    </row>
    <row r="195" spans="1:26">
      <c r="A195" s="717"/>
      <c r="B195" s="717"/>
      <c r="C195" s="717"/>
      <c r="D195" s="717"/>
      <c r="E195" s="717"/>
      <c r="F195" s="717"/>
      <c r="G195" s="717"/>
      <c r="H195" s="717"/>
      <c r="I195" s="717"/>
      <c r="J195" s="717"/>
      <c r="K195" s="717"/>
      <c r="L195" s="717"/>
      <c r="M195" s="717"/>
      <c r="N195" s="717"/>
      <c r="O195" s="717"/>
      <c r="P195" s="717"/>
      <c r="Q195" s="717"/>
      <c r="R195" s="717"/>
      <c r="S195" s="717"/>
      <c r="T195" s="717"/>
      <c r="U195" s="717"/>
      <c r="V195" s="717"/>
      <c r="W195" s="717"/>
      <c r="X195" s="717"/>
      <c r="Y195" s="717"/>
      <c r="Z195" s="717"/>
    </row>
    <row r="196" spans="1:26">
      <c r="A196" s="717"/>
      <c r="B196" s="717"/>
      <c r="C196" s="717"/>
      <c r="D196" s="717"/>
      <c r="E196" s="717"/>
      <c r="F196" s="717"/>
      <c r="G196" s="717"/>
      <c r="H196" s="717"/>
      <c r="I196" s="717"/>
      <c r="J196" s="717"/>
      <c r="K196" s="717"/>
      <c r="L196" s="717"/>
      <c r="M196" s="717"/>
      <c r="N196" s="717"/>
      <c r="O196" s="717"/>
      <c r="P196" s="717"/>
      <c r="Q196" s="717"/>
      <c r="R196" s="717"/>
      <c r="S196" s="717"/>
      <c r="T196" s="717"/>
      <c r="U196" s="717"/>
      <c r="V196" s="717"/>
      <c r="W196" s="717"/>
      <c r="X196" s="717"/>
      <c r="Y196" s="717"/>
      <c r="Z196" s="717"/>
    </row>
    <row r="197" spans="1:26">
      <c r="A197" s="717"/>
      <c r="B197" s="717"/>
      <c r="C197" s="717"/>
      <c r="D197" s="717"/>
      <c r="E197" s="717"/>
      <c r="F197" s="717"/>
      <c r="G197" s="717"/>
      <c r="H197" s="717"/>
      <c r="I197" s="717"/>
      <c r="J197" s="717"/>
      <c r="K197" s="717"/>
      <c r="L197" s="717"/>
      <c r="M197" s="717"/>
      <c r="N197" s="717"/>
      <c r="O197" s="717"/>
      <c r="P197" s="717"/>
      <c r="Q197" s="717"/>
      <c r="R197" s="717"/>
      <c r="S197" s="717"/>
      <c r="T197" s="717"/>
      <c r="U197" s="717"/>
      <c r="V197" s="717"/>
      <c r="W197" s="717"/>
      <c r="X197" s="717"/>
      <c r="Y197" s="717"/>
      <c r="Z197" s="717"/>
    </row>
    <row r="198" spans="1:26">
      <c r="A198" s="717"/>
      <c r="B198" s="717"/>
      <c r="C198" s="717"/>
      <c r="D198" s="717"/>
      <c r="E198" s="717"/>
      <c r="F198" s="717"/>
      <c r="G198" s="717"/>
      <c r="H198" s="717"/>
      <c r="I198" s="717"/>
      <c r="J198" s="717"/>
      <c r="K198" s="717"/>
      <c r="L198" s="717"/>
      <c r="M198" s="717"/>
      <c r="N198" s="717"/>
      <c r="O198" s="717"/>
      <c r="P198" s="717"/>
      <c r="Q198" s="717"/>
      <c r="R198" s="717"/>
      <c r="S198" s="717"/>
      <c r="T198" s="717"/>
      <c r="U198" s="717"/>
      <c r="V198" s="717"/>
      <c r="W198" s="717"/>
      <c r="X198" s="717"/>
      <c r="Y198" s="717"/>
      <c r="Z198" s="717"/>
    </row>
    <row r="199" spans="1:26">
      <c r="A199" s="717"/>
      <c r="B199" s="717"/>
      <c r="C199" s="717"/>
      <c r="D199" s="717"/>
      <c r="E199" s="717"/>
      <c r="F199" s="717"/>
      <c r="G199" s="717"/>
      <c r="H199" s="717"/>
      <c r="I199" s="717"/>
      <c r="J199" s="717"/>
      <c r="K199" s="717"/>
      <c r="L199" s="717"/>
      <c r="M199" s="717"/>
      <c r="N199" s="717"/>
      <c r="O199" s="717"/>
      <c r="P199" s="717"/>
      <c r="Q199" s="717"/>
      <c r="R199" s="717"/>
      <c r="S199" s="717"/>
      <c r="T199" s="717"/>
      <c r="U199" s="717"/>
      <c r="V199" s="717"/>
      <c r="W199" s="717"/>
      <c r="X199" s="717"/>
      <c r="Y199" s="717"/>
      <c r="Z199" s="717"/>
    </row>
    <row r="200" spans="1:26">
      <c r="A200" s="717"/>
      <c r="B200" s="717"/>
      <c r="C200" s="717"/>
      <c r="D200" s="717"/>
      <c r="E200" s="717"/>
      <c r="F200" s="717"/>
      <c r="G200" s="717"/>
      <c r="H200" s="717"/>
      <c r="I200" s="717"/>
      <c r="J200" s="717"/>
      <c r="K200" s="717"/>
      <c r="L200" s="717"/>
      <c r="M200" s="717"/>
      <c r="N200" s="717"/>
      <c r="O200" s="717"/>
      <c r="P200" s="717"/>
      <c r="Q200" s="717"/>
      <c r="R200" s="717"/>
      <c r="S200" s="717"/>
      <c r="T200" s="717"/>
      <c r="U200" s="717"/>
      <c r="V200" s="717"/>
      <c r="W200" s="717"/>
      <c r="X200" s="717"/>
      <c r="Y200" s="717"/>
      <c r="Z200" s="717"/>
    </row>
    <row r="201" spans="1:26">
      <c r="A201" s="717"/>
      <c r="B201" s="717"/>
      <c r="C201" s="717"/>
      <c r="D201" s="717"/>
      <c r="E201" s="717"/>
      <c r="F201" s="717"/>
      <c r="G201" s="717"/>
      <c r="H201" s="717"/>
      <c r="I201" s="717"/>
      <c r="J201" s="717"/>
      <c r="K201" s="717"/>
      <c r="L201" s="717"/>
      <c r="M201" s="717"/>
      <c r="N201" s="717"/>
      <c r="O201" s="717"/>
      <c r="P201" s="717"/>
      <c r="Q201" s="717"/>
      <c r="R201" s="717"/>
      <c r="S201" s="717"/>
      <c r="T201" s="717"/>
      <c r="U201" s="717"/>
      <c r="V201" s="717"/>
      <c r="W201" s="717"/>
      <c r="X201" s="717"/>
      <c r="Y201" s="717"/>
      <c r="Z201" s="717"/>
    </row>
    <row r="202" spans="1:26">
      <c r="A202" s="717"/>
      <c r="B202" s="717"/>
      <c r="C202" s="717"/>
      <c r="D202" s="717"/>
      <c r="E202" s="717"/>
      <c r="F202" s="717"/>
      <c r="G202" s="717"/>
      <c r="H202" s="717"/>
      <c r="I202" s="717"/>
      <c r="J202" s="717"/>
      <c r="K202" s="717"/>
      <c r="L202" s="717"/>
      <c r="M202" s="717"/>
      <c r="N202" s="717"/>
      <c r="O202" s="717"/>
      <c r="P202" s="717"/>
      <c r="Q202" s="717"/>
      <c r="R202" s="717"/>
      <c r="S202" s="717"/>
      <c r="T202" s="717"/>
      <c r="U202" s="717"/>
      <c r="V202" s="717"/>
      <c r="W202" s="717"/>
      <c r="X202" s="717"/>
      <c r="Y202" s="717"/>
      <c r="Z202" s="717"/>
    </row>
    <row r="203" spans="1:26">
      <c r="A203" s="717"/>
      <c r="B203" s="717"/>
      <c r="C203" s="717"/>
      <c r="D203" s="717"/>
      <c r="E203" s="717"/>
      <c r="F203" s="717"/>
      <c r="G203" s="717"/>
      <c r="H203" s="717"/>
      <c r="I203" s="717"/>
      <c r="J203" s="717"/>
      <c r="K203" s="717"/>
      <c r="L203" s="717"/>
      <c r="M203" s="717"/>
      <c r="N203" s="717"/>
      <c r="O203" s="717"/>
      <c r="P203" s="717"/>
      <c r="Q203" s="717"/>
      <c r="R203" s="717"/>
      <c r="S203" s="717"/>
      <c r="T203" s="717"/>
      <c r="U203" s="717"/>
      <c r="V203" s="717"/>
      <c r="W203" s="717"/>
      <c r="X203" s="717"/>
      <c r="Y203" s="717"/>
      <c r="Z203" s="717"/>
    </row>
    <row r="204" spans="1:26">
      <c r="A204" s="717"/>
      <c r="B204" s="717"/>
      <c r="C204" s="717"/>
      <c r="D204" s="717"/>
      <c r="E204" s="717"/>
      <c r="F204" s="717"/>
      <c r="G204" s="717"/>
      <c r="H204" s="717"/>
      <c r="I204" s="717"/>
      <c r="J204" s="717"/>
      <c r="K204" s="717"/>
      <c r="L204" s="717"/>
      <c r="M204" s="717"/>
      <c r="N204" s="717"/>
      <c r="O204" s="717"/>
      <c r="P204" s="717"/>
      <c r="Q204" s="717"/>
      <c r="R204" s="717"/>
      <c r="S204" s="717"/>
      <c r="T204" s="717"/>
      <c r="U204" s="717"/>
      <c r="V204" s="717"/>
      <c r="W204" s="717"/>
      <c r="X204" s="717"/>
      <c r="Y204" s="717"/>
      <c r="Z204" s="717"/>
    </row>
    <row r="205" spans="1:26">
      <c r="A205" s="717"/>
      <c r="B205" s="717"/>
      <c r="C205" s="717"/>
      <c r="D205" s="717"/>
      <c r="E205" s="717"/>
      <c r="F205" s="717"/>
      <c r="G205" s="717"/>
      <c r="H205" s="717"/>
      <c r="I205" s="717"/>
      <c r="J205" s="717"/>
      <c r="K205" s="717"/>
      <c r="L205" s="717"/>
      <c r="M205" s="717"/>
      <c r="N205" s="717"/>
      <c r="O205" s="717"/>
      <c r="P205" s="717"/>
      <c r="Q205" s="717"/>
      <c r="R205" s="717"/>
      <c r="S205" s="717"/>
      <c r="T205" s="717"/>
      <c r="U205" s="717"/>
      <c r="V205" s="717"/>
      <c r="W205" s="717"/>
      <c r="X205" s="717"/>
      <c r="Y205" s="717"/>
      <c r="Z205" s="717"/>
    </row>
    <row r="206" spans="1:26">
      <c r="A206" s="717"/>
      <c r="B206" s="717"/>
      <c r="C206" s="717"/>
      <c r="D206" s="717"/>
      <c r="E206" s="717"/>
      <c r="F206" s="717"/>
      <c r="G206" s="717"/>
      <c r="H206" s="717"/>
      <c r="I206" s="717"/>
      <c r="J206" s="717"/>
      <c r="K206" s="717"/>
      <c r="L206" s="717"/>
      <c r="M206" s="717"/>
      <c r="N206" s="717"/>
      <c r="O206" s="717"/>
      <c r="P206" s="717"/>
      <c r="Q206" s="717"/>
      <c r="R206" s="717"/>
      <c r="S206" s="717"/>
      <c r="T206" s="717"/>
      <c r="U206" s="717"/>
      <c r="V206" s="717"/>
      <c r="W206" s="717"/>
      <c r="X206" s="717"/>
      <c r="Y206" s="717"/>
      <c r="Z206" s="717"/>
    </row>
    <row r="207" spans="1:26">
      <c r="A207" s="717"/>
      <c r="B207" s="717"/>
      <c r="C207" s="717"/>
      <c r="D207" s="717"/>
      <c r="E207" s="717"/>
      <c r="F207" s="717"/>
      <c r="G207" s="717"/>
      <c r="H207" s="717"/>
      <c r="I207" s="717"/>
      <c r="J207" s="717"/>
      <c r="K207" s="717"/>
      <c r="L207" s="717"/>
      <c r="M207" s="717"/>
      <c r="N207" s="717"/>
      <c r="O207" s="717"/>
      <c r="P207" s="717"/>
      <c r="Q207" s="717"/>
      <c r="R207" s="717"/>
      <c r="S207" s="717"/>
      <c r="T207" s="717"/>
      <c r="U207" s="717"/>
      <c r="V207" s="717"/>
      <c r="W207" s="717"/>
      <c r="X207" s="717"/>
      <c r="Y207" s="717"/>
      <c r="Z207" s="717"/>
    </row>
    <row r="208" spans="1:26">
      <c r="A208" s="717"/>
      <c r="B208" s="717"/>
      <c r="C208" s="717"/>
      <c r="D208" s="717"/>
      <c r="E208" s="717"/>
      <c r="F208" s="717"/>
      <c r="G208" s="717"/>
      <c r="H208" s="717"/>
      <c r="I208" s="717"/>
      <c r="J208" s="717"/>
      <c r="K208" s="717"/>
      <c r="L208" s="717"/>
      <c r="M208" s="717"/>
      <c r="N208" s="717"/>
      <c r="O208" s="717"/>
      <c r="P208" s="717"/>
      <c r="Q208" s="717"/>
      <c r="R208" s="717"/>
      <c r="S208" s="717"/>
      <c r="T208" s="717"/>
      <c r="U208" s="717"/>
      <c r="V208" s="717"/>
      <c r="W208" s="717"/>
      <c r="X208" s="717"/>
      <c r="Y208" s="717"/>
      <c r="Z208" s="717"/>
    </row>
    <row r="209" spans="1:26">
      <c r="A209" s="717"/>
      <c r="B209" s="717"/>
      <c r="C209" s="717"/>
      <c r="D209" s="717"/>
      <c r="E209" s="717"/>
      <c r="F209" s="717"/>
      <c r="G209" s="717"/>
      <c r="H209" s="717"/>
      <c r="I209" s="717"/>
      <c r="J209" s="717"/>
      <c r="K209" s="717"/>
      <c r="L209" s="717"/>
      <c r="M209" s="717"/>
      <c r="N209" s="717"/>
      <c r="O209" s="717"/>
      <c r="P209" s="717"/>
      <c r="Q209" s="717"/>
      <c r="R209" s="717"/>
      <c r="S209" s="717"/>
      <c r="T209" s="717"/>
      <c r="U209" s="717"/>
      <c r="V209" s="717"/>
      <c r="W209" s="717"/>
      <c r="X209" s="717"/>
      <c r="Y209" s="717"/>
      <c r="Z209" s="717"/>
    </row>
    <row r="210" spans="1:26">
      <c r="A210" s="717"/>
      <c r="B210" s="717"/>
      <c r="C210" s="717"/>
      <c r="D210" s="717"/>
      <c r="E210" s="717"/>
      <c r="F210" s="717"/>
      <c r="G210" s="717"/>
      <c r="H210" s="717"/>
      <c r="I210" s="717"/>
      <c r="J210" s="717"/>
      <c r="K210" s="717"/>
      <c r="L210" s="717"/>
      <c r="M210" s="717"/>
      <c r="N210" s="717"/>
      <c r="O210" s="717"/>
      <c r="P210" s="717"/>
      <c r="Q210" s="717"/>
      <c r="R210" s="717"/>
      <c r="S210" s="717"/>
      <c r="T210" s="717"/>
      <c r="U210" s="717"/>
      <c r="V210" s="717"/>
      <c r="W210" s="717"/>
      <c r="X210" s="717"/>
      <c r="Y210" s="717"/>
      <c r="Z210" s="717"/>
    </row>
    <row r="211" spans="1:26">
      <c r="A211" s="717"/>
      <c r="B211" s="717"/>
      <c r="C211" s="717"/>
      <c r="D211" s="717"/>
      <c r="E211" s="717"/>
      <c r="F211" s="717"/>
      <c r="G211" s="717"/>
      <c r="H211" s="717"/>
      <c r="I211" s="717"/>
      <c r="J211" s="717"/>
      <c r="K211" s="717"/>
      <c r="L211" s="717"/>
      <c r="M211" s="717"/>
      <c r="N211" s="717"/>
      <c r="O211" s="717"/>
      <c r="P211" s="717"/>
      <c r="Q211" s="717"/>
      <c r="R211" s="717"/>
      <c r="S211" s="717"/>
      <c r="T211" s="717"/>
      <c r="U211" s="717"/>
      <c r="V211" s="717"/>
      <c r="W211" s="717"/>
      <c r="X211" s="717"/>
      <c r="Y211" s="717"/>
      <c r="Z211" s="717"/>
    </row>
    <row r="212" spans="1:26">
      <c r="A212" s="717"/>
      <c r="B212" s="717"/>
      <c r="C212" s="717"/>
      <c r="D212" s="717"/>
      <c r="E212" s="717"/>
      <c r="F212" s="717"/>
      <c r="G212" s="717"/>
      <c r="H212" s="717"/>
      <c r="I212" s="717"/>
      <c r="J212" s="717"/>
      <c r="K212" s="717"/>
      <c r="L212" s="717"/>
      <c r="M212" s="717"/>
      <c r="N212" s="717"/>
      <c r="O212" s="717"/>
      <c r="P212" s="717"/>
      <c r="Q212" s="717"/>
      <c r="R212" s="717"/>
      <c r="S212" s="717"/>
      <c r="T212" s="717"/>
      <c r="U212" s="717"/>
      <c r="V212" s="717"/>
      <c r="W212" s="717"/>
      <c r="X212" s="717"/>
      <c r="Y212" s="717"/>
      <c r="Z212" s="717"/>
    </row>
    <row r="213" spans="1:26">
      <c r="A213" s="717"/>
      <c r="B213" s="717"/>
      <c r="C213" s="717"/>
      <c r="D213" s="717"/>
      <c r="E213" s="717"/>
      <c r="F213" s="717"/>
      <c r="G213" s="717"/>
      <c r="H213" s="717"/>
      <c r="I213" s="717"/>
      <c r="J213" s="717"/>
      <c r="K213" s="717"/>
      <c r="L213" s="717"/>
      <c r="M213" s="717"/>
      <c r="N213" s="717"/>
      <c r="O213" s="717"/>
      <c r="P213" s="717"/>
      <c r="Q213" s="717"/>
      <c r="R213" s="717"/>
      <c r="S213" s="717"/>
      <c r="T213" s="717"/>
      <c r="U213" s="717"/>
      <c r="V213" s="717"/>
      <c r="W213" s="717"/>
      <c r="X213" s="717"/>
      <c r="Y213" s="717"/>
      <c r="Z213" s="717"/>
    </row>
    <row r="214" spans="1:26">
      <c r="A214" s="717"/>
      <c r="B214" s="717"/>
      <c r="C214" s="717"/>
      <c r="D214" s="717"/>
      <c r="E214" s="717"/>
      <c r="F214" s="717"/>
      <c r="G214" s="717"/>
      <c r="H214" s="717"/>
      <c r="I214" s="717"/>
      <c r="J214" s="717"/>
      <c r="K214" s="717"/>
      <c r="L214" s="717"/>
      <c r="M214" s="717"/>
      <c r="N214" s="717"/>
      <c r="O214" s="717"/>
      <c r="P214" s="717"/>
      <c r="Q214" s="717"/>
      <c r="R214" s="717"/>
      <c r="S214" s="717"/>
      <c r="T214" s="717"/>
      <c r="U214" s="717"/>
      <c r="V214" s="717"/>
      <c r="W214" s="717"/>
      <c r="X214" s="717"/>
      <c r="Y214" s="717"/>
      <c r="Z214" s="717"/>
    </row>
    <row r="215" spans="1:26">
      <c r="A215" s="717"/>
      <c r="B215" s="717"/>
      <c r="C215" s="717"/>
      <c r="D215" s="717"/>
      <c r="E215" s="717"/>
      <c r="F215" s="717"/>
      <c r="G215" s="717"/>
      <c r="H215" s="717"/>
      <c r="I215" s="717"/>
      <c r="J215" s="717"/>
      <c r="K215" s="717"/>
      <c r="L215" s="717"/>
      <c r="M215" s="717"/>
      <c r="N215" s="717"/>
      <c r="O215" s="717"/>
      <c r="P215" s="717"/>
      <c r="Q215" s="717"/>
      <c r="R215" s="717"/>
      <c r="S215" s="717"/>
      <c r="T215" s="717"/>
      <c r="U215" s="717"/>
      <c r="V215" s="717"/>
      <c r="W215" s="717"/>
      <c r="X215" s="717"/>
      <c r="Y215" s="717"/>
      <c r="Z215" s="717"/>
    </row>
    <row r="216" spans="1:26">
      <c r="A216" s="717"/>
      <c r="B216" s="717"/>
      <c r="C216" s="717"/>
      <c r="D216" s="717"/>
      <c r="E216" s="717"/>
      <c r="F216" s="717"/>
      <c r="G216" s="717"/>
      <c r="H216" s="717"/>
      <c r="I216" s="717"/>
      <c r="J216" s="717"/>
      <c r="K216" s="717"/>
      <c r="L216" s="717"/>
      <c r="M216" s="717"/>
      <c r="N216" s="717"/>
      <c r="O216" s="717"/>
      <c r="P216" s="717"/>
      <c r="Q216" s="717"/>
      <c r="R216" s="717"/>
      <c r="S216" s="717"/>
      <c r="T216" s="717"/>
      <c r="U216" s="717"/>
      <c r="V216" s="717"/>
      <c r="W216" s="717"/>
      <c r="X216" s="717"/>
      <c r="Y216" s="717"/>
      <c r="Z216" s="717"/>
    </row>
    <row r="217" spans="1:26">
      <c r="A217" s="717"/>
      <c r="B217" s="717"/>
      <c r="C217" s="717"/>
      <c r="D217" s="717"/>
      <c r="E217" s="717"/>
      <c r="F217" s="717"/>
      <c r="G217" s="717"/>
      <c r="H217" s="717"/>
      <c r="I217" s="717"/>
      <c r="J217" s="717"/>
      <c r="K217" s="717"/>
      <c r="L217" s="717"/>
      <c r="M217" s="717"/>
      <c r="N217" s="717"/>
      <c r="O217" s="717"/>
      <c r="P217" s="717"/>
      <c r="Q217" s="717"/>
      <c r="R217" s="717"/>
      <c r="S217" s="717"/>
      <c r="T217" s="717"/>
      <c r="U217" s="717"/>
      <c r="V217" s="717"/>
      <c r="W217" s="717"/>
      <c r="X217" s="717"/>
      <c r="Y217" s="717"/>
      <c r="Z217" s="717"/>
    </row>
    <row r="218" spans="1:26">
      <c r="A218" s="717"/>
      <c r="B218" s="717"/>
      <c r="C218" s="717"/>
      <c r="D218" s="717"/>
      <c r="E218" s="717"/>
      <c r="F218" s="717"/>
      <c r="G218" s="717"/>
      <c r="H218" s="717"/>
      <c r="I218" s="717"/>
      <c r="J218" s="717"/>
      <c r="K218" s="717"/>
      <c r="L218" s="717"/>
      <c r="M218" s="717"/>
      <c r="N218" s="717"/>
      <c r="O218" s="717"/>
      <c r="P218" s="717"/>
      <c r="Q218" s="717"/>
      <c r="R218" s="717"/>
      <c r="S218" s="717"/>
      <c r="T218" s="717"/>
      <c r="U218" s="717"/>
      <c r="V218" s="717"/>
      <c r="W218" s="717"/>
      <c r="X218" s="717"/>
      <c r="Y218" s="717"/>
      <c r="Z218" s="717"/>
    </row>
    <row r="219" spans="1:26">
      <c r="A219" s="717"/>
      <c r="B219" s="717"/>
      <c r="C219" s="717"/>
      <c r="D219" s="717"/>
      <c r="E219" s="717"/>
      <c r="F219" s="717"/>
      <c r="G219" s="717"/>
      <c r="H219" s="717"/>
      <c r="I219" s="717"/>
      <c r="J219" s="717"/>
      <c r="K219" s="717"/>
      <c r="L219" s="717"/>
      <c r="M219" s="717"/>
      <c r="N219" s="717"/>
      <c r="O219" s="717"/>
      <c r="P219" s="717"/>
      <c r="Q219" s="717"/>
      <c r="R219" s="717"/>
      <c r="S219" s="717"/>
      <c r="T219" s="717"/>
      <c r="U219" s="717"/>
      <c r="V219" s="717"/>
      <c r="W219" s="717"/>
      <c r="X219" s="717"/>
      <c r="Y219" s="717"/>
      <c r="Z219" s="717"/>
    </row>
    <row r="220" spans="1:26">
      <c r="A220" s="717"/>
      <c r="B220" s="717"/>
      <c r="C220" s="717"/>
      <c r="D220" s="717"/>
      <c r="E220" s="717"/>
      <c r="F220" s="717"/>
      <c r="G220" s="717"/>
      <c r="H220" s="717"/>
      <c r="I220" s="717"/>
      <c r="J220" s="717"/>
      <c r="K220" s="717"/>
      <c r="L220" s="717"/>
      <c r="M220" s="717"/>
      <c r="N220" s="717"/>
      <c r="O220" s="717"/>
      <c r="P220" s="717"/>
      <c r="Q220" s="717"/>
      <c r="R220" s="717"/>
      <c r="S220" s="717"/>
      <c r="T220" s="717"/>
      <c r="U220" s="717"/>
      <c r="V220" s="717"/>
      <c r="W220" s="717"/>
      <c r="X220" s="717"/>
      <c r="Y220" s="717"/>
      <c r="Z220" s="717"/>
    </row>
    <row r="221" spans="1:26">
      <c r="A221" s="717"/>
      <c r="B221" s="717"/>
      <c r="C221" s="717"/>
      <c r="D221" s="717"/>
      <c r="E221" s="717"/>
      <c r="F221" s="717"/>
      <c r="G221" s="717"/>
      <c r="H221" s="717"/>
      <c r="I221" s="717"/>
      <c r="J221" s="717"/>
      <c r="K221" s="717"/>
      <c r="L221" s="717"/>
      <c r="M221" s="717"/>
      <c r="N221" s="717"/>
      <c r="O221" s="717"/>
      <c r="P221" s="717"/>
      <c r="Q221" s="717"/>
      <c r="R221" s="717"/>
      <c r="S221" s="717"/>
      <c r="T221" s="717"/>
      <c r="U221" s="717"/>
      <c r="V221" s="717"/>
      <c r="W221" s="717"/>
      <c r="X221" s="717"/>
      <c r="Y221" s="717"/>
      <c r="Z221" s="717"/>
    </row>
    <row r="222" spans="1:26">
      <c r="A222" s="717"/>
      <c r="B222" s="717"/>
      <c r="C222" s="717"/>
      <c r="D222" s="717"/>
      <c r="E222" s="717"/>
      <c r="F222" s="717"/>
      <c r="G222" s="717"/>
      <c r="H222" s="717"/>
      <c r="I222" s="717"/>
      <c r="J222" s="717"/>
      <c r="K222" s="717"/>
      <c r="L222" s="717"/>
      <c r="M222" s="717"/>
      <c r="N222" s="717"/>
      <c r="O222" s="717"/>
      <c r="P222" s="717"/>
      <c r="Q222" s="717"/>
      <c r="R222" s="717"/>
      <c r="S222" s="717"/>
      <c r="T222" s="717"/>
      <c r="U222" s="717"/>
      <c r="V222" s="717"/>
      <c r="W222" s="717"/>
      <c r="X222" s="717"/>
      <c r="Y222" s="717"/>
      <c r="Z222" s="717"/>
    </row>
    <row r="223" spans="1:26">
      <c r="A223" s="717"/>
      <c r="B223" s="717"/>
      <c r="C223" s="717"/>
      <c r="D223" s="717"/>
      <c r="E223" s="717"/>
      <c r="F223" s="717"/>
      <c r="G223" s="717"/>
      <c r="H223" s="717"/>
      <c r="I223" s="717"/>
      <c r="J223" s="717"/>
      <c r="K223" s="717"/>
      <c r="L223" s="717"/>
      <c r="M223" s="717"/>
      <c r="N223" s="717"/>
      <c r="O223" s="717"/>
      <c r="P223" s="717"/>
      <c r="Q223" s="717"/>
      <c r="R223" s="717"/>
      <c r="S223" s="717"/>
      <c r="T223" s="717"/>
      <c r="U223" s="717"/>
      <c r="V223" s="717"/>
      <c r="W223" s="717"/>
      <c r="X223" s="717"/>
      <c r="Y223" s="717"/>
      <c r="Z223" s="717"/>
    </row>
    <row r="224" spans="1:26">
      <c r="A224" s="717"/>
      <c r="B224" s="717"/>
      <c r="C224" s="717"/>
      <c r="D224" s="717"/>
      <c r="E224" s="717"/>
      <c r="F224" s="717"/>
      <c r="G224" s="717"/>
      <c r="H224" s="717"/>
      <c r="I224" s="717"/>
      <c r="J224" s="717"/>
      <c r="K224" s="717"/>
      <c r="L224" s="717"/>
      <c r="M224" s="717"/>
      <c r="N224" s="717"/>
      <c r="O224" s="717"/>
      <c r="P224" s="717"/>
      <c r="Q224" s="717"/>
      <c r="R224" s="717"/>
      <c r="S224" s="717"/>
      <c r="T224" s="717"/>
      <c r="U224" s="717"/>
      <c r="V224" s="717"/>
      <c r="W224" s="717"/>
      <c r="X224" s="717"/>
      <c r="Y224" s="717"/>
      <c r="Z224" s="717"/>
    </row>
    <row r="225" spans="1:26">
      <c r="A225" s="717"/>
      <c r="B225" s="717"/>
      <c r="C225" s="717"/>
      <c r="D225" s="717"/>
      <c r="E225" s="717"/>
      <c r="F225" s="717"/>
      <c r="G225" s="717"/>
      <c r="H225" s="717"/>
      <c r="I225" s="717"/>
      <c r="J225" s="717"/>
      <c r="K225" s="717"/>
      <c r="L225" s="717"/>
      <c r="M225" s="717"/>
      <c r="N225" s="717"/>
      <c r="O225" s="717"/>
      <c r="P225" s="717"/>
      <c r="Q225" s="717"/>
      <c r="R225" s="717"/>
      <c r="S225" s="717"/>
      <c r="T225" s="717"/>
      <c r="U225" s="717"/>
      <c r="V225" s="717"/>
      <c r="W225" s="717"/>
      <c r="X225" s="717"/>
      <c r="Y225" s="717"/>
      <c r="Z225" s="717"/>
    </row>
    <row r="226" spans="1:26">
      <c r="A226" s="717"/>
      <c r="B226" s="717"/>
      <c r="C226" s="717"/>
      <c r="D226" s="717"/>
      <c r="E226" s="717"/>
      <c r="F226" s="717"/>
      <c r="G226" s="717"/>
      <c r="H226" s="717"/>
      <c r="I226" s="717"/>
      <c r="J226" s="717"/>
      <c r="K226" s="717"/>
      <c r="L226" s="717"/>
      <c r="M226" s="717"/>
      <c r="N226" s="717"/>
      <c r="O226" s="717"/>
      <c r="P226" s="717"/>
      <c r="Q226" s="717"/>
      <c r="R226" s="717"/>
      <c r="S226" s="717"/>
      <c r="T226" s="717"/>
      <c r="U226" s="717"/>
      <c r="V226" s="717"/>
      <c r="W226" s="717"/>
      <c r="X226" s="717"/>
      <c r="Y226" s="717"/>
      <c r="Z226" s="717"/>
    </row>
    <row r="227" spans="1:26">
      <c r="A227" s="717"/>
      <c r="B227" s="717"/>
      <c r="C227" s="717"/>
      <c r="D227" s="717"/>
      <c r="E227" s="717"/>
      <c r="F227" s="717"/>
      <c r="G227" s="717"/>
      <c r="H227" s="717"/>
      <c r="I227" s="717"/>
      <c r="J227" s="717"/>
      <c r="K227" s="717"/>
      <c r="L227" s="717"/>
      <c r="M227" s="717"/>
      <c r="N227" s="717"/>
      <c r="O227" s="717"/>
      <c r="P227" s="717"/>
      <c r="Q227" s="717"/>
      <c r="R227" s="717"/>
      <c r="S227" s="717"/>
      <c r="T227" s="717"/>
      <c r="U227" s="717"/>
      <c r="V227" s="717"/>
      <c r="W227" s="717"/>
      <c r="X227" s="717"/>
      <c r="Y227" s="717"/>
      <c r="Z227" s="717"/>
    </row>
    <row r="228" spans="1:26">
      <c r="A228" s="717"/>
      <c r="B228" s="717"/>
      <c r="C228" s="717"/>
      <c r="D228" s="717"/>
      <c r="E228" s="717"/>
      <c r="F228" s="717"/>
      <c r="G228" s="717"/>
      <c r="H228" s="717"/>
      <c r="I228" s="717"/>
      <c r="J228" s="717"/>
      <c r="K228" s="717"/>
      <c r="L228" s="717"/>
      <c r="M228" s="717"/>
      <c r="N228" s="717"/>
      <c r="O228" s="717"/>
      <c r="P228" s="717"/>
      <c r="Q228" s="717"/>
      <c r="R228" s="717"/>
      <c r="S228" s="717"/>
      <c r="T228" s="717"/>
      <c r="U228" s="717"/>
      <c r="V228" s="717"/>
      <c r="W228" s="717"/>
      <c r="X228" s="717"/>
      <c r="Y228" s="717"/>
      <c r="Z228" s="717"/>
    </row>
    <row r="229" spans="1:26">
      <c r="A229" s="717"/>
      <c r="B229" s="717"/>
      <c r="C229" s="717"/>
      <c r="D229" s="717"/>
      <c r="E229" s="717"/>
      <c r="F229" s="717"/>
      <c r="G229" s="717"/>
      <c r="H229" s="717"/>
      <c r="I229" s="717"/>
      <c r="J229" s="717"/>
      <c r="K229" s="717"/>
      <c r="L229" s="717"/>
      <c r="M229" s="717"/>
      <c r="N229" s="717"/>
      <c r="O229" s="717"/>
      <c r="P229" s="717"/>
      <c r="Q229" s="717"/>
      <c r="R229" s="717"/>
      <c r="S229" s="717"/>
      <c r="T229" s="717"/>
      <c r="U229" s="717"/>
      <c r="V229" s="717"/>
      <c r="W229" s="717"/>
      <c r="X229" s="717"/>
      <c r="Y229" s="717"/>
      <c r="Z229" s="717"/>
    </row>
    <row r="230" spans="1:26">
      <c r="A230" s="717"/>
      <c r="B230" s="717"/>
      <c r="C230" s="717"/>
      <c r="D230" s="717"/>
      <c r="E230" s="717"/>
      <c r="F230" s="717"/>
      <c r="G230" s="717"/>
      <c r="H230" s="717"/>
      <c r="I230" s="717"/>
      <c r="J230" s="717"/>
      <c r="K230" s="717"/>
      <c r="L230" s="717"/>
      <c r="M230" s="717"/>
      <c r="N230" s="717"/>
      <c r="O230" s="717"/>
      <c r="P230" s="717"/>
      <c r="Q230" s="717"/>
      <c r="R230" s="717"/>
      <c r="S230" s="717"/>
      <c r="T230" s="717"/>
      <c r="U230" s="717"/>
      <c r="V230" s="717"/>
      <c r="W230" s="717"/>
      <c r="X230" s="717"/>
      <c r="Y230" s="717"/>
      <c r="Z230" s="717"/>
    </row>
    <row r="231" spans="1:26">
      <c r="A231" s="717"/>
      <c r="B231" s="717"/>
      <c r="C231" s="717"/>
      <c r="D231" s="717"/>
      <c r="E231" s="717"/>
      <c r="F231" s="717"/>
      <c r="G231" s="717"/>
      <c r="H231" s="717"/>
      <c r="I231" s="717"/>
      <c r="J231" s="717"/>
      <c r="K231" s="717"/>
      <c r="L231" s="717"/>
      <c r="M231" s="717"/>
      <c r="N231" s="717"/>
      <c r="O231" s="717"/>
      <c r="P231" s="717"/>
      <c r="Q231" s="717"/>
      <c r="R231" s="717"/>
      <c r="S231" s="717"/>
      <c r="T231" s="717"/>
      <c r="U231" s="717"/>
      <c r="V231" s="717"/>
      <c r="W231" s="717"/>
      <c r="X231" s="717"/>
      <c r="Y231" s="717"/>
      <c r="Z231" s="717"/>
    </row>
    <row r="232" spans="1:26">
      <c r="A232" s="717"/>
      <c r="B232" s="717"/>
      <c r="C232" s="717"/>
      <c r="D232" s="717"/>
      <c r="E232" s="717"/>
      <c r="F232" s="717"/>
      <c r="G232" s="717"/>
      <c r="H232" s="717"/>
      <c r="I232" s="717"/>
      <c r="J232" s="717"/>
      <c r="K232" s="717"/>
      <c r="L232" s="717"/>
      <c r="M232" s="717"/>
      <c r="N232" s="717"/>
      <c r="O232" s="717"/>
      <c r="P232" s="717"/>
      <c r="Q232" s="717"/>
      <c r="R232" s="717"/>
      <c r="S232" s="717"/>
      <c r="T232" s="717"/>
      <c r="U232" s="717"/>
      <c r="V232" s="717"/>
      <c r="W232" s="717"/>
      <c r="X232" s="717"/>
      <c r="Y232" s="717"/>
      <c r="Z232" s="717"/>
    </row>
    <row r="233" spans="1:26">
      <c r="A233" s="717"/>
      <c r="B233" s="717"/>
      <c r="C233" s="717"/>
      <c r="D233" s="717"/>
      <c r="E233" s="717"/>
      <c r="F233" s="717"/>
      <c r="G233" s="717"/>
      <c r="H233" s="717"/>
      <c r="I233" s="717"/>
      <c r="J233" s="717"/>
      <c r="K233" s="717"/>
      <c r="L233" s="717"/>
      <c r="M233" s="717"/>
      <c r="N233" s="717"/>
      <c r="O233" s="717"/>
      <c r="P233" s="717"/>
      <c r="Q233" s="717"/>
      <c r="R233" s="717"/>
      <c r="S233" s="717"/>
      <c r="T233" s="717"/>
      <c r="U233" s="717"/>
      <c r="V233" s="717"/>
      <c r="W233" s="717"/>
      <c r="X233" s="717"/>
      <c r="Y233" s="717"/>
      <c r="Z233" s="717"/>
    </row>
    <row r="234" spans="1:26">
      <c r="A234" s="717"/>
      <c r="B234" s="717"/>
      <c r="C234" s="717"/>
      <c r="D234" s="717"/>
      <c r="E234" s="717"/>
      <c r="F234" s="717"/>
      <c r="G234" s="717"/>
      <c r="H234" s="717"/>
      <c r="I234" s="717"/>
      <c r="J234" s="717"/>
      <c r="K234" s="717"/>
      <c r="L234" s="717"/>
      <c r="M234" s="717"/>
      <c r="N234" s="717"/>
      <c r="O234" s="717"/>
      <c r="P234" s="717"/>
      <c r="Q234" s="717"/>
      <c r="R234" s="717"/>
      <c r="S234" s="717"/>
      <c r="T234" s="717"/>
      <c r="U234" s="717"/>
      <c r="V234" s="717"/>
      <c r="W234" s="717"/>
      <c r="X234" s="717"/>
      <c r="Y234" s="717"/>
      <c r="Z234" s="717"/>
    </row>
    <row r="235" spans="1:26">
      <c r="A235" s="717"/>
      <c r="B235" s="717"/>
      <c r="C235" s="717"/>
      <c r="D235" s="717"/>
      <c r="E235" s="717"/>
      <c r="F235" s="717"/>
      <c r="G235" s="717"/>
      <c r="H235" s="717"/>
      <c r="I235" s="717"/>
      <c r="J235" s="717"/>
      <c r="K235" s="717"/>
      <c r="L235" s="717"/>
      <c r="M235" s="717"/>
      <c r="N235" s="717"/>
      <c r="O235" s="717"/>
      <c r="P235" s="717"/>
      <c r="Q235" s="717"/>
      <c r="R235" s="717"/>
      <c r="S235" s="717"/>
      <c r="T235" s="717"/>
      <c r="U235" s="717"/>
      <c r="V235" s="717"/>
      <c r="W235" s="717"/>
      <c r="X235" s="717"/>
      <c r="Y235" s="717"/>
      <c r="Z235" s="717"/>
    </row>
    <row r="236" spans="1:26">
      <c r="A236" s="717"/>
      <c r="B236" s="717"/>
      <c r="C236" s="717"/>
      <c r="D236" s="717"/>
      <c r="E236" s="717"/>
      <c r="F236" s="717"/>
      <c r="G236" s="717"/>
      <c r="H236" s="717"/>
      <c r="I236" s="717"/>
      <c r="J236" s="717"/>
      <c r="K236" s="717"/>
      <c r="L236" s="717"/>
      <c r="M236" s="717"/>
      <c r="N236" s="717"/>
      <c r="O236" s="717"/>
      <c r="P236" s="717"/>
      <c r="Q236" s="717"/>
      <c r="R236" s="717"/>
      <c r="S236" s="717"/>
      <c r="T236" s="717"/>
      <c r="U236" s="717"/>
      <c r="V236" s="717"/>
      <c r="W236" s="717"/>
      <c r="X236" s="717"/>
      <c r="Y236" s="717"/>
      <c r="Z236" s="717"/>
    </row>
    <row r="237" spans="1:26">
      <c r="A237" s="717"/>
      <c r="B237" s="717"/>
      <c r="C237" s="717"/>
      <c r="D237" s="717"/>
      <c r="E237" s="717"/>
      <c r="F237" s="717"/>
      <c r="G237" s="717"/>
      <c r="H237" s="717"/>
      <c r="I237" s="717"/>
      <c r="J237" s="717"/>
      <c r="K237" s="717"/>
      <c r="L237" s="717"/>
      <c r="M237" s="717"/>
      <c r="N237" s="717"/>
      <c r="O237" s="717"/>
      <c r="P237" s="717"/>
      <c r="Q237" s="717"/>
      <c r="R237" s="717"/>
      <c r="S237" s="717"/>
      <c r="T237" s="717"/>
      <c r="U237" s="717"/>
      <c r="V237" s="717"/>
      <c r="W237" s="717"/>
      <c r="X237" s="717"/>
      <c r="Y237" s="717"/>
      <c r="Z237" s="717"/>
    </row>
    <row r="238" spans="1:26">
      <c r="A238" s="717"/>
      <c r="B238" s="717"/>
      <c r="C238" s="717"/>
      <c r="D238" s="717"/>
      <c r="E238" s="717"/>
      <c r="F238" s="717"/>
      <c r="G238" s="717"/>
      <c r="H238" s="717"/>
      <c r="I238" s="717"/>
      <c r="J238" s="717"/>
      <c r="K238" s="717"/>
      <c r="L238" s="717"/>
      <c r="M238" s="717"/>
      <c r="N238" s="717"/>
      <c r="O238" s="717"/>
      <c r="P238" s="717"/>
      <c r="Q238" s="717"/>
      <c r="R238" s="717"/>
      <c r="S238" s="717"/>
      <c r="T238" s="717"/>
      <c r="U238" s="717"/>
      <c r="V238" s="717"/>
      <c r="W238" s="717"/>
      <c r="X238" s="717"/>
      <c r="Y238" s="717"/>
      <c r="Z238" s="717"/>
    </row>
    <row r="239" spans="1:26">
      <c r="A239" s="717"/>
      <c r="B239" s="717"/>
      <c r="C239" s="717"/>
      <c r="D239" s="717"/>
      <c r="E239" s="717"/>
      <c r="F239" s="717"/>
      <c r="G239" s="717"/>
      <c r="H239" s="717"/>
      <c r="I239" s="717"/>
      <c r="J239" s="717"/>
      <c r="K239" s="717"/>
      <c r="L239" s="717"/>
      <c r="M239" s="717"/>
      <c r="N239" s="717"/>
      <c r="O239" s="717"/>
      <c r="P239" s="717"/>
      <c r="Q239" s="717"/>
      <c r="R239" s="717"/>
      <c r="S239" s="717"/>
      <c r="T239" s="717"/>
      <c r="U239" s="717"/>
      <c r="V239" s="717"/>
      <c r="W239" s="717"/>
      <c r="X239" s="717"/>
      <c r="Y239" s="717"/>
      <c r="Z239" s="717"/>
    </row>
    <row r="240" spans="1:26">
      <c r="A240" s="717"/>
      <c r="B240" s="717"/>
      <c r="C240" s="717"/>
      <c r="D240" s="717"/>
      <c r="E240" s="717"/>
      <c r="F240" s="717"/>
      <c r="G240" s="717"/>
      <c r="H240" s="717"/>
      <c r="I240" s="717"/>
      <c r="J240" s="717"/>
      <c r="K240" s="717"/>
      <c r="L240" s="717"/>
      <c r="M240" s="717"/>
      <c r="N240" s="717"/>
      <c r="O240" s="717"/>
      <c r="P240" s="717"/>
      <c r="Q240" s="717"/>
      <c r="R240" s="717"/>
      <c r="S240" s="717"/>
      <c r="T240" s="717"/>
      <c r="U240" s="717"/>
      <c r="V240" s="717"/>
      <c r="W240" s="717"/>
      <c r="X240" s="717"/>
      <c r="Y240" s="717"/>
      <c r="Z240" s="717"/>
    </row>
    <row r="241" spans="1:26">
      <c r="A241" s="717"/>
      <c r="B241" s="717"/>
      <c r="C241" s="717"/>
      <c r="D241" s="717"/>
      <c r="E241" s="717"/>
      <c r="F241" s="717"/>
      <c r="G241" s="717"/>
      <c r="H241" s="717"/>
      <c r="I241" s="717"/>
      <c r="J241" s="717"/>
      <c r="K241" s="717"/>
      <c r="L241" s="717"/>
      <c r="M241" s="717"/>
      <c r="N241" s="717"/>
      <c r="O241" s="717"/>
      <c r="P241" s="717"/>
      <c r="Q241" s="717"/>
      <c r="R241" s="717"/>
      <c r="S241" s="717"/>
      <c r="T241" s="717"/>
      <c r="U241" s="717"/>
      <c r="V241" s="717"/>
      <c r="W241" s="717"/>
      <c r="X241" s="717"/>
      <c r="Y241" s="717"/>
      <c r="Z241" s="717"/>
    </row>
    <row r="242" spans="1:26">
      <c r="A242" s="717"/>
      <c r="B242" s="717"/>
      <c r="C242" s="717"/>
      <c r="D242" s="717"/>
      <c r="E242" s="717"/>
      <c r="F242" s="717"/>
      <c r="G242" s="717"/>
      <c r="H242" s="717"/>
      <c r="I242" s="717"/>
      <c r="J242" s="717"/>
      <c r="K242" s="717"/>
      <c r="L242" s="717"/>
      <c r="M242" s="717"/>
      <c r="N242" s="717"/>
      <c r="O242" s="717"/>
      <c r="P242" s="717"/>
      <c r="Q242" s="717"/>
      <c r="R242" s="717"/>
      <c r="S242" s="717"/>
      <c r="T242" s="717"/>
      <c r="U242" s="717"/>
      <c r="V242" s="717"/>
      <c r="W242" s="717"/>
      <c r="X242" s="717"/>
      <c r="Y242" s="717"/>
      <c r="Z242" s="717"/>
    </row>
    <row r="243" spans="1:26">
      <c r="A243" s="717"/>
      <c r="B243" s="717"/>
      <c r="C243" s="717"/>
      <c r="D243" s="717"/>
      <c r="E243" s="717"/>
      <c r="F243" s="717"/>
      <c r="G243" s="717"/>
      <c r="H243" s="717"/>
      <c r="I243" s="717"/>
      <c r="J243" s="717"/>
      <c r="K243" s="717"/>
      <c r="L243" s="717"/>
      <c r="M243" s="717"/>
      <c r="N243" s="717"/>
      <c r="O243" s="717"/>
      <c r="P243" s="717"/>
      <c r="Q243" s="717"/>
      <c r="R243" s="717"/>
      <c r="S243" s="717"/>
      <c r="T243" s="717"/>
      <c r="U243" s="717"/>
      <c r="V243" s="717"/>
      <c r="W243" s="717"/>
      <c r="X243" s="717"/>
      <c r="Y243" s="717"/>
      <c r="Z243" s="717"/>
    </row>
    <row r="244" spans="1:26">
      <c r="A244" s="717"/>
      <c r="B244" s="717"/>
      <c r="C244" s="717"/>
      <c r="D244" s="717"/>
      <c r="E244" s="717"/>
      <c r="F244" s="717"/>
      <c r="G244" s="717"/>
      <c r="H244" s="717"/>
      <c r="I244" s="717"/>
      <c r="J244" s="717"/>
      <c r="K244" s="717"/>
      <c r="L244" s="717"/>
      <c r="M244" s="717"/>
      <c r="N244" s="717"/>
      <c r="O244" s="717"/>
      <c r="P244" s="717"/>
      <c r="Q244" s="717"/>
      <c r="R244" s="717"/>
      <c r="S244" s="717"/>
      <c r="T244" s="717"/>
      <c r="U244" s="717"/>
      <c r="V244" s="717"/>
      <c r="W244" s="717"/>
      <c r="X244" s="717"/>
      <c r="Y244" s="717"/>
      <c r="Z244" s="717"/>
    </row>
    <row r="245" spans="1:26">
      <c r="A245" s="717"/>
      <c r="B245" s="717"/>
      <c r="C245" s="717"/>
      <c r="D245" s="717"/>
      <c r="E245" s="717"/>
      <c r="F245" s="717"/>
      <c r="G245" s="717"/>
      <c r="H245" s="717"/>
      <c r="I245" s="717"/>
      <c r="J245" s="717"/>
      <c r="K245" s="717"/>
      <c r="L245" s="717"/>
      <c r="M245" s="717"/>
      <c r="N245" s="717"/>
      <c r="O245" s="717"/>
      <c r="P245" s="717"/>
      <c r="Q245" s="717"/>
      <c r="R245" s="717"/>
      <c r="S245" s="717"/>
      <c r="T245" s="717"/>
      <c r="U245" s="717"/>
      <c r="V245" s="717"/>
      <c r="W245" s="717"/>
      <c r="X245" s="717"/>
      <c r="Y245" s="717"/>
      <c r="Z245" s="717"/>
    </row>
    <row r="246" spans="1:26">
      <c r="A246" s="717"/>
      <c r="B246" s="717"/>
      <c r="C246" s="717"/>
      <c r="D246" s="717"/>
      <c r="E246" s="717"/>
      <c r="F246" s="717"/>
      <c r="G246" s="717"/>
      <c r="H246" s="717"/>
      <c r="I246" s="717"/>
      <c r="J246" s="717"/>
      <c r="K246" s="717"/>
      <c r="L246" s="717"/>
      <c r="M246" s="717"/>
      <c r="N246" s="717"/>
      <c r="O246" s="717"/>
      <c r="P246" s="717"/>
      <c r="Q246" s="717"/>
      <c r="R246" s="717"/>
      <c r="S246" s="717"/>
      <c r="T246" s="717"/>
      <c r="U246" s="717"/>
      <c r="V246" s="717"/>
      <c r="W246" s="717"/>
      <c r="X246" s="717"/>
      <c r="Y246" s="717"/>
      <c r="Z246" s="717"/>
    </row>
    <row r="247" spans="1:26">
      <c r="A247" s="717"/>
      <c r="B247" s="717"/>
      <c r="C247" s="717"/>
      <c r="D247" s="717"/>
      <c r="E247" s="717"/>
      <c r="F247" s="717"/>
      <c r="G247" s="717"/>
      <c r="H247" s="717"/>
      <c r="I247" s="717"/>
      <c r="J247" s="717"/>
      <c r="K247" s="717"/>
      <c r="L247" s="717"/>
      <c r="M247" s="717"/>
      <c r="N247" s="717"/>
      <c r="O247" s="717"/>
      <c r="P247" s="717"/>
      <c r="Q247" s="717"/>
      <c r="R247" s="717"/>
      <c r="S247" s="717"/>
      <c r="T247" s="717"/>
      <c r="U247" s="717"/>
      <c r="V247" s="717"/>
      <c r="W247" s="717"/>
      <c r="X247" s="717"/>
      <c r="Y247" s="717"/>
      <c r="Z247" s="717"/>
    </row>
    <row r="248" spans="1:26">
      <c r="A248" s="717"/>
      <c r="B248" s="717"/>
      <c r="C248" s="717"/>
      <c r="D248" s="717"/>
      <c r="E248" s="717"/>
      <c r="F248" s="717"/>
      <c r="G248" s="717"/>
      <c r="H248" s="717"/>
      <c r="I248" s="717"/>
      <c r="J248" s="717"/>
      <c r="K248" s="717"/>
      <c r="L248" s="717"/>
      <c r="M248" s="717"/>
      <c r="N248" s="717"/>
      <c r="O248" s="717"/>
      <c r="P248" s="717"/>
      <c r="Q248" s="717"/>
      <c r="R248" s="717"/>
      <c r="S248" s="717"/>
      <c r="T248" s="717"/>
      <c r="U248" s="717"/>
      <c r="V248" s="717"/>
      <c r="W248" s="717"/>
      <c r="X248" s="717"/>
      <c r="Y248" s="717"/>
      <c r="Z248" s="717"/>
    </row>
    <row r="249" spans="1:26">
      <c r="A249" s="717"/>
      <c r="B249" s="717"/>
      <c r="C249" s="717"/>
      <c r="D249" s="717"/>
      <c r="E249" s="717"/>
      <c r="F249" s="717"/>
      <c r="G249" s="717"/>
      <c r="H249" s="717"/>
      <c r="I249" s="717"/>
      <c r="J249" s="717"/>
      <c r="K249" s="717"/>
      <c r="L249" s="717"/>
      <c r="M249" s="717"/>
      <c r="N249" s="717"/>
      <c r="O249" s="717"/>
      <c r="P249" s="717"/>
      <c r="Q249" s="717"/>
      <c r="R249" s="717"/>
      <c r="S249" s="717"/>
      <c r="T249" s="717"/>
      <c r="U249" s="717"/>
      <c r="V249" s="717"/>
      <c r="W249" s="717"/>
      <c r="X249" s="717"/>
      <c r="Y249" s="717"/>
      <c r="Z249" s="717"/>
    </row>
    <row r="250" spans="1:26">
      <c r="A250" s="717"/>
      <c r="B250" s="717"/>
      <c r="C250" s="717"/>
      <c r="D250" s="717"/>
      <c r="E250" s="717"/>
      <c r="F250" s="717"/>
      <c r="G250" s="717"/>
      <c r="H250" s="717"/>
      <c r="I250" s="717"/>
      <c r="J250" s="717"/>
      <c r="K250" s="717"/>
      <c r="L250" s="717"/>
      <c r="M250" s="717"/>
      <c r="N250" s="717"/>
      <c r="O250" s="717"/>
      <c r="P250" s="717"/>
      <c r="Q250" s="717"/>
      <c r="R250" s="717"/>
      <c r="S250" s="717"/>
      <c r="T250" s="717"/>
      <c r="U250" s="717"/>
      <c r="V250" s="717"/>
      <c r="W250" s="717"/>
      <c r="X250" s="717"/>
      <c r="Y250" s="717"/>
      <c r="Z250" s="717"/>
    </row>
    <row r="251" spans="1:26">
      <c r="A251" s="717"/>
      <c r="B251" s="717"/>
      <c r="C251" s="717"/>
      <c r="D251" s="717"/>
      <c r="E251" s="717"/>
      <c r="F251" s="717"/>
      <c r="G251" s="717"/>
      <c r="H251" s="717"/>
      <c r="I251" s="717"/>
      <c r="J251" s="717"/>
      <c r="K251" s="717"/>
      <c r="L251" s="717"/>
      <c r="M251" s="717"/>
      <c r="N251" s="717"/>
      <c r="O251" s="717"/>
      <c r="P251" s="717"/>
      <c r="Q251" s="717"/>
      <c r="R251" s="717"/>
      <c r="S251" s="717"/>
      <c r="T251" s="717"/>
      <c r="U251" s="717"/>
      <c r="V251" s="717"/>
      <c r="W251" s="717"/>
      <c r="X251" s="717"/>
      <c r="Y251" s="717"/>
      <c r="Z251" s="717"/>
    </row>
    <row r="252" spans="1:26">
      <c r="A252" s="717"/>
      <c r="B252" s="717"/>
      <c r="C252" s="717"/>
      <c r="D252" s="717"/>
      <c r="E252" s="717"/>
      <c r="F252" s="717"/>
      <c r="G252" s="717"/>
      <c r="H252" s="717"/>
      <c r="I252" s="717"/>
      <c r="J252" s="717"/>
      <c r="K252" s="717"/>
      <c r="L252" s="717"/>
      <c r="M252" s="717"/>
      <c r="N252" s="717"/>
      <c r="O252" s="717"/>
      <c r="P252" s="717"/>
      <c r="Q252" s="717"/>
      <c r="R252" s="717"/>
      <c r="S252" s="717"/>
      <c r="T252" s="717"/>
      <c r="U252" s="717"/>
      <c r="V252" s="717"/>
      <c r="W252" s="717"/>
      <c r="X252" s="717"/>
      <c r="Y252" s="717"/>
      <c r="Z252" s="717"/>
    </row>
    <row r="253" spans="1:26">
      <c r="A253" s="717"/>
      <c r="B253" s="717"/>
      <c r="C253" s="717"/>
      <c r="D253" s="717"/>
      <c r="E253" s="717"/>
      <c r="F253" s="717"/>
      <c r="G253" s="717"/>
      <c r="H253" s="717"/>
      <c r="I253" s="717"/>
      <c r="J253" s="717"/>
      <c r="K253" s="717"/>
      <c r="L253" s="717"/>
      <c r="M253" s="717"/>
      <c r="N253" s="717"/>
      <c r="O253" s="717"/>
      <c r="P253" s="717"/>
      <c r="Q253" s="717"/>
      <c r="R253" s="717"/>
      <c r="S253" s="717"/>
      <c r="T253" s="717"/>
      <c r="U253" s="717"/>
      <c r="V253" s="717"/>
      <c r="W253" s="717"/>
      <c r="X253" s="717"/>
      <c r="Y253" s="717"/>
      <c r="Z253" s="717"/>
    </row>
    <row r="254" spans="1:26">
      <c r="A254" s="717"/>
      <c r="B254" s="717"/>
      <c r="C254" s="717"/>
      <c r="D254" s="717"/>
      <c r="E254" s="717"/>
      <c r="F254" s="717"/>
      <c r="G254" s="717"/>
      <c r="H254" s="717"/>
      <c r="I254" s="717"/>
      <c r="J254" s="717"/>
      <c r="K254" s="717"/>
      <c r="L254" s="717"/>
      <c r="M254" s="717"/>
      <c r="N254" s="717"/>
      <c r="O254" s="717"/>
      <c r="P254" s="717"/>
      <c r="Q254" s="717"/>
      <c r="R254" s="717"/>
      <c r="S254" s="717"/>
      <c r="T254" s="717"/>
      <c r="U254" s="717"/>
      <c r="V254" s="717"/>
      <c r="W254" s="717"/>
      <c r="X254" s="717"/>
      <c r="Y254" s="717"/>
      <c r="Z254" s="717"/>
    </row>
    <row r="255" spans="1:26">
      <c r="A255" s="717"/>
      <c r="B255" s="717"/>
      <c r="C255" s="717"/>
      <c r="D255" s="717"/>
      <c r="E255" s="717"/>
      <c r="F255" s="717"/>
      <c r="G255" s="717"/>
      <c r="H255" s="717"/>
      <c r="I255" s="717"/>
      <c r="J255" s="717"/>
      <c r="K255" s="717"/>
      <c r="L255" s="717"/>
      <c r="M255" s="717"/>
      <c r="N255" s="717"/>
      <c r="O255" s="717"/>
      <c r="P255" s="717"/>
      <c r="Q255" s="717"/>
      <c r="R255" s="717"/>
      <c r="S255" s="717"/>
      <c r="T255" s="717"/>
      <c r="U255" s="717"/>
      <c r="V255" s="717"/>
      <c r="W255" s="717"/>
      <c r="X255" s="717"/>
      <c r="Y255" s="717"/>
      <c r="Z255" s="717"/>
    </row>
    <row r="256" spans="1:26">
      <c r="A256" s="717"/>
      <c r="B256" s="717"/>
      <c r="C256" s="717"/>
      <c r="D256" s="717"/>
      <c r="E256" s="717"/>
      <c r="F256" s="717"/>
      <c r="G256" s="717"/>
      <c r="H256" s="717"/>
      <c r="I256" s="717"/>
      <c r="J256" s="717"/>
      <c r="K256" s="717"/>
      <c r="L256" s="717"/>
      <c r="M256" s="717"/>
      <c r="N256" s="717"/>
      <c r="O256" s="717"/>
      <c r="P256" s="717"/>
      <c r="Q256" s="717"/>
      <c r="R256" s="717"/>
      <c r="S256" s="717"/>
      <c r="T256" s="717"/>
      <c r="U256" s="717"/>
      <c r="V256" s="717"/>
      <c r="W256" s="717"/>
      <c r="X256" s="717"/>
      <c r="Y256" s="717"/>
      <c r="Z256" s="717"/>
    </row>
    <row r="257" spans="1:26">
      <c r="A257" s="717"/>
      <c r="B257" s="717"/>
      <c r="C257" s="717"/>
      <c r="D257" s="717"/>
      <c r="E257" s="717"/>
      <c r="F257" s="717"/>
      <c r="G257" s="717"/>
      <c r="H257" s="717"/>
      <c r="I257" s="717"/>
      <c r="J257" s="717"/>
      <c r="K257" s="717"/>
      <c r="L257" s="717"/>
      <c r="M257" s="717"/>
      <c r="N257" s="717"/>
      <c r="O257" s="717"/>
      <c r="P257" s="717"/>
      <c r="Q257" s="717"/>
      <c r="R257" s="717"/>
      <c r="S257" s="717"/>
      <c r="T257" s="717"/>
      <c r="U257" s="717"/>
      <c r="V257" s="717"/>
      <c r="W257" s="717"/>
      <c r="X257" s="717"/>
      <c r="Y257" s="717"/>
      <c r="Z257" s="717"/>
    </row>
    <row r="258" spans="1:26">
      <c r="A258" s="717"/>
      <c r="B258" s="717"/>
      <c r="C258" s="717"/>
      <c r="D258" s="717"/>
      <c r="E258" s="717"/>
      <c r="F258" s="717"/>
      <c r="G258" s="717"/>
      <c r="H258" s="717"/>
      <c r="I258" s="717"/>
      <c r="J258" s="717"/>
      <c r="K258" s="717"/>
      <c r="L258" s="717"/>
      <c r="M258" s="717"/>
      <c r="N258" s="717"/>
      <c r="O258" s="717"/>
      <c r="P258" s="717"/>
      <c r="Q258" s="717"/>
      <c r="R258" s="717"/>
      <c r="S258" s="717"/>
      <c r="T258" s="717"/>
      <c r="U258" s="717"/>
      <c r="V258" s="717"/>
      <c r="W258" s="717"/>
      <c r="X258" s="717"/>
      <c r="Y258" s="717"/>
      <c r="Z258" s="717"/>
    </row>
    <row r="259" spans="1:26">
      <c r="A259" s="717"/>
      <c r="B259" s="717"/>
      <c r="C259" s="717"/>
      <c r="D259" s="717"/>
      <c r="E259" s="717"/>
      <c r="F259" s="717"/>
      <c r="G259" s="717"/>
      <c r="H259" s="717"/>
      <c r="I259" s="717"/>
      <c r="J259" s="717"/>
      <c r="K259" s="717"/>
      <c r="L259" s="717"/>
      <c r="M259" s="717"/>
      <c r="N259" s="717"/>
      <c r="O259" s="717"/>
      <c r="P259" s="717"/>
      <c r="Q259" s="717"/>
      <c r="R259" s="717"/>
      <c r="S259" s="717"/>
      <c r="T259" s="717"/>
      <c r="U259" s="717"/>
      <c r="V259" s="717"/>
      <c r="W259" s="717"/>
      <c r="X259" s="717"/>
      <c r="Y259" s="717"/>
      <c r="Z259" s="717"/>
    </row>
    <row r="260" spans="1:26">
      <c r="A260" s="717"/>
      <c r="B260" s="717"/>
      <c r="C260" s="717"/>
      <c r="D260" s="717"/>
      <c r="E260" s="717"/>
      <c r="F260" s="717"/>
      <c r="G260" s="717"/>
      <c r="H260" s="717"/>
      <c r="I260" s="717"/>
      <c r="J260" s="717"/>
      <c r="K260" s="717"/>
      <c r="L260" s="717"/>
      <c r="M260" s="717"/>
      <c r="N260" s="717"/>
      <c r="O260" s="717"/>
      <c r="P260" s="717"/>
      <c r="Q260" s="717"/>
      <c r="R260" s="717"/>
      <c r="S260" s="717"/>
      <c r="T260" s="717"/>
      <c r="U260" s="717"/>
      <c r="V260" s="717"/>
      <c r="W260" s="717"/>
      <c r="X260" s="717"/>
      <c r="Y260" s="717"/>
      <c r="Z260" s="717"/>
    </row>
    <row r="261" spans="1:26">
      <c r="A261" s="717"/>
      <c r="B261" s="717"/>
      <c r="C261" s="717"/>
      <c r="D261" s="717"/>
      <c r="E261" s="717"/>
      <c r="F261" s="717"/>
      <c r="G261" s="717"/>
      <c r="H261" s="717"/>
      <c r="I261" s="717"/>
      <c r="J261" s="717"/>
      <c r="K261" s="717"/>
      <c r="L261" s="717"/>
      <c r="M261" s="717"/>
      <c r="N261" s="717"/>
      <c r="O261" s="717"/>
      <c r="P261" s="717"/>
      <c r="Q261" s="717"/>
      <c r="R261" s="717"/>
      <c r="S261" s="717"/>
      <c r="T261" s="717"/>
      <c r="U261" s="717"/>
      <c r="V261" s="717"/>
      <c r="W261" s="717"/>
      <c r="X261" s="717"/>
      <c r="Y261" s="717"/>
      <c r="Z261" s="717"/>
    </row>
    <row r="262" spans="1:26">
      <c r="A262" s="717"/>
      <c r="B262" s="717"/>
      <c r="C262" s="717"/>
      <c r="D262" s="717"/>
      <c r="E262" s="717"/>
      <c r="F262" s="717"/>
      <c r="G262" s="717"/>
      <c r="H262" s="717"/>
      <c r="I262" s="717"/>
      <c r="J262" s="717"/>
      <c r="K262" s="717"/>
      <c r="L262" s="717"/>
      <c r="M262" s="717"/>
      <c r="N262" s="717"/>
      <c r="O262" s="717"/>
      <c r="P262" s="717"/>
      <c r="Q262" s="717"/>
      <c r="R262" s="717"/>
      <c r="S262" s="717"/>
      <c r="T262" s="717"/>
      <c r="U262" s="717"/>
      <c r="V262" s="717"/>
      <c r="W262" s="717"/>
      <c r="X262" s="717"/>
      <c r="Y262" s="717"/>
      <c r="Z262" s="717"/>
    </row>
    <row r="263" spans="1:26">
      <c r="A263" s="717"/>
      <c r="B263" s="717"/>
      <c r="C263" s="717"/>
      <c r="D263" s="717"/>
      <c r="E263" s="717"/>
      <c r="F263" s="717"/>
      <c r="G263" s="717"/>
      <c r="H263" s="717"/>
      <c r="I263" s="717"/>
      <c r="J263" s="717"/>
      <c r="K263" s="717"/>
      <c r="L263" s="717"/>
      <c r="M263" s="717"/>
      <c r="N263" s="717"/>
      <c r="O263" s="717"/>
      <c r="P263" s="717"/>
      <c r="Q263" s="717"/>
      <c r="R263" s="717"/>
      <c r="S263" s="717"/>
      <c r="T263" s="717"/>
      <c r="U263" s="717"/>
      <c r="V263" s="717"/>
      <c r="W263" s="717"/>
      <c r="X263" s="717"/>
      <c r="Y263" s="717"/>
      <c r="Z263" s="717"/>
    </row>
    <row r="264" spans="1:26">
      <c r="A264" s="717"/>
      <c r="B264" s="717"/>
      <c r="C264" s="717"/>
      <c r="D264" s="717"/>
      <c r="E264" s="717"/>
      <c r="F264" s="717"/>
      <c r="G264" s="717"/>
      <c r="H264" s="717"/>
      <c r="I264" s="717"/>
      <c r="J264" s="717"/>
      <c r="K264" s="717"/>
      <c r="L264" s="717"/>
      <c r="M264" s="717"/>
      <c r="N264" s="717"/>
      <c r="O264" s="717"/>
      <c r="P264" s="717"/>
      <c r="Q264" s="717"/>
      <c r="R264" s="717"/>
      <c r="S264" s="717"/>
      <c r="T264" s="717"/>
      <c r="U264" s="717"/>
      <c r="V264" s="717"/>
      <c r="W264" s="717"/>
      <c r="X264" s="717"/>
      <c r="Y264" s="717"/>
      <c r="Z264" s="717"/>
    </row>
    <row r="265" spans="1:26">
      <c r="A265" s="717"/>
      <c r="B265" s="717"/>
      <c r="C265" s="717"/>
      <c r="D265" s="717"/>
      <c r="E265" s="717"/>
      <c r="F265" s="717"/>
      <c r="G265" s="717"/>
      <c r="H265" s="717"/>
      <c r="I265" s="717"/>
      <c r="J265" s="717"/>
      <c r="K265" s="717"/>
      <c r="L265" s="717"/>
      <c r="M265" s="717"/>
      <c r="N265" s="717"/>
      <c r="O265" s="717"/>
      <c r="P265" s="717"/>
      <c r="Q265" s="717"/>
      <c r="R265" s="717"/>
      <c r="S265" s="717"/>
      <c r="T265" s="717"/>
      <c r="U265" s="717"/>
      <c r="V265" s="717"/>
      <c r="W265" s="717"/>
      <c r="X265" s="717"/>
      <c r="Y265" s="717"/>
      <c r="Z265" s="717"/>
    </row>
    <row r="266" spans="1:26">
      <c r="A266" s="717"/>
      <c r="B266" s="717"/>
      <c r="C266" s="717"/>
      <c r="D266" s="717"/>
      <c r="E266" s="717"/>
      <c r="F266" s="717"/>
      <c r="G266" s="717"/>
      <c r="H266" s="717"/>
      <c r="I266" s="717"/>
      <c r="J266" s="717"/>
      <c r="K266" s="717"/>
      <c r="L266" s="717"/>
      <c r="M266" s="717"/>
      <c r="N266" s="717"/>
      <c r="O266" s="717"/>
      <c r="P266" s="717"/>
      <c r="Q266" s="717"/>
      <c r="R266" s="717"/>
      <c r="S266" s="717"/>
      <c r="T266" s="717"/>
      <c r="U266" s="717"/>
      <c r="V266" s="717"/>
      <c r="W266" s="717"/>
      <c r="X266" s="717"/>
      <c r="Y266" s="717"/>
      <c r="Z266" s="717"/>
    </row>
    <row r="267" spans="1:26">
      <c r="A267" s="717"/>
      <c r="B267" s="717"/>
      <c r="C267" s="717"/>
      <c r="D267" s="717"/>
      <c r="E267" s="717"/>
      <c r="F267" s="717"/>
      <c r="G267" s="717"/>
      <c r="H267" s="717"/>
      <c r="I267" s="717"/>
      <c r="J267" s="717"/>
      <c r="K267" s="717"/>
      <c r="L267" s="717"/>
      <c r="M267" s="717"/>
      <c r="N267" s="717"/>
      <c r="O267" s="717"/>
      <c r="P267" s="717"/>
      <c r="Q267" s="717"/>
      <c r="R267" s="717"/>
      <c r="S267" s="717"/>
      <c r="T267" s="717"/>
      <c r="U267" s="717"/>
      <c r="V267" s="717"/>
      <c r="W267" s="717"/>
      <c r="X267" s="717"/>
      <c r="Y267" s="717"/>
      <c r="Z267" s="717"/>
    </row>
    <row r="268" spans="1:26">
      <c r="A268" s="717"/>
      <c r="B268" s="717"/>
      <c r="C268" s="717"/>
      <c r="D268" s="717"/>
      <c r="E268" s="717"/>
      <c r="F268" s="717"/>
      <c r="G268" s="717"/>
      <c r="H268" s="717"/>
      <c r="I268" s="717"/>
      <c r="J268" s="717"/>
      <c r="K268" s="717"/>
      <c r="L268" s="717"/>
      <c r="M268" s="717"/>
      <c r="N268" s="717"/>
      <c r="O268" s="717"/>
      <c r="P268" s="717"/>
      <c r="Q268" s="717"/>
      <c r="R268" s="717"/>
      <c r="S268" s="717"/>
      <c r="T268" s="717"/>
      <c r="U268" s="717"/>
      <c r="V268" s="717"/>
      <c r="W268" s="717"/>
      <c r="X268" s="717"/>
      <c r="Y268" s="717"/>
      <c r="Z268" s="717"/>
    </row>
    <row r="269" spans="1:26">
      <c r="A269" s="717"/>
      <c r="B269" s="717"/>
      <c r="C269" s="717"/>
      <c r="D269" s="717"/>
      <c r="E269" s="717"/>
      <c r="F269" s="717"/>
      <c r="G269" s="717"/>
      <c r="H269" s="717"/>
      <c r="I269" s="717"/>
      <c r="J269" s="717"/>
      <c r="K269" s="717"/>
      <c r="L269" s="717"/>
      <c r="M269" s="717"/>
      <c r="N269" s="717"/>
      <c r="O269" s="717"/>
      <c r="P269" s="717"/>
      <c r="Q269" s="717"/>
      <c r="R269" s="717"/>
      <c r="S269" s="717"/>
      <c r="T269" s="717"/>
      <c r="U269" s="717"/>
      <c r="V269" s="717"/>
      <c r="W269" s="717"/>
      <c r="X269" s="717"/>
      <c r="Y269" s="717"/>
      <c r="Z269" s="717"/>
    </row>
    <row r="270" spans="1:26">
      <c r="A270" s="717"/>
      <c r="B270" s="717"/>
      <c r="C270" s="717"/>
      <c r="D270" s="717"/>
      <c r="E270" s="717"/>
      <c r="F270" s="717"/>
      <c r="G270" s="717"/>
      <c r="H270" s="717"/>
      <c r="I270" s="717"/>
      <c r="J270" s="717"/>
      <c r="K270" s="717"/>
      <c r="L270" s="717"/>
      <c r="M270" s="717"/>
      <c r="N270" s="717"/>
      <c r="O270" s="717"/>
      <c r="P270" s="717"/>
      <c r="Q270" s="717"/>
      <c r="R270" s="717"/>
      <c r="S270" s="717"/>
      <c r="T270" s="717"/>
      <c r="U270" s="717"/>
      <c r="V270" s="717"/>
      <c r="W270" s="717"/>
      <c r="X270" s="717"/>
      <c r="Y270" s="717"/>
      <c r="Z270" s="717"/>
    </row>
    <row r="271" spans="1:26">
      <c r="A271" s="717"/>
      <c r="B271" s="717"/>
      <c r="C271" s="717"/>
      <c r="D271" s="717"/>
      <c r="E271" s="717"/>
      <c r="F271" s="717"/>
      <c r="G271" s="717"/>
      <c r="H271" s="717"/>
      <c r="I271" s="717"/>
      <c r="J271" s="717"/>
      <c r="K271" s="717"/>
      <c r="L271" s="717"/>
      <c r="M271" s="717"/>
      <c r="N271" s="717"/>
      <c r="O271" s="717"/>
      <c r="P271" s="717"/>
      <c r="Q271" s="717"/>
      <c r="R271" s="717"/>
      <c r="S271" s="717"/>
      <c r="T271" s="717"/>
      <c r="U271" s="717"/>
      <c r="V271" s="717"/>
      <c r="W271" s="717"/>
      <c r="X271" s="717"/>
      <c r="Y271" s="717"/>
      <c r="Z271" s="717"/>
    </row>
    <row r="272" spans="1:26">
      <c r="A272" s="717"/>
      <c r="B272" s="717"/>
      <c r="C272" s="717"/>
      <c r="D272" s="717"/>
      <c r="E272" s="717"/>
      <c r="F272" s="717"/>
      <c r="G272" s="717"/>
      <c r="H272" s="717"/>
      <c r="I272" s="717"/>
      <c r="J272" s="717"/>
      <c r="K272" s="717"/>
      <c r="L272" s="717"/>
      <c r="M272" s="717"/>
      <c r="N272" s="717"/>
      <c r="O272" s="717"/>
      <c r="P272" s="717"/>
      <c r="Q272" s="717"/>
      <c r="R272" s="717"/>
      <c r="S272" s="717"/>
      <c r="T272" s="717"/>
      <c r="U272" s="717"/>
      <c r="V272" s="717"/>
      <c r="W272" s="717"/>
      <c r="X272" s="717"/>
      <c r="Y272" s="717"/>
      <c r="Z272" s="717"/>
    </row>
    <row r="273" spans="1:26">
      <c r="A273" s="717"/>
      <c r="B273" s="717"/>
      <c r="C273" s="717"/>
      <c r="D273" s="717"/>
      <c r="E273" s="717"/>
      <c r="F273" s="717"/>
      <c r="G273" s="717"/>
      <c r="H273" s="717"/>
      <c r="I273" s="717"/>
      <c r="J273" s="717"/>
      <c r="K273" s="717"/>
      <c r="L273" s="717"/>
      <c r="M273" s="717"/>
      <c r="N273" s="717"/>
      <c r="O273" s="717"/>
      <c r="P273" s="717"/>
      <c r="Q273" s="717"/>
      <c r="R273" s="717"/>
      <c r="S273" s="717"/>
      <c r="T273" s="717"/>
      <c r="U273" s="717"/>
      <c r="V273" s="717"/>
      <c r="W273" s="717"/>
      <c r="X273" s="717"/>
      <c r="Y273" s="717"/>
      <c r="Z273" s="717"/>
    </row>
    <row r="274" spans="1:26">
      <c r="A274" s="717"/>
      <c r="B274" s="717"/>
      <c r="C274" s="717"/>
      <c r="D274" s="717"/>
      <c r="E274" s="717"/>
      <c r="F274" s="717"/>
      <c r="G274" s="717"/>
      <c r="H274" s="717"/>
      <c r="I274" s="717"/>
      <c r="J274" s="717"/>
      <c r="K274" s="717"/>
      <c r="L274" s="717"/>
      <c r="M274" s="717"/>
      <c r="N274" s="717"/>
      <c r="O274" s="717"/>
      <c r="P274" s="717"/>
      <c r="Q274" s="717"/>
      <c r="R274" s="717"/>
      <c r="S274" s="717"/>
      <c r="T274" s="717"/>
      <c r="U274" s="717"/>
      <c r="V274" s="717"/>
      <c r="W274" s="717"/>
      <c r="X274" s="717"/>
      <c r="Y274" s="717"/>
      <c r="Z274" s="717"/>
    </row>
    <row r="275" spans="1:26">
      <c r="A275" s="717"/>
      <c r="B275" s="717"/>
      <c r="C275" s="717"/>
      <c r="D275" s="717"/>
      <c r="E275" s="717"/>
      <c r="F275" s="717"/>
      <c r="G275" s="717"/>
      <c r="H275" s="717"/>
      <c r="I275" s="717"/>
      <c r="J275" s="717"/>
      <c r="K275" s="717"/>
      <c r="L275" s="717"/>
      <c r="M275" s="717"/>
      <c r="N275" s="717"/>
      <c r="O275" s="717"/>
      <c r="P275" s="717"/>
      <c r="Q275" s="717"/>
      <c r="R275" s="717"/>
      <c r="S275" s="717"/>
      <c r="T275" s="717"/>
      <c r="U275" s="717"/>
      <c r="V275" s="717"/>
      <c r="W275" s="717"/>
      <c r="X275" s="717"/>
      <c r="Y275" s="717"/>
      <c r="Z275" s="717"/>
    </row>
    <row r="276" spans="1:26">
      <c r="A276" s="717"/>
      <c r="B276" s="717"/>
      <c r="C276" s="717"/>
      <c r="D276" s="717"/>
      <c r="E276" s="717"/>
      <c r="F276" s="717"/>
      <c r="G276" s="717"/>
      <c r="H276" s="717"/>
      <c r="I276" s="717"/>
      <c r="J276" s="717"/>
      <c r="K276" s="717"/>
      <c r="L276" s="717"/>
      <c r="M276" s="717"/>
      <c r="N276" s="717"/>
      <c r="O276" s="717"/>
      <c r="P276" s="717"/>
      <c r="Q276" s="717"/>
      <c r="R276" s="717"/>
      <c r="S276" s="717"/>
      <c r="T276" s="717"/>
      <c r="U276" s="717"/>
      <c r="V276" s="717"/>
      <c r="W276" s="717"/>
      <c r="X276" s="717"/>
      <c r="Y276" s="717"/>
      <c r="Z276" s="717"/>
    </row>
    <row r="277" spans="1:26">
      <c r="A277" s="717"/>
      <c r="B277" s="717"/>
      <c r="C277" s="717"/>
      <c r="D277" s="717"/>
      <c r="E277" s="717"/>
      <c r="F277" s="717"/>
      <c r="G277" s="717"/>
      <c r="H277" s="717"/>
      <c r="I277" s="717"/>
      <c r="J277" s="717"/>
      <c r="K277" s="717"/>
      <c r="L277" s="717"/>
      <c r="M277" s="717"/>
      <c r="N277" s="717"/>
      <c r="O277" s="717"/>
      <c r="P277" s="717"/>
      <c r="Q277" s="717"/>
      <c r="R277" s="717"/>
      <c r="S277" s="717"/>
      <c r="T277" s="717"/>
      <c r="U277" s="717"/>
      <c r="V277" s="717"/>
      <c r="W277" s="717"/>
      <c r="X277" s="717"/>
      <c r="Y277" s="717"/>
      <c r="Z277" s="717"/>
    </row>
    <row r="278" spans="1:26">
      <c r="A278" s="717"/>
      <c r="B278" s="717"/>
      <c r="C278" s="717"/>
      <c r="D278" s="717"/>
      <c r="E278" s="717"/>
      <c r="F278" s="717"/>
      <c r="G278" s="717"/>
      <c r="H278" s="717"/>
      <c r="I278" s="717"/>
      <c r="J278" s="717"/>
      <c r="K278" s="717"/>
      <c r="L278" s="717"/>
      <c r="M278" s="717"/>
      <c r="N278" s="717"/>
      <c r="O278" s="717"/>
      <c r="P278" s="717"/>
      <c r="Q278" s="717"/>
      <c r="R278" s="717"/>
      <c r="S278" s="717"/>
      <c r="T278" s="717"/>
      <c r="U278" s="717"/>
      <c r="V278" s="717"/>
      <c r="W278" s="717"/>
      <c r="X278" s="717"/>
      <c r="Y278" s="717"/>
      <c r="Z278" s="717"/>
    </row>
    <row r="279" spans="1:26">
      <c r="A279" s="717"/>
      <c r="B279" s="717"/>
      <c r="C279" s="717"/>
      <c r="D279" s="717"/>
      <c r="E279" s="717"/>
      <c r="F279" s="717"/>
      <c r="G279" s="717"/>
      <c r="H279" s="717"/>
      <c r="I279" s="717"/>
      <c r="J279" s="717"/>
      <c r="K279" s="717"/>
      <c r="L279" s="717"/>
      <c r="M279" s="717"/>
      <c r="N279" s="717"/>
      <c r="O279" s="717"/>
      <c r="P279" s="717"/>
      <c r="Q279" s="717"/>
      <c r="R279" s="717"/>
      <c r="S279" s="717"/>
      <c r="T279" s="717"/>
      <c r="U279" s="717"/>
      <c r="V279" s="717"/>
      <c r="W279" s="717"/>
      <c r="X279" s="717"/>
      <c r="Y279" s="717"/>
      <c r="Z279" s="717"/>
    </row>
    <row r="280" spans="1:26">
      <c r="A280" s="717"/>
      <c r="B280" s="717"/>
      <c r="C280" s="717"/>
      <c r="D280" s="717"/>
      <c r="E280" s="717"/>
      <c r="F280" s="717"/>
      <c r="G280" s="717"/>
      <c r="H280" s="717"/>
      <c r="I280" s="717"/>
      <c r="J280" s="717"/>
      <c r="K280" s="717"/>
      <c r="L280" s="717"/>
      <c r="M280" s="717"/>
      <c r="N280" s="717"/>
      <c r="O280" s="717"/>
      <c r="P280" s="717"/>
      <c r="Q280" s="717"/>
      <c r="R280" s="717"/>
      <c r="S280" s="717"/>
      <c r="T280" s="717"/>
      <c r="U280" s="717"/>
      <c r="V280" s="717"/>
      <c r="W280" s="717"/>
      <c r="X280" s="717"/>
      <c r="Y280" s="717"/>
      <c r="Z280" s="717"/>
    </row>
    <row r="281" spans="1:26">
      <c r="A281" s="717"/>
      <c r="B281" s="717"/>
      <c r="C281" s="717"/>
      <c r="D281" s="717"/>
      <c r="E281" s="717"/>
      <c r="F281" s="717"/>
      <c r="G281" s="717"/>
      <c r="H281" s="717"/>
      <c r="I281" s="717"/>
      <c r="J281" s="717"/>
      <c r="K281" s="717"/>
      <c r="L281" s="717"/>
      <c r="M281" s="717"/>
      <c r="N281" s="717"/>
      <c r="O281" s="717"/>
      <c r="P281" s="717"/>
      <c r="Q281" s="717"/>
      <c r="R281" s="717"/>
      <c r="S281" s="717"/>
      <c r="T281" s="717"/>
      <c r="U281" s="717"/>
      <c r="V281" s="717"/>
      <c r="W281" s="717"/>
      <c r="X281" s="717"/>
      <c r="Y281" s="717"/>
      <c r="Z281" s="717"/>
    </row>
    <row r="282" spans="1:26">
      <c r="A282" s="717"/>
      <c r="B282" s="717"/>
      <c r="C282" s="717"/>
      <c r="D282" s="717"/>
      <c r="E282" s="717"/>
      <c r="F282" s="717"/>
      <c r="G282" s="717"/>
      <c r="H282" s="717"/>
      <c r="I282" s="717"/>
      <c r="J282" s="717"/>
      <c r="K282" s="717"/>
      <c r="L282" s="717"/>
      <c r="M282" s="717"/>
      <c r="N282" s="717"/>
      <c r="O282" s="717"/>
      <c r="P282" s="717"/>
      <c r="Q282" s="717"/>
      <c r="R282" s="717"/>
      <c r="S282" s="717"/>
      <c r="T282" s="717"/>
      <c r="U282" s="717"/>
      <c r="V282" s="717"/>
      <c r="W282" s="717"/>
      <c r="X282" s="717"/>
      <c r="Y282" s="717"/>
      <c r="Z282" s="717"/>
    </row>
    <row r="283" spans="1:26">
      <c r="A283" s="717"/>
      <c r="B283" s="717"/>
      <c r="C283" s="717"/>
      <c r="D283" s="717"/>
      <c r="E283" s="717"/>
      <c r="F283" s="717"/>
      <c r="G283" s="717"/>
      <c r="H283" s="717"/>
      <c r="I283" s="717"/>
      <c r="J283" s="717"/>
      <c r="K283" s="717"/>
      <c r="L283" s="717"/>
      <c r="M283" s="717"/>
      <c r="N283" s="717"/>
      <c r="O283" s="717"/>
      <c r="P283" s="717"/>
      <c r="Q283" s="717"/>
      <c r="R283" s="717"/>
      <c r="S283" s="717"/>
      <c r="T283" s="717"/>
      <c r="U283" s="717"/>
      <c r="V283" s="717"/>
      <c r="W283" s="717"/>
      <c r="X283" s="717"/>
      <c r="Y283" s="717"/>
      <c r="Z283" s="717"/>
    </row>
    <row r="284" spans="1:26">
      <c r="A284" s="717"/>
      <c r="B284" s="717"/>
      <c r="C284" s="717"/>
      <c r="D284" s="717"/>
      <c r="E284" s="717"/>
      <c r="F284" s="717"/>
      <c r="G284" s="717"/>
      <c r="H284" s="717"/>
      <c r="I284" s="717"/>
      <c r="J284" s="717"/>
      <c r="K284" s="717"/>
      <c r="L284" s="717"/>
      <c r="M284" s="717"/>
      <c r="N284" s="717"/>
      <c r="O284" s="717"/>
      <c r="P284" s="717"/>
      <c r="Q284" s="717"/>
      <c r="R284" s="717"/>
      <c r="S284" s="717"/>
      <c r="T284" s="717"/>
      <c r="U284" s="717"/>
      <c r="V284" s="717"/>
      <c r="W284" s="717"/>
      <c r="X284" s="717"/>
      <c r="Y284" s="717"/>
      <c r="Z284" s="717"/>
    </row>
    <row r="285" spans="1:26">
      <c r="A285" s="717"/>
      <c r="B285" s="717"/>
      <c r="C285" s="717"/>
      <c r="D285" s="717"/>
      <c r="E285" s="717"/>
      <c r="F285" s="717"/>
      <c r="G285" s="717"/>
      <c r="H285" s="717"/>
      <c r="I285" s="717"/>
      <c r="J285" s="717"/>
      <c r="K285" s="717"/>
      <c r="L285" s="717"/>
      <c r="M285" s="717"/>
      <c r="N285" s="717"/>
      <c r="O285" s="717"/>
      <c r="P285" s="717"/>
      <c r="Q285" s="717"/>
      <c r="R285" s="717"/>
      <c r="S285" s="717"/>
      <c r="T285" s="717"/>
      <c r="U285" s="717"/>
      <c r="V285" s="717"/>
      <c r="W285" s="717"/>
      <c r="X285" s="717"/>
      <c r="Y285" s="717"/>
      <c r="Z285" s="717"/>
    </row>
    <row r="286" spans="1:26">
      <c r="A286" s="717"/>
      <c r="B286" s="717"/>
      <c r="C286" s="717"/>
      <c r="D286" s="717"/>
      <c r="E286" s="717"/>
      <c r="F286" s="717"/>
      <c r="G286" s="717"/>
      <c r="H286" s="717"/>
      <c r="I286" s="717"/>
      <c r="J286" s="717"/>
      <c r="K286" s="717"/>
      <c r="L286" s="717"/>
      <c r="M286" s="717"/>
      <c r="N286" s="717"/>
      <c r="O286" s="717"/>
      <c r="P286" s="717"/>
      <c r="Q286" s="717"/>
      <c r="R286" s="717"/>
      <c r="S286" s="717"/>
      <c r="T286" s="717"/>
      <c r="U286" s="717"/>
      <c r="V286" s="717"/>
      <c r="W286" s="717"/>
      <c r="X286" s="717"/>
      <c r="Y286" s="717"/>
      <c r="Z286" s="717"/>
    </row>
    <row r="287" spans="1:26">
      <c r="A287" s="717"/>
      <c r="B287" s="717"/>
      <c r="C287" s="717"/>
      <c r="D287" s="717"/>
      <c r="E287" s="717"/>
      <c r="F287" s="717"/>
      <c r="G287" s="717"/>
      <c r="H287" s="717"/>
      <c r="I287" s="717"/>
      <c r="J287" s="717"/>
      <c r="K287" s="717"/>
      <c r="L287" s="717"/>
      <c r="M287" s="717"/>
      <c r="N287" s="717"/>
      <c r="O287" s="717"/>
      <c r="P287" s="717"/>
      <c r="Q287" s="717"/>
      <c r="R287" s="717"/>
      <c r="S287" s="717"/>
      <c r="T287" s="717"/>
      <c r="U287" s="717"/>
      <c r="V287" s="717"/>
      <c r="W287" s="717"/>
      <c r="X287" s="717"/>
      <c r="Y287" s="717"/>
      <c r="Z287" s="717"/>
    </row>
    <row r="288" spans="1:26">
      <c r="A288" s="717"/>
      <c r="B288" s="717"/>
      <c r="C288" s="717"/>
      <c r="D288" s="717"/>
      <c r="E288" s="717"/>
      <c r="F288" s="717"/>
      <c r="G288" s="717"/>
      <c r="H288" s="717"/>
      <c r="I288" s="717"/>
      <c r="J288" s="717"/>
      <c r="K288" s="717"/>
      <c r="L288" s="717"/>
      <c r="M288" s="717"/>
      <c r="N288" s="717"/>
      <c r="O288" s="717"/>
      <c r="P288" s="717"/>
      <c r="Q288" s="717"/>
      <c r="R288" s="717"/>
      <c r="S288" s="717"/>
      <c r="T288" s="717"/>
      <c r="U288" s="717"/>
      <c r="V288" s="717"/>
      <c r="W288" s="717"/>
      <c r="X288" s="717"/>
      <c r="Y288" s="717"/>
      <c r="Z288" s="717"/>
    </row>
    <row r="289" spans="1:26">
      <c r="A289" s="717"/>
      <c r="B289" s="717"/>
      <c r="C289" s="717"/>
      <c r="D289" s="717"/>
      <c r="E289" s="717"/>
      <c r="F289" s="717"/>
      <c r="G289" s="717"/>
      <c r="H289" s="717"/>
      <c r="I289" s="717"/>
      <c r="J289" s="717"/>
      <c r="K289" s="717"/>
      <c r="L289" s="717"/>
      <c r="M289" s="717"/>
      <c r="N289" s="717"/>
      <c r="O289" s="717"/>
      <c r="P289" s="717"/>
      <c r="Q289" s="717"/>
      <c r="R289" s="717"/>
      <c r="S289" s="717"/>
      <c r="T289" s="717"/>
      <c r="U289" s="717"/>
      <c r="V289" s="717"/>
      <c r="W289" s="717"/>
      <c r="X289" s="717"/>
      <c r="Y289" s="717"/>
      <c r="Z289" s="717"/>
    </row>
    <row r="290" spans="1:26">
      <c r="A290" s="717"/>
      <c r="B290" s="717"/>
      <c r="C290" s="717"/>
      <c r="D290" s="717"/>
      <c r="E290" s="717"/>
      <c r="F290" s="717"/>
      <c r="G290" s="717"/>
      <c r="H290" s="717"/>
      <c r="I290" s="717"/>
      <c r="J290" s="717"/>
      <c r="K290" s="717"/>
      <c r="L290" s="717"/>
      <c r="M290" s="717"/>
      <c r="N290" s="717"/>
      <c r="O290" s="717"/>
      <c r="P290" s="717"/>
      <c r="Q290" s="717"/>
      <c r="R290" s="717"/>
      <c r="S290" s="717"/>
      <c r="T290" s="717"/>
      <c r="U290" s="717"/>
      <c r="V290" s="717"/>
      <c r="W290" s="717"/>
      <c r="X290" s="717"/>
      <c r="Y290" s="717"/>
      <c r="Z290" s="717"/>
    </row>
    <row r="291" spans="1:26">
      <c r="A291" s="717"/>
      <c r="B291" s="717"/>
      <c r="C291" s="717"/>
      <c r="D291" s="717"/>
      <c r="E291" s="717"/>
      <c r="F291" s="717"/>
      <c r="G291" s="717"/>
      <c r="H291" s="717"/>
      <c r="I291" s="717"/>
      <c r="J291" s="717"/>
      <c r="K291" s="717"/>
      <c r="L291" s="717"/>
      <c r="M291" s="717"/>
      <c r="N291" s="717"/>
      <c r="O291" s="717"/>
      <c r="P291" s="717"/>
      <c r="Q291" s="717"/>
      <c r="R291" s="717"/>
      <c r="S291" s="717"/>
      <c r="T291" s="717"/>
      <c r="U291" s="717"/>
      <c r="V291" s="717"/>
      <c r="W291" s="717"/>
      <c r="X291" s="717"/>
      <c r="Y291" s="717"/>
      <c r="Z291" s="717"/>
    </row>
    <row r="292" spans="1:26">
      <c r="A292" s="717"/>
      <c r="B292" s="717"/>
      <c r="C292" s="717"/>
      <c r="D292" s="717"/>
      <c r="E292" s="717"/>
      <c r="F292" s="717"/>
      <c r="G292" s="717"/>
      <c r="H292" s="717"/>
      <c r="I292" s="717"/>
      <c r="J292" s="717"/>
      <c r="K292" s="717"/>
      <c r="L292" s="717"/>
      <c r="M292" s="717"/>
      <c r="N292" s="717"/>
      <c r="O292" s="717"/>
      <c r="P292" s="717"/>
      <c r="Q292" s="717"/>
      <c r="R292" s="717"/>
      <c r="S292" s="717"/>
      <c r="T292" s="717"/>
      <c r="U292" s="717"/>
      <c r="V292" s="717"/>
      <c r="W292" s="717"/>
      <c r="X292" s="717"/>
      <c r="Y292" s="717"/>
      <c r="Z292" s="717"/>
    </row>
    <row r="293" spans="1:26">
      <c r="A293" s="717"/>
      <c r="B293" s="717"/>
      <c r="C293" s="717"/>
      <c r="D293" s="717"/>
      <c r="E293" s="717"/>
      <c r="F293" s="717"/>
      <c r="G293" s="717"/>
      <c r="H293" s="717"/>
      <c r="I293" s="717"/>
      <c r="J293" s="717"/>
      <c r="K293" s="717"/>
      <c r="L293" s="717"/>
      <c r="M293" s="717"/>
      <c r="N293" s="717"/>
      <c r="O293" s="717"/>
      <c r="P293" s="717"/>
      <c r="Q293" s="717"/>
      <c r="R293" s="717"/>
      <c r="S293" s="717"/>
      <c r="T293" s="717"/>
      <c r="U293" s="717"/>
      <c r="V293" s="717"/>
      <c r="W293" s="717"/>
      <c r="X293" s="717"/>
      <c r="Y293" s="717"/>
      <c r="Z293" s="717"/>
    </row>
    <row r="294" spans="1:26">
      <c r="A294" s="717"/>
      <c r="B294" s="717"/>
      <c r="C294" s="717"/>
      <c r="D294" s="717"/>
      <c r="E294" s="717"/>
      <c r="F294" s="717"/>
      <c r="G294" s="717"/>
      <c r="H294" s="717"/>
      <c r="I294" s="717"/>
      <c r="J294" s="717"/>
      <c r="K294" s="717"/>
      <c r="L294" s="717"/>
      <c r="M294" s="717"/>
      <c r="N294" s="717"/>
      <c r="O294" s="717"/>
      <c r="P294" s="717"/>
      <c r="Q294" s="717"/>
      <c r="R294" s="717"/>
      <c r="S294" s="717"/>
      <c r="T294" s="717"/>
      <c r="U294" s="717"/>
      <c r="V294" s="717"/>
      <c r="W294" s="717"/>
      <c r="X294" s="717"/>
      <c r="Y294" s="717"/>
      <c r="Z294" s="717"/>
    </row>
    <row r="295" spans="1:26">
      <c r="A295" s="717"/>
      <c r="B295" s="717"/>
      <c r="C295" s="717"/>
      <c r="D295" s="717"/>
      <c r="E295" s="717"/>
      <c r="F295" s="717"/>
      <c r="G295" s="717"/>
      <c r="H295" s="717"/>
      <c r="I295" s="717"/>
      <c r="J295" s="717"/>
      <c r="K295" s="717"/>
      <c r="L295" s="717"/>
      <c r="M295" s="717"/>
      <c r="N295" s="717"/>
      <c r="O295" s="717"/>
      <c r="P295" s="717"/>
      <c r="Q295" s="717"/>
      <c r="R295" s="717"/>
      <c r="S295" s="717"/>
      <c r="T295" s="717"/>
      <c r="U295" s="717"/>
      <c r="V295" s="717"/>
      <c r="W295" s="717"/>
      <c r="X295" s="717"/>
      <c r="Y295" s="717"/>
      <c r="Z295" s="717"/>
    </row>
    <row r="296" spans="1:26">
      <c r="A296" s="717"/>
      <c r="B296" s="717"/>
      <c r="C296" s="717"/>
      <c r="D296" s="717"/>
      <c r="E296" s="717"/>
      <c r="F296" s="717"/>
      <c r="G296" s="717"/>
      <c r="H296" s="717"/>
      <c r="I296" s="717"/>
      <c r="J296" s="717"/>
      <c r="K296" s="717"/>
      <c r="L296" s="717"/>
      <c r="M296" s="717"/>
      <c r="N296" s="717"/>
      <c r="O296" s="717"/>
      <c r="P296" s="717"/>
      <c r="Q296" s="717"/>
      <c r="R296" s="717"/>
      <c r="S296" s="717"/>
      <c r="T296" s="717"/>
      <c r="U296" s="717"/>
      <c r="V296" s="717"/>
      <c r="W296" s="717"/>
      <c r="X296" s="717"/>
      <c r="Y296" s="717"/>
      <c r="Z296" s="717"/>
    </row>
    <row r="297" spans="1:26">
      <c r="A297" s="717"/>
      <c r="B297" s="717"/>
      <c r="C297" s="717"/>
      <c r="D297" s="717"/>
      <c r="E297" s="717"/>
      <c r="F297" s="717"/>
      <c r="G297" s="717"/>
      <c r="H297" s="717"/>
      <c r="I297" s="717"/>
      <c r="J297" s="717"/>
      <c r="K297" s="717"/>
      <c r="L297" s="717"/>
      <c r="M297" s="717"/>
      <c r="N297" s="717"/>
      <c r="O297" s="717"/>
      <c r="P297" s="717"/>
      <c r="Q297" s="717"/>
      <c r="R297" s="717"/>
      <c r="S297" s="717"/>
      <c r="T297" s="717"/>
      <c r="U297" s="717"/>
      <c r="V297" s="717"/>
      <c r="W297" s="717"/>
      <c r="X297" s="717"/>
      <c r="Y297" s="717"/>
      <c r="Z297" s="717"/>
    </row>
    <row r="298" spans="1:26">
      <c r="A298" s="717"/>
      <c r="B298" s="717"/>
      <c r="C298" s="717"/>
      <c r="D298" s="717"/>
      <c r="E298" s="717"/>
      <c r="F298" s="717"/>
      <c r="G298" s="717"/>
      <c r="H298" s="717"/>
      <c r="I298" s="717"/>
      <c r="J298" s="717"/>
      <c r="K298" s="717"/>
      <c r="L298" s="717"/>
      <c r="M298" s="717"/>
      <c r="N298" s="717"/>
      <c r="O298" s="717"/>
      <c r="P298" s="717"/>
      <c r="Q298" s="717"/>
      <c r="R298" s="717"/>
      <c r="S298" s="717"/>
      <c r="T298" s="717"/>
      <c r="U298" s="717"/>
      <c r="V298" s="717"/>
      <c r="W298" s="717"/>
      <c r="X298" s="717"/>
      <c r="Y298" s="717"/>
      <c r="Z298" s="717"/>
    </row>
    <row r="299" spans="1:26">
      <c r="A299" s="717"/>
      <c r="B299" s="717"/>
      <c r="C299" s="717"/>
      <c r="D299" s="717"/>
      <c r="E299" s="717"/>
      <c r="F299" s="717"/>
      <c r="G299" s="717"/>
      <c r="H299" s="717"/>
      <c r="I299" s="717"/>
      <c r="J299" s="717"/>
      <c r="K299" s="717"/>
      <c r="L299" s="717"/>
      <c r="M299" s="717"/>
      <c r="N299" s="717"/>
      <c r="O299" s="717"/>
      <c r="P299" s="717"/>
      <c r="Q299" s="717"/>
      <c r="R299" s="717"/>
      <c r="S299" s="717"/>
      <c r="T299" s="717"/>
      <c r="U299" s="717"/>
      <c r="V299" s="717"/>
      <c r="W299" s="717"/>
      <c r="X299" s="717"/>
      <c r="Y299" s="717"/>
      <c r="Z299" s="717"/>
    </row>
    <row r="300" spans="1:26">
      <c r="A300" s="717"/>
      <c r="B300" s="717"/>
      <c r="C300" s="717"/>
      <c r="D300" s="717"/>
      <c r="E300" s="717"/>
      <c r="F300" s="717"/>
      <c r="G300" s="717"/>
      <c r="H300" s="717"/>
      <c r="I300" s="717"/>
      <c r="J300" s="717"/>
      <c r="K300" s="717"/>
      <c r="L300" s="717"/>
      <c r="M300" s="717"/>
      <c r="N300" s="717"/>
      <c r="O300" s="717"/>
      <c r="P300" s="717"/>
      <c r="Q300" s="717"/>
      <c r="R300" s="717"/>
      <c r="S300" s="717"/>
      <c r="T300" s="717"/>
      <c r="U300" s="717"/>
      <c r="V300" s="717"/>
      <c r="W300" s="717"/>
      <c r="X300" s="717"/>
      <c r="Y300" s="717"/>
      <c r="Z300" s="717"/>
    </row>
    <row r="301" spans="1:26">
      <c r="A301" s="717"/>
      <c r="B301" s="717"/>
      <c r="C301" s="717"/>
      <c r="D301" s="717"/>
      <c r="E301" s="717"/>
      <c r="F301" s="717"/>
      <c r="G301" s="717"/>
      <c r="H301" s="717"/>
      <c r="I301" s="717"/>
      <c r="J301" s="717"/>
      <c r="K301" s="717"/>
      <c r="L301" s="717"/>
      <c r="M301" s="717"/>
      <c r="N301" s="717"/>
      <c r="O301" s="717"/>
      <c r="P301" s="717"/>
      <c r="Q301" s="717"/>
      <c r="R301" s="717"/>
      <c r="S301" s="717"/>
      <c r="T301" s="717"/>
      <c r="U301" s="717"/>
      <c r="V301" s="717"/>
      <c r="W301" s="717"/>
      <c r="X301" s="717"/>
      <c r="Y301" s="717"/>
      <c r="Z301" s="717"/>
    </row>
    <row r="302" spans="1:26">
      <c r="A302" s="717"/>
      <c r="B302" s="717"/>
      <c r="C302" s="717"/>
      <c r="D302" s="717"/>
      <c r="E302" s="717"/>
      <c r="F302" s="717"/>
      <c r="G302" s="717"/>
      <c r="H302" s="717"/>
      <c r="I302" s="717"/>
      <c r="J302" s="717"/>
      <c r="K302" s="717"/>
      <c r="L302" s="717"/>
      <c r="M302" s="717"/>
      <c r="N302" s="717"/>
      <c r="O302" s="717"/>
      <c r="P302" s="717"/>
      <c r="Q302" s="717"/>
      <c r="R302" s="717"/>
      <c r="S302" s="717"/>
      <c r="T302" s="717"/>
      <c r="U302" s="717"/>
      <c r="V302" s="717"/>
      <c r="W302" s="717"/>
      <c r="X302" s="717"/>
      <c r="Y302" s="717"/>
      <c r="Z302" s="717"/>
    </row>
    <row r="303" spans="1:26">
      <c r="A303" s="717"/>
      <c r="B303" s="717"/>
      <c r="C303" s="717"/>
      <c r="D303" s="717"/>
      <c r="E303" s="717"/>
      <c r="F303" s="717"/>
      <c r="G303" s="717"/>
      <c r="H303" s="717"/>
      <c r="I303" s="717"/>
      <c r="J303" s="717"/>
      <c r="K303" s="717"/>
      <c r="L303" s="717"/>
      <c r="M303" s="717"/>
      <c r="N303" s="717"/>
      <c r="O303" s="717"/>
      <c r="P303" s="717"/>
      <c r="Q303" s="717"/>
      <c r="R303" s="717"/>
      <c r="S303" s="717"/>
      <c r="T303" s="717"/>
      <c r="U303" s="717"/>
      <c r="V303" s="717"/>
      <c r="W303" s="717"/>
      <c r="X303" s="717"/>
      <c r="Y303" s="717"/>
      <c r="Z303" s="717"/>
    </row>
    <row r="304" spans="1:26">
      <c r="A304" s="717"/>
      <c r="B304" s="717"/>
      <c r="C304" s="717"/>
      <c r="D304" s="717"/>
      <c r="E304" s="717"/>
      <c r="F304" s="717"/>
      <c r="G304" s="717"/>
      <c r="H304" s="717"/>
      <c r="I304" s="717"/>
      <c r="J304" s="717"/>
      <c r="K304" s="717"/>
      <c r="L304" s="717"/>
      <c r="M304" s="717"/>
      <c r="N304" s="717"/>
      <c r="O304" s="717"/>
      <c r="P304" s="717"/>
      <c r="Q304" s="717"/>
      <c r="R304" s="717"/>
      <c r="S304" s="717"/>
      <c r="T304" s="717"/>
      <c r="U304" s="717"/>
      <c r="V304" s="717"/>
      <c r="W304" s="717"/>
      <c r="X304" s="717"/>
      <c r="Y304" s="717"/>
      <c r="Z304" s="717"/>
    </row>
    <row r="305" spans="1:26">
      <c r="A305" s="717"/>
      <c r="B305" s="717"/>
      <c r="C305" s="717"/>
      <c r="D305" s="717"/>
      <c r="E305" s="717"/>
      <c r="F305" s="717"/>
      <c r="G305" s="717"/>
      <c r="H305" s="717"/>
      <c r="I305" s="717"/>
      <c r="J305" s="717"/>
      <c r="K305" s="717"/>
      <c r="L305" s="717"/>
      <c r="M305" s="717"/>
      <c r="N305" s="717"/>
      <c r="O305" s="717"/>
      <c r="P305" s="717"/>
      <c r="Q305" s="717"/>
      <c r="R305" s="717"/>
      <c r="S305" s="717"/>
      <c r="T305" s="717"/>
      <c r="U305" s="717"/>
      <c r="V305" s="717"/>
      <c r="W305" s="717"/>
      <c r="X305" s="717"/>
      <c r="Y305" s="717"/>
      <c r="Z305" s="717"/>
    </row>
    <row r="306" spans="1:26">
      <c r="A306" s="717"/>
      <c r="B306" s="717"/>
      <c r="C306" s="717"/>
      <c r="D306" s="717"/>
      <c r="E306" s="717"/>
      <c r="F306" s="717"/>
      <c r="G306" s="717"/>
      <c r="H306" s="717"/>
      <c r="I306" s="717"/>
      <c r="J306" s="717"/>
      <c r="K306" s="717"/>
      <c r="L306" s="717"/>
      <c r="M306" s="717"/>
      <c r="N306" s="717"/>
      <c r="O306" s="717"/>
      <c r="P306" s="717"/>
      <c r="Q306" s="717"/>
      <c r="R306" s="717"/>
      <c r="S306" s="717"/>
      <c r="T306" s="717"/>
      <c r="U306" s="717"/>
      <c r="V306" s="717"/>
      <c r="W306" s="717"/>
      <c r="X306" s="717"/>
      <c r="Y306" s="717"/>
      <c r="Z306" s="717"/>
    </row>
    <row r="307" spans="1:26">
      <c r="A307" s="717"/>
      <c r="B307" s="717"/>
      <c r="C307" s="717"/>
      <c r="D307" s="717"/>
      <c r="E307" s="717"/>
      <c r="F307" s="717"/>
      <c r="G307" s="717"/>
      <c r="H307" s="717"/>
      <c r="I307" s="717"/>
      <c r="J307" s="717"/>
      <c r="K307" s="717"/>
      <c r="L307" s="717"/>
      <c r="M307" s="717"/>
      <c r="N307" s="717"/>
      <c r="O307" s="717"/>
      <c r="P307" s="717"/>
      <c r="Q307" s="717"/>
      <c r="R307" s="717"/>
      <c r="S307" s="717"/>
      <c r="T307" s="717"/>
      <c r="U307" s="717"/>
      <c r="V307" s="717"/>
      <c r="W307" s="717"/>
      <c r="X307" s="717"/>
      <c r="Y307" s="717"/>
      <c r="Z307" s="717"/>
    </row>
    <row r="308" spans="1:26">
      <c r="A308" s="717"/>
      <c r="B308" s="717"/>
      <c r="C308" s="717"/>
      <c r="D308" s="717"/>
      <c r="E308" s="717"/>
      <c r="F308" s="717"/>
      <c r="G308" s="717"/>
      <c r="H308" s="717"/>
      <c r="I308" s="717"/>
      <c r="J308" s="717"/>
      <c r="K308" s="717"/>
      <c r="L308" s="717"/>
      <c r="M308" s="717"/>
      <c r="N308" s="717"/>
      <c r="O308" s="717"/>
      <c r="P308" s="717"/>
      <c r="Q308" s="717"/>
      <c r="R308" s="717"/>
      <c r="S308" s="717"/>
      <c r="T308" s="717"/>
      <c r="U308" s="717"/>
      <c r="V308" s="717"/>
      <c r="W308" s="717"/>
      <c r="X308" s="717"/>
      <c r="Y308" s="717"/>
      <c r="Z308" s="717"/>
    </row>
    <row r="309" spans="1:26">
      <c r="A309" s="717"/>
      <c r="B309" s="717"/>
      <c r="C309" s="717"/>
      <c r="D309" s="717"/>
      <c r="E309" s="717"/>
      <c r="F309" s="717"/>
      <c r="G309" s="717"/>
      <c r="H309" s="717"/>
      <c r="I309" s="717"/>
      <c r="J309" s="717"/>
      <c r="K309" s="717"/>
      <c r="L309" s="717"/>
      <c r="M309" s="717"/>
      <c r="N309" s="717"/>
      <c r="O309" s="717"/>
      <c r="P309" s="717"/>
      <c r="Q309" s="717"/>
      <c r="R309" s="717"/>
      <c r="S309" s="717"/>
      <c r="T309" s="717"/>
      <c r="U309" s="717"/>
      <c r="V309" s="717"/>
      <c r="W309" s="717"/>
      <c r="X309" s="717"/>
      <c r="Y309" s="717"/>
      <c r="Z309" s="717"/>
    </row>
    <row r="310" spans="1:26">
      <c r="A310" s="717"/>
      <c r="B310" s="717"/>
      <c r="C310" s="717"/>
      <c r="D310" s="717"/>
      <c r="E310" s="717"/>
      <c r="F310" s="717"/>
      <c r="G310" s="717"/>
      <c r="H310" s="717"/>
      <c r="I310" s="717"/>
      <c r="J310" s="717"/>
      <c r="K310" s="717"/>
      <c r="L310" s="717"/>
      <c r="M310" s="717"/>
      <c r="N310" s="717"/>
      <c r="O310" s="717"/>
      <c r="P310" s="717"/>
      <c r="Q310" s="717"/>
      <c r="R310" s="717"/>
      <c r="S310" s="717"/>
      <c r="T310" s="717"/>
      <c r="U310" s="717"/>
      <c r="V310" s="717"/>
      <c r="W310" s="717"/>
      <c r="X310" s="717"/>
      <c r="Y310" s="717"/>
      <c r="Z310" s="717"/>
    </row>
    <row r="311" spans="1:26">
      <c r="A311" s="717"/>
      <c r="B311" s="717"/>
      <c r="C311" s="717"/>
      <c r="D311" s="717"/>
      <c r="E311" s="717"/>
      <c r="F311" s="717"/>
      <c r="G311" s="717"/>
      <c r="H311" s="717"/>
      <c r="I311" s="717"/>
      <c r="J311" s="717"/>
      <c r="K311" s="717"/>
      <c r="L311" s="717"/>
      <c r="M311" s="717"/>
      <c r="N311" s="717"/>
      <c r="O311" s="717"/>
      <c r="P311" s="717"/>
      <c r="Q311" s="717"/>
      <c r="R311" s="717"/>
      <c r="S311" s="717"/>
      <c r="T311" s="717"/>
      <c r="U311" s="717"/>
      <c r="V311" s="717"/>
      <c r="W311" s="717"/>
      <c r="X311" s="717"/>
      <c r="Y311" s="717"/>
      <c r="Z311" s="717"/>
    </row>
    <row r="312" spans="1:26">
      <c r="A312" s="717"/>
      <c r="B312" s="717"/>
      <c r="C312" s="717"/>
      <c r="D312" s="717"/>
      <c r="E312" s="717"/>
      <c r="F312" s="717"/>
      <c r="G312" s="717"/>
      <c r="H312" s="717"/>
      <c r="I312" s="717"/>
      <c r="J312" s="717"/>
      <c r="K312" s="717"/>
      <c r="L312" s="717"/>
      <c r="M312" s="717"/>
      <c r="N312" s="717"/>
      <c r="O312" s="717"/>
      <c r="P312" s="717"/>
      <c r="Q312" s="717"/>
      <c r="R312" s="717"/>
      <c r="S312" s="717"/>
      <c r="T312" s="717"/>
      <c r="U312" s="717"/>
      <c r="V312" s="717"/>
      <c r="W312" s="717"/>
      <c r="X312" s="717"/>
      <c r="Y312" s="717"/>
      <c r="Z312" s="717"/>
    </row>
    <row r="313" spans="1:26">
      <c r="A313" s="717"/>
      <c r="B313" s="717"/>
      <c r="C313" s="717"/>
      <c r="D313" s="717"/>
      <c r="E313" s="717"/>
      <c r="F313" s="717"/>
      <c r="G313" s="717"/>
      <c r="H313" s="717"/>
      <c r="I313" s="717"/>
      <c r="J313" s="717"/>
      <c r="K313" s="717"/>
      <c r="L313" s="717"/>
      <c r="M313" s="717"/>
      <c r="N313" s="717"/>
      <c r="O313" s="717"/>
      <c r="P313" s="717"/>
      <c r="Q313" s="717"/>
      <c r="R313" s="717"/>
      <c r="S313" s="717"/>
      <c r="T313" s="717"/>
      <c r="U313" s="717"/>
      <c r="V313" s="717"/>
      <c r="W313" s="717"/>
      <c r="X313" s="717"/>
      <c r="Y313" s="717"/>
      <c r="Z313" s="717"/>
    </row>
    <row r="314" spans="1:26">
      <c r="A314" s="717"/>
      <c r="B314" s="717"/>
      <c r="C314" s="717"/>
      <c r="D314" s="717"/>
      <c r="E314" s="717"/>
      <c r="F314" s="717"/>
      <c r="G314" s="717"/>
      <c r="H314" s="717"/>
      <c r="I314" s="717"/>
      <c r="J314" s="717"/>
      <c r="K314" s="717"/>
      <c r="L314" s="717"/>
      <c r="M314" s="717"/>
      <c r="N314" s="717"/>
      <c r="O314" s="717"/>
      <c r="P314" s="717"/>
      <c r="Q314" s="717"/>
      <c r="R314" s="717"/>
      <c r="S314" s="717"/>
      <c r="T314" s="717"/>
      <c r="U314" s="717"/>
      <c r="V314" s="717"/>
      <c r="W314" s="717"/>
      <c r="X314" s="717"/>
      <c r="Y314" s="717"/>
      <c r="Z314" s="717"/>
    </row>
    <row r="315" spans="1:26">
      <c r="A315" s="717"/>
      <c r="B315" s="717"/>
      <c r="C315" s="717"/>
      <c r="D315" s="717"/>
      <c r="E315" s="717"/>
      <c r="F315" s="717"/>
      <c r="G315" s="717"/>
      <c r="H315" s="717"/>
      <c r="I315" s="717"/>
      <c r="J315" s="717"/>
      <c r="K315" s="717"/>
      <c r="L315" s="717"/>
      <c r="M315" s="717"/>
      <c r="N315" s="717"/>
      <c r="O315" s="717"/>
      <c r="P315" s="717"/>
      <c r="Q315" s="717"/>
      <c r="R315" s="717"/>
      <c r="S315" s="717"/>
      <c r="T315" s="717"/>
      <c r="U315" s="717"/>
      <c r="V315" s="717"/>
      <c r="W315" s="717"/>
      <c r="X315" s="717"/>
      <c r="Y315" s="717"/>
      <c r="Z315" s="717"/>
    </row>
    <row r="316" spans="1:26">
      <c r="A316" s="717"/>
      <c r="B316" s="717"/>
      <c r="C316" s="717"/>
      <c r="D316" s="717"/>
      <c r="E316" s="717"/>
      <c r="F316" s="717"/>
      <c r="G316" s="717"/>
      <c r="H316" s="717"/>
      <c r="I316" s="717"/>
      <c r="J316" s="717"/>
      <c r="K316" s="717"/>
      <c r="L316" s="717"/>
      <c r="M316" s="717"/>
      <c r="N316" s="717"/>
      <c r="O316" s="717"/>
      <c r="P316" s="717"/>
      <c r="Q316" s="717"/>
      <c r="R316" s="717"/>
      <c r="S316" s="717"/>
      <c r="T316" s="717"/>
      <c r="U316" s="717"/>
      <c r="V316" s="717"/>
      <c r="W316" s="717"/>
      <c r="X316" s="717"/>
      <c r="Y316" s="717"/>
      <c r="Z316" s="717"/>
    </row>
    <row r="317" spans="1:26">
      <c r="A317" s="717"/>
      <c r="B317" s="717"/>
      <c r="C317" s="717"/>
      <c r="D317" s="717"/>
      <c r="E317" s="717"/>
      <c r="F317" s="717"/>
      <c r="G317" s="717"/>
      <c r="H317" s="717"/>
      <c r="I317" s="717"/>
      <c r="J317" s="717"/>
      <c r="K317" s="717"/>
      <c r="L317" s="717"/>
      <c r="M317" s="717"/>
      <c r="N317" s="717"/>
      <c r="O317" s="717"/>
      <c r="P317" s="717"/>
      <c r="Q317" s="717"/>
      <c r="R317" s="717"/>
      <c r="S317" s="717"/>
      <c r="T317" s="717"/>
      <c r="U317" s="717"/>
      <c r="V317" s="717"/>
      <c r="W317" s="717"/>
      <c r="X317" s="717"/>
      <c r="Y317" s="717"/>
      <c r="Z317" s="717"/>
    </row>
    <row r="318" spans="1:26">
      <c r="A318" s="717"/>
      <c r="B318" s="717"/>
      <c r="C318" s="717"/>
      <c r="D318" s="717"/>
      <c r="E318" s="717"/>
      <c r="F318" s="717"/>
      <c r="G318" s="717"/>
      <c r="H318" s="717"/>
      <c r="I318" s="717"/>
      <c r="J318" s="717"/>
      <c r="K318" s="717"/>
      <c r="L318" s="717"/>
      <c r="M318" s="717"/>
      <c r="N318" s="717"/>
      <c r="O318" s="717"/>
      <c r="P318" s="717"/>
      <c r="Q318" s="717"/>
      <c r="R318" s="717"/>
      <c r="S318" s="717"/>
      <c r="T318" s="717"/>
      <c r="U318" s="717"/>
      <c r="V318" s="717"/>
      <c r="W318" s="717"/>
      <c r="X318" s="717"/>
      <c r="Y318" s="717"/>
      <c r="Z318" s="717"/>
    </row>
    <row r="319" spans="1:26">
      <c r="A319" s="717"/>
      <c r="B319" s="717"/>
      <c r="C319" s="717"/>
      <c r="D319" s="717"/>
      <c r="E319" s="717"/>
      <c r="F319" s="717"/>
      <c r="G319" s="717"/>
      <c r="H319" s="717"/>
      <c r="I319" s="717"/>
      <c r="J319" s="717"/>
      <c r="K319" s="717"/>
      <c r="L319" s="717"/>
      <c r="M319" s="717"/>
      <c r="N319" s="717"/>
      <c r="O319" s="717"/>
      <c r="P319" s="717"/>
      <c r="Q319" s="717"/>
      <c r="R319" s="717"/>
      <c r="S319" s="717"/>
      <c r="T319" s="717"/>
      <c r="U319" s="717"/>
      <c r="V319" s="717"/>
      <c r="W319" s="717"/>
      <c r="X319" s="717"/>
      <c r="Y319" s="717"/>
      <c r="Z319" s="717"/>
    </row>
    <row r="320" spans="1:26">
      <c r="A320" s="717"/>
      <c r="B320" s="717"/>
      <c r="C320" s="717"/>
      <c r="D320" s="717"/>
      <c r="E320" s="717"/>
      <c r="F320" s="717"/>
      <c r="G320" s="717"/>
      <c r="H320" s="717"/>
      <c r="I320" s="717"/>
      <c r="J320" s="717"/>
      <c r="K320" s="717"/>
      <c r="L320" s="717"/>
      <c r="M320" s="717"/>
      <c r="N320" s="717"/>
      <c r="O320" s="717"/>
      <c r="P320" s="717"/>
      <c r="Q320" s="717"/>
      <c r="R320" s="717"/>
      <c r="S320" s="717"/>
      <c r="T320" s="717"/>
      <c r="U320" s="717"/>
      <c r="V320" s="717"/>
      <c r="W320" s="717"/>
      <c r="X320" s="717"/>
      <c r="Y320" s="717"/>
      <c r="Z320" s="717"/>
    </row>
    <row r="321" spans="1:26">
      <c r="A321" s="717"/>
      <c r="B321" s="717"/>
      <c r="C321" s="717"/>
      <c r="D321" s="717"/>
      <c r="E321" s="717"/>
      <c r="F321" s="717"/>
      <c r="G321" s="717"/>
      <c r="H321" s="717"/>
      <c r="I321" s="717"/>
      <c r="J321" s="717"/>
      <c r="K321" s="717"/>
      <c r="L321" s="717"/>
      <c r="M321" s="717"/>
      <c r="N321" s="717"/>
      <c r="O321" s="717"/>
      <c r="P321" s="717"/>
      <c r="Q321" s="717"/>
      <c r="R321" s="717"/>
      <c r="S321" s="717"/>
      <c r="T321" s="717"/>
      <c r="U321" s="717"/>
      <c r="V321" s="717"/>
      <c r="W321" s="717"/>
      <c r="X321" s="717"/>
      <c r="Y321" s="717"/>
      <c r="Z321" s="717"/>
    </row>
    <row r="322" spans="1:26">
      <c r="A322" s="717"/>
      <c r="B322" s="717"/>
      <c r="C322" s="717"/>
      <c r="D322" s="717"/>
      <c r="E322" s="717"/>
      <c r="F322" s="717"/>
      <c r="G322" s="717"/>
      <c r="H322" s="717"/>
      <c r="I322" s="717"/>
      <c r="J322" s="717"/>
      <c r="K322" s="717"/>
      <c r="L322" s="717"/>
      <c r="M322" s="717"/>
      <c r="N322" s="717"/>
      <c r="O322" s="717"/>
      <c r="P322" s="717"/>
      <c r="Q322" s="717"/>
      <c r="R322" s="717"/>
      <c r="S322" s="717"/>
      <c r="T322" s="717"/>
      <c r="U322" s="717"/>
      <c r="V322" s="717"/>
      <c r="W322" s="717"/>
      <c r="X322" s="717"/>
      <c r="Y322" s="717"/>
      <c r="Z322" s="717"/>
    </row>
    <row r="323" spans="1:26">
      <c r="A323" s="717"/>
      <c r="B323" s="717"/>
      <c r="C323" s="717"/>
      <c r="D323" s="717"/>
      <c r="E323" s="717"/>
      <c r="F323" s="717"/>
      <c r="G323" s="717"/>
      <c r="H323" s="717"/>
      <c r="I323" s="717"/>
      <c r="J323" s="717"/>
      <c r="K323" s="717"/>
      <c r="L323" s="717"/>
      <c r="M323" s="717"/>
      <c r="N323" s="717"/>
      <c r="O323" s="717"/>
      <c r="P323" s="717"/>
      <c r="Q323" s="717"/>
      <c r="R323" s="717"/>
      <c r="S323" s="717"/>
      <c r="T323" s="717"/>
      <c r="U323" s="717"/>
      <c r="V323" s="717"/>
      <c r="W323" s="717"/>
      <c r="X323" s="717"/>
      <c r="Y323" s="717"/>
      <c r="Z323" s="717"/>
    </row>
    <row r="324" spans="1:26">
      <c r="A324" s="717"/>
      <c r="B324" s="717"/>
      <c r="C324" s="717"/>
      <c r="D324" s="717"/>
      <c r="E324" s="717"/>
      <c r="F324" s="717"/>
      <c r="G324" s="717"/>
      <c r="H324" s="717"/>
      <c r="I324" s="717"/>
      <c r="J324" s="717"/>
      <c r="K324" s="717"/>
      <c r="L324" s="717"/>
      <c r="M324" s="717"/>
      <c r="N324" s="717"/>
      <c r="O324" s="717"/>
      <c r="P324" s="717"/>
      <c r="Q324" s="717"/>
      <c r="R324" s="717"/>
      <c r="S324" s="717"/>
      <c r="T324" s="717"/>
      <c r="U324" s="717"/>
      <c r="V324" s="717"/>
      <c r="W324" s="717"/>
      <c r="X324" s="717"/>
      <c r="Y324" s="717"/>
      <c r="Z324" s="717"/>
    </row>
    <row r="325" spans="1:26">
      <c r="A325" s="717"/>
      <c r="B325" s="717"/>
      <c r="C325" s="717"/>
      <c r="D325" s="717"/>
      <c r="E325" s="717"/>
      <c r="F325" s="717"/>
      <c r="G325" s="717"/>
      <c r="H325" s="717"/>
      <c r="I325" s="717"/>
      <c r="J325" s="717"/>
      <c r="K325" s="717"/>
      <c r="L325" s="717"/>
      <c r="M325" s="717"/>
      <c r="N325" s="717"/>
      <c r="O325" s="717"/>
      <c r="P325" s="717"/>
      <c r="Q325" s="717"/>
      <c r="R325" s="717"/>
      <c r="S325" s="717"/>
      <c r="T325" s="717"/>
      <c r="U325" s="717"/>
      <c r="V325" s="717"/>
      <c r="W325" s="717"/>
      <c r="X325" s="717"/>
      <c r="Y325" s="717"/>
      <c r="Z325" s="717"/>
    </row>
    <row r="326" spans="1:26">
      <c r="A326" s="717"/>
      <c r="B326" s="717"/>
      <c r="C326" s="717"/>
      <c r="D326" s="717"/>
      <c r="E326" s="717"/>
      <c r="F326" s="717"/>
      <c r="G326" s="717"/>
      <c r="H326" s="717"/>
      <c r="I326" s="717"/>
      <c r="J326" s="717"/>
      <c r="K326" s="717"/>
      <c r="L326" s="717"/>
      <c r="M326" s="717"/>
      <c r="N326" s="717"/>
      <c r="O326" s="717"/>
      <c r="P326" s="717"/>
      <c r="Q326" s="717"/>
      <c r="R326" s="717"/>
      <c r="S326" s="717"/>
      <c r="T326" s="717"/>
      <c r="U326" s="717"/>
      <c r="V326" s="717"/>
      <c r="W326" s="717"/>
      <c r="X326" s="717"/>
      <c r="Y326" s="717"/>
      <c r="Z326" s="717"/>
    </row>
    <row r="327" spans="1:26">
      <c r="A327" s="717"/>
      <c r="B327" s="717"/>
      <c r="C327" s="717"/>
      <c r="D327" s="717"/>
      <c r="E327" s="717"/>
      <c r="F327" s="717"/>
      <c r="G327" s="717"/>
      <c r="H327" s="717"/>
      <c r="I327" s="717"/>
      <c r="J327" s="717"/>
      <c r="K327" s="717"/>
      <c r="L327" s="717"/>
      <c r="M327" s="717"/>
      <c r="N327" s="717"/>
      <c r="O327" s="717"/>
      <c r="P327" s="717"/>
      <c r="Q327" s="717"/>
      <c r="R327" s="717"/>
      <c r="S327" s="717"/>
      <c r="T327" s="717"/>
      <c r="U327" s="717"/>
      <c r="V327" s="717"/>
      <c r="W327" s="717"/>
      <c r="X327" s="717"/>
      <c r="Y327" s="717"/>
      <c r="Z327" s="717"/>
    </row>
    <row r="328" spans="1:26">
      <c r="A328" s="717"/>
      <c r="B328" s="717"/>
      <c r="C328" s="717"/>
      <c r="D328" s="717"/>
      <c r="E328" s="717"/>
      <c r="F328" s="717"/>
      <c r="G328" s="717"/>
      <c r="H328" s="717"/>
      <c r="I328" s="717"/>
      <c r="J328" s="717"/>
      <c r="K328" s="717"/>
      <c r="L328" s="717"/>
      <c r="M328" s="717"/>
      <c r="N328" s="717"/>
      <c r="O328" s="717"/>
      <c r="P328" s="717"/>
      <c r="Q328" s="717"/>
      <c r="R328" s="717"/>
      <c r="S328" s="717"/>
      <c r="T328" s="717"/>
      <c r="U328" s="717"/>
      <c r="V328" s="717"/>
      <c r="W328" s="717"/>
      <c r="X328" s="717"/>
      <c r="Y328" s="717"/>
      <c r="Z328" s="717"/>
    </row>
    <row r="329" spans="1:26">
      <c r="A329" s="717"/>
      <c r="B329" s="717"/>
      <c r="C329" s="717"/>
      <c r="D329" s="717"/>
      <c r="E329" s="717"/>
      <c r="F329" s="717"/>
      <c r="G329" s="717"/>
      <c r="H329" s="717"/>
      <c r="I329" s="717"/>
      <c r="J329" s="717"/>
      <c r="K329" s="717"/>
      <c r="L329" s="717"/>
      <c r="M329" s="717"/>
      <c r="N329" s="717"/>
      <c r="O329" s="717"/>
      <c r="P329" s="717"/>
      <c r="Q329" s="717"/>
      <c r="R329" s="717"/>
      <c r="S329" s="717"/>
      <c r="T329" s="717"/>
      <c r="U329" s="717"/>
      <c r="V329" s="717"/>
      <c r="W329" s="717"/>
      <c r="X329" s="717"/>
      <c r="Y329" s="717"/>
      <c r="Z329" s="717"/>
    </row>
    <row r="330" spans="1:26">
      <c r="A330" s="717"/>
      <c r="B330" s="717"/>
      <c r="C330" s="717"/>
      <c r="D330" s="717"/>
      <c r="E330" s="717"/>
      <c r="F330" s="717"/>
      <c r="G330" s="717"/>
      <c r="H330" s="717"/>
      <c r="I330" s="717"/>
      <c r="J330" s="717"/>
      <c r="K330" s="717"/>
      <c r="L330" s="717"/>
      <c r="M330" s="717"/>
      <c r="N330" s="717"/>
      <c r="O330" s="717"/>
      <c r="P330" s="717"/>
      <c r="Q330" s="717"/>
      <c r="R330" s="717"/>
      <c r="S330" s="717"/>
      <c r="T330" s="717"/>
      <c r="U330" s="717"/>
      <c r="V330" s="717"/>
      <c r="W330" s="717"/>
      <c r="X330" s="717"/>
      <c r="Y330" s="717"/>
      <c r="Z330" s="717"/>
    </row>
    <row r="331" spans="1:26">
      <c r="A331" s="717"/>
      <c r="B331" s="717"/>
      <c r="C331" s="717"/>
      <c r="D331" s="717"/>
      <c r="E331" s="717"/>
      <c r="F331" s="717"/>
      <c r="G331" s="717"/>
      <c r="H331" s="717"/>
      <c r="I331" s="717"/>
      <c r="J331" s="717"/>
      <c r="K331" s="717"/>
      <c r="L331" s="717"/>
      <c r="M331" s="717"/>
      <c r="N331" s="717"/>
      <c r="O331" s="717"/>
      <c r="P331" s="717"/>
      <c r="Q331" s="717"/>
      <c r="R331" s="717"/>
      <c r="S331" s="717"/>
      <c r="T331" s="717"/>
      <c r="U331" s="717"/>
      <c r="V331" s="717"/>
      <c r="W331" s="717"/>
      <c r="X331" s="717"/>
      <c r="Y331" s="717"/>
      <c r="Z331" s="717"/>
    </row>
    <row r="332" spans="1:26">
      <c r="A332" s="717"/>
      <c r="B332" s="717"/>
      <c r="C332" s="717"/>
      <c r="D332" s="717"/>
      <c r="E332" s="717"/>
      <c r="F332" s="717"/>
      <c r="G332" s="717"/>
      <c r="H332" s="717"/>
      <c r="I332" s="717"/>
      <c r="J332" s="717"/>
      <c r="K332" s="717"/>
      <c r="L332" s="717"/>
      <c r="M332" s="717"/>
      <c r="N332" s="717"/>
      <c r="O332" s="717"/>
      <c r="P332" s="717"/>
      <c r="Q332" s="717"/>
      <c r="R332" s="717"/>
      <c r="S332" s="717"/>
      <c r="T332" s="717"/>
      <c r="U332" s="717"/>
      <c r="V332" s="717"/>
      <c r="W332" s="717"/>
      <c r="X332" s="717"/>
      <c r="Y332" s="717"/>
      <c r="Z332" s="717"/>
    </row>
    <row r="333" spans="1:26">
      <c r="A333" s="717"/>
      <c r="B333" s="717"/>
      <c r="C333" s="717"/>
      <c r="D333" s="717"/>
      <c r="E333" s="717"/>
      <c r="F333" s="717"/>
      <c r="G333" s="717"/>
      <c r="H333" s="717"/>
      <c r="I333" s="717"/>
      <c r="J333" s="717"/>
      <c r="K333" s="717"/>
      <c r="L333" s="717"/>
      <c r="M333" s="717"/>
      <c r="N333" s="717"/>
      <c r="O333" s="717"/>
      <c r="P333" s="717"/>
      <c r="Q333" s="717"/>
      <c r="R333" s="717"/>
      <c r="S333" s="717"/>
      <c r="T333" s="717"/>
      <c r="U333" s="717"/>
      <c r="V333" s="717"/>
      <c r="W333" s="717"/>
      <c r="X333" s="717"/>
      <c r="Y333" s="717"/>
      <c r="Z333" s="717"/>
    </row>
    <row r="334" spans="1:26">
      <c r="A334" s="717"/>
      <c r="B334" s="717"/>
      <c r="C334" s="717"/>
      <c r="D334" s="717"/>
      <c r="E334" s="717"/>
      <c r="F334" s="717"/>
      <c r="G334" s="717"/>
      <c r="H334" s="717"/>
      <c r="I334" s="717"/>
      <c r="J334" s="717"/>
      <c r="K334" s="717"/>
      <c r="L334" s="717"/>
      <c r="M334" s="717"/>
      <c r="N334" s="717"/>
      <c r="O334" s="717"/>
      <c r="P334" s="717"/>
      <c r="Q334" s="717"/>
      <c r="R334" s="717"/>
      <c r="S334" s="717"/>
      <c r="T334" s="717"/>
      <c r="U334" s="717"/>
      <c r="V334" s="717"/>
      <c r="W334" s="717"/>
      <c r="X334" s="717"/>
      <c r="Y334" s="717"/>
      <c r="Z334" s="717"/>
    </row>
    <row r="335" spans="1:26">
      <c r="A335" s="717"/>
      <c r="B335" s="717"/>
      <c r="C335" s="717"/>
      <c r="D335" s="717"/>
      <c r="E335" s="717"/>
      <c r="F335" s="717"/>
      <c r="G335" s="717"/>
      <c r="H335" s="717"/>
      <c r="I335" s="717"/>
      <c r="J335" s="717"/>
      <c r="K335" s="717"/>
      <c r="L335" s="717"/>
      <c r="M335" s="717"/>
      <c r="N335" s="717"/>
      <c r="O335" s="717"/>
      <c r="P335" s="717"/>
      <c r="Q335" s="717"/>
      <c r="R335" s="717"/>
      <c r="S335" s="717"/>
      <c r="T335" s="717"/>
      <c r="U335" s="717"/>
      <c r="V335" s="717"/>
      <c r="W335" s="717"/>
      <c r="X335" s="717"/>
      <c r="Y335" s="717"/>
      <c r="Z335" s="717"/>
    </row>
    <row r="336" spans="1:26">
      <c r="A336" s="717"/>
      <c r="B336" s="717"/>
      <c r="C336" s="717"/>
      <c r="D336" s="717"/>
      <c r="E336" s="717"/>
      <c r="F336" s="717"/>
      <c r="G336" s="717"/>
      <c r="H336" s="717"/>
      <c r="I336" s="717"/>
      <c r="J336" s="717"/>
      <c r="K336" s="717"/>
      <c r="L336" s="717"/>
      <c r="M336" s="717"/>
      <c r="N336" s="717"/>
      <c r="O336" s="717"/>
      <c r="P336" s="717"/>
      <c r="Q336" s="717"/>
      <c r="R336" s="717"/>
      <c r="S336" s="717"/>
      <c r="T336" s="717"/>
      <c r="U336" s="717"/>
      <c r="V336" s="717"/>
      <c r="W336" s="717"/>
      <c r="X336" s="717"/>
      <c r="Y336" s="717"/>
      <c r="Z336" s="717"/>
    </row>
    <row r="337" spans="1:26">
      <c r="A337" s="717"/>
      <c r="B337" s="717"/>
      <c r="C337" s="717"/>
      <c r="D337" s="717"/>
      <c r="E337" s="717"/>
      <c r="F337" s="717"/>
      <c r="G337" s="717"/>
      <c r="H337" s="717"/>
      <c r="I337" s="717"/>
      <c r="J337" s="717"/>
      <c r="K337" s="717"/>
      <c r="L337" s="717"/>
      <c r="M337" s="717"/>
      <c r="N337" s="717"/>
      <c r="O337" s="717"/>
      <c r="P337" s="717"/>
      <c r="Q337" s="717"/>
      <c r="R337" s="717"/>
      <c r="S337" s="717"/>
      <c r="T337" s="717"/>
      <c r="U337" s="717"/>
      <c r="V337" s="717"/>
      <c r="W337" s="717"/>
      <c r="X337" s="717"/>
      <c r="Y337" s="717"/>
      <c r="Z337" s="717"/>
    </row>
    <row r="338" spans="1:26">
      <c r="A338" s="717"/>
      <c r="B338" s="717"/>
      <c r="C338" s="717"/>
      <c r="D338" s="717"/>
      <c r="E338" s="717"/>
      <c r="F338" s="717"/>
      <c r="G338" s="717"/>
      <c r="H338" s="717"/>
      <c r="I338" s="717"/>
      <c r="J338" s="717"/>
      <c r="K338" s="717"/>
      <c r="L338" s="717"/>
      <c r="M338" s="717"/>
      <c r="N338" s="717"/>
      <c r="O338" s="717"/>
      <c r="P338" s="717"/>
      <c r="Q338" s="717"/>
      <c r="R338" s="717"/>
      <c r="S338" s="717"/>
      <c r="T338" s="717"/>
      <c r="U338" s="717"/>
      <c r="V338" s="717"/>
      <c r="W338" s="717"/>
      <c r="X338" s="717"/>
      <c r="Y338" s="717"/>
      <c r="Z338" s="717"/>
    </row>
    <row r="339" spans="1:26">
      <c r="A339" s="717"/>
      <c r="B339" s="717"/>
      <c r="C339" s="717"/>
      <c r="D339" s="717"/>
      <c r="E339" s="717"/>
      <c r="F339" s="717"/>
      <c r="G339" s="717"/>
      <c r="H339" s="717"/>
      <c r="I339" s="717"/>
      <c r="J339" s="717"/>
      <c r="K339" s="717"/>
      <c r="L339" s="717"/>
      <c r="M339" s="717"/>
      <c r="N339" s="717"/>
      <c r="O339" s="717"/>
      <c r="P339" s="717"/>
      <c r="Q339" s="717"/>
      <c r="R339" s="717"/>
      <c r="S339" s="717"/>
      <c r="T339" s="717"/>
      <c r="U339" s="717"/>
      <c r="V339" s="717"/>
      <c r="W339" s="717"/>
      <c r="X339" s="717"/>
      <c r="Y339" s="717"/>
      <c r="Z339" s="717"/>
    </row>
    <row r="340" spans="1:26">
      <c r="A340" s="717"/>
      <c r="B340" s="717"/>
      <c r="C340" s="717"/>
      <c r="D340" s="717"/>
      <c r="E340" s="717"/>
      <c r="F340" s="717"/>
      <c r="G340" s="717"/>
      <c r="H340" s="717"/>
      <c r="I340" s="717"/>
      <c r="J340" s="717"/>
      <c r="K340" s="717"/>
      <c r="L340" s="717"/>
      <c r="M340" s="717"/>
      <c r="N340" s="717"/>
      <c r="O340" s="717"/>
      <c r="P340" s="717"/>
      <c r="Q340" s="717"/>
      <c r="R340" s="717"/>
      <c r="S340" s="717"/>
      <c r="T340" s="717"/>
      <c r="U340" s="717"/>
      <c r="V340" s="717"/>
      <c r="W340" s="717"/>
      <c r="X340" s="717"/>
      <c r="Y340" s="717"/>
      <c r="Z340" s="717"/>
    </row>
    <row r="341" spans="1:26">
      <c r="A341" s="717"/>
      <c r="B341" s="717"/>
      <c r="C341" s="717"/>
      <c r="D341" s="717"/>
      <c r="E341" s="717"/>
      <c r="F341" s="717"/>
      <c r="G341" s="717"/>
      <c r="H341" s="717"/>
      <c r="I341" s="717"/>
      <c r="J341" s="717"/>
      <c r="K341" s="717"/>
      <c r="L341" s="717"/>
      <c r="M341" s="717"/>
      <c r="N341" s="717"/>
      <c r="O341" s="717"/>
      <c r="P341" s="717"/>
      <c r="Q341" s="717"/>
      <c r="R341" s="717"/>
      <c r="S341" s="717"/>
      <c r="T341" s="717"/>
      <c r="U341" s="717"/>
      <c r="V341" s="717"/>
      <c r="W341" s="717"/>
      <c r="X341" s="717"/>
      <c r="Y341" s="717"/>
      <c r="Z341" s="717"/>
    </row>
    <row r="342" spans="1:26">
      <c r="A342" s="717"/>
      <c r="B342" s="717"/>
      <c r="C342" s="717"/>
      <c r="D342" s="717"/>
      <c r="E342" s="717"/>
      <c r="F342" s="717"/>
      <c r="G342" s="717"/>
      <c r="H342" s="717"/>
      <c r="I342" s="717"/>
      <c r="J342" s="717"/>
      <c r="K342" s="717"/>
      <c r="L342" s="717"/>
      <c r="M342" s="717"/>
      <c r="N342" s="717"/>
      <c r="O342" s="717"/>
      <c r="P342" s="717"/>
      <c r="Q342" s="717"/>
      <c r="R342" s="717"/>
      <c r="S342" s="717"/>
      <c r="T342" s="717"/>
      <c r="U342" s="717"/>
      <c r="V342" s="717"/>
      <c r="W342" s="717"/>
      <c r="X342" s="717"/>
      <c r="Y342" s="717"/>
      <c r="Z342" s="717"/>
    </row>
    <row r="343" spans="1:26">
      <c r="A343" s="717"/>
      <c r="B343" s="717"/>
      <c r="C343" s="717"/>
      <c r="D343" s="717"/>
      <c r="E343" s="717"/>
      <c r="F343" s="717"/>
      <c r="G343" s="717"/>
      <c r="H343" s="717"/>
      <c r="I343" s="717"/>
      <c r="J343" s="717"/>
      <c r="K343" s="717"/>
      <c r="L343" s="717"/>
      <c r="M343" s="717"/>
      <c r="N343" s="717"/>
      <c r="O343" s="717"/>
      <c r="P343" s="717"/>
      <c r="Q343" s="717"/>
      <c r="R343" s="717"/>
      <c r="S343" s="717"/>
      <c r="T343" s="717"/>
      <c r="U343" s="717"/>
      <c r="V343" s="717"/>
      <c r="W343" s="717"/>
      <c r="X343" s="717"/>
      <c r="Y343" s="717"/>
      <c r="Z343" s="717"/>
    </row>
    <row r="344" spans="1:26">
      <c r="A344" s="717"/>
      <c r="B344" s="717"/>
      <c r="C344" s="717"/>
      <c r="D344" s="717"/>
      <c r="E344" s="717"/>
      <c r="F344" s="717"/>
      <c r="G344" s="717"/>
      <c r="H344" s="717"/>
      <c r="I344" s="717"/>
      <c r="J344" s="717"/>
      <c r="K344" s="717"/>
      <c r="L344" s="717"/>
      <c r="M344" s="717"/>
      <c r="N344" s="717"/>
      <c r="O344" s="717"/>
      <c r="P344" s="717"/>
      <c r="Q344" s="717"/>
      <c r="R344" s="717"/>
      <c r="S344" s="717"/>
      <c r="T344" s="717"/>
      <c r="U344" s="717"/>
      <c r="V344" s="717"/>
      <c r="W344" s="717"/>
      <c r="X344" s="717"/>
      <c r="Y344" s="717"/>
      <c r="Z344" s="717"/>
    </row>
    <row r="345" spans="1:26">
      <c r="A345" s="717"/>
      <c r="B345" s="717"/>
      <c r="C345" s="717"/>
      <c r="D345" s="717"/>
      <c r="E345" s="717"/>
      <c r="F345" s="717"/>
      <c r="G345" s="717"/>
      <c r="H345" s="717"/>
      <c r="I345" s="717"/>
      <c r="J345" s="717"/>
      <c r="K345" s="717"/>
      <c r="L345" s="717"/>
      <c r="M345" s="717"/>
      <c r="N345" s="717"/>
      <c r="O345" s="717"/>
      <c r="P345" s="717"/>
      <c r="Q345" s="717"/>
      <c r="R345" s="717"/>
      <c r="S345" s="717"/>
      <c r="T345" s="717"/>
      <c r="U345" s="717"/>
      <c r="V345" s="717"/>
      <c r="W345" s="717"/>
      <c r="X345" s="717"/>
      <c r="Y345" s="717"/>
      <c r="Z345" s="717"/>
    </row>
    <row r="346" spans="1:26">
      <c r="A346" s="717"/>
      <c r="B346" s="717"/>
      <c r="C346" s="717"/>
      <c r="D346" s="717"/>
      <c r="E346" s="717"/>
      <c r="F346" s="717"/>
      <c r="G346" s="717"/>
      <c r="H346" s="717"/>
      <c r="I346" s="717"/>
      <c r="J346" s="717"/>
      <c r="K346" s="717"/>
      <c r="L346" s="717"/>
      <c r="M346" s="717"/>
      <c r="N346" s="717"/>
      <c r="O346" s="717"/>
      <c r="P346" s="717"/>
      <c r="Q346" s="717"/>
      <c r="R346" s="717"/>
      <c r="S346" s="717"/>
      <c r="T346" s="717"/>
      <c r="U346" s="717"/>
      <c r="V346" s="717"/>
      <c r="W346" s="717"/>
      <c r="X346" s="717"/>
      <c r="Y346" s="717"/>
      <c r="Z346" s="717"/>
    </row>
    <row r="347" spans="1:26">
      <c r="A347" s="717"/>
      <c r="B347" s="717"/>
      <c r="C347" s="717"/>
      <c r="D347" s="717"/>
      <c r="E347" s="717"/>
      <c r="F347" s="717"/>
      <c r="G347" s="717"/>
      <c r="H347" s="717"/>
      <c r="I347" s="717"/>
      <c r="J347" s="717"/>
      <c r="K347" s="717"/>
      <c r="L347" s="717"/>
      <c r="M347" s="717"/>
      <c r="N347" s="717"/>
      <c r="O347" s="717"/>
      <c r="P347" s="717"/>
      <c r="Q347" s="717"/>
      <c r="R347" s="717"/>
      <c r="S347" s="717"/>
      <c r="T347" s="717"/>
      <c r="U347" s="717"/>
      <c r="V347" s="717"/>
      <c r="W347" s="717"/>
      <c r="X347" s="717"/>
      <c r="Y347" s="717"/>
      <c r="Z347" s="717"/>
    </row>
    <row r="348" spans="1:26">
      <c r="A348" s="717"/>
      <c r="B348" s="717"/>
      <c r="C348" s="717"/>
      <c r="D348" s="717"/>
      <c r="E348" s="717"/>
      <c r="F348" s="717"/>
      <c r="G348" s="717"/>
      <c r="H348" s="717"/>
      <c r="I348" s="717"/>
      <c r="J348" s="717"/>
      <c r="K348" s="717"/>
      <c r="L348" s="717"/>
      <c r="M348" s="717"/>
      <c r="N348" s="717"/>
      <c r="O348" s="717"/>
      <c r="P348" s="717"/>
      <c r="Q348" s="717"/>
      <c r="R348" s="717"/>
      <c r="S348" s="717"/>
      <c r="T348" s="717"/>
      <c r="U348" s="717"/>
      <c r="V348" s="717"/>
      <c r="W348" s="717"/>
      <c r="X348" s="717"/>
      <c r="Y348" s="717"/>
      <c r="Z348" s="717"/>
    </row>
    <row r="349" spans="1:26">
      <c r="A349" s="717"/>
      <c r="B349" s="717"/>
      <c r="C349" s="717"/>
      <c r="D349" s="717"/>
      <c r="E349" s="717"/>
      <c r="F349" s="717"/>
      <c r="G349" s="717"/>
      <c r="H349" s="717"/>
      <c r="I349" s="717"/>
      <c r="J349" s="717"/>
      <c r="K349" s="717"/>
      <c r="L349" s="717"/>
      <c r="M349" s="717"/>
      <c r="N349" s="717"/>
      <c r="O349" s="717"/>
      <c r="P349" s="717"/>
      <c r="Q349" s="717"/>
      <c r="R349" s="717"/>
      <c r="S349" s="717"/>
      <c r="T349" s="717"/>
      <c r="U349" s="717"/>
      <c r="V349" s="717"/>
      <c r="W349" s="717"/>
      <c r="X349" s="717"/>
      <c r="Y349" s="717"/>
      <c r="Z349" s="717"/>
    </row>
    <row r="350" spans="1:26">
      <c r="A350" s="717"/>
      <c r="B350" s="717"/>
      <c r="C350" s="717"/>
      <c r="D350" s="717"/>
      <c r="E350" s="717"/>
      <c r="F350" s="717"/>
      <c r="G350" s="717"/>
      <c r="H350" s="717"/>
      <c r="I350" s="717"/>
      <c r="J350" s="717"/>
      <c r="K350" s="717"/>
      <c r="L350" s="717"/>
      <c r="M350" s="717"/>
      <c r="N350" s="717"/>
      <c r="O350" s="717"/>
      <c r="P350" s="717"/>
      <c r="Q350" s="717"/>
      <c r="R350" s="717"/>
      <c r="S350" s="717"/>
      <c r="T350" s="717"/>
      <c r="U350" s="717"/>
      <c r="V350" s="717"/>
      <c r="W350" s="717"/>
      <c r="X350" s="717"/>
      <c r="Y350" s="717"/>
      <c r="Z350" s="717"/>
    </row>
    <row r="351" spans="1:26">
      <c r="A351" s="717"/>
      <c r="B351" s="717"/>
      <c r="C351" s="717"/>
      <c r="D351" s="717"/>
      <c r="E351" s="717"/>
      <c r="F351" s="717"/>
      <c r="G351" s="717"/>
      <c r="H351" s="717"/>
      <c r="I351" s="717"/>
      <c r="J351" s="717"/>
      <c r="K351" s="717"/>
      <c r="L351" s="717"/>
      <c r="M351" s="717"/>
      <c r="N351" s="717"/>
      <c r="O351" s="717"/>
      <c r="P351" s="717"/>
      <c r="Q351" s="717"/>
      <c r="R351" s="717"/>
      <c r="S351" s="717"/>
      <c r="T351" s="717"/>
      <c r="U351" s="717"/>
      <c r="V351" s="717"/>
      <c r="W351" s="717"/>
      <c r="X351" s="717"/>
      <c r="Y351" s="717"/>
      <c r="Z351" s="717"/>
    </row>
    <row r="352" spans="1:26">
      <c r="A352" s="717"/>
      <c r="B352" s="717"/>
      <c r="C352" s="717"/>
      <c r="D352" s="717"/>
      <c r="E352" s="717"/>
      <c r="F352" s="717"/>
      <c r="G352" s="717"/>
      <c r="H352" s="717"/>
      <c r="I352" s="717"/>
      <c r="J352" s="717"/>
      <c r="K352" s="717"/>
      <c r="L352" s="717"/>
      <c r="M352" s="717"/>
      <c r="N352" s="717"/>
      <c r="O352" s="717"/>
      <c r="P352" s="717"/>
      <c r="Q352" s="717"/>
      <c r="R352" s="717"/>
      <c r="S352" s="717"/>
      <c r="T352" s="717"/>
      <c r="U352" s="717"/>
      <c r="V352" s="717"/>
      <c r="W352" s="717"/>
      <c r="X352" s="717"/>
      <c r="Y352" s="717"/>
      <c r="Z352" s="717"/>
    </row>
    <row r="353" spans="1:26">
      <c r="A353" s="717"/>
      <c r="B353" s="717"/>
      <c r="C353" s="717"/>
      <c r="D353" s="717"/>
      <c r="E353" s="717"/>
      <c r="F353" s="717"/>
      <c r="G353" s="717"/>
      <c r="H353" s="717"/>
      <c r="I353" s="717"/>
      <c r="J353" s="717"/>
      <c r="K353" s="717"/>
      <c r="L353" s="717"/>
      <c r="M353" s="717"/>
      <c r="N353" s="717"/>
      <c r="O353" s="717"/>
      <c r="P353" s="717"/>
      <c r="Q353" s="717"/>
      <c r="R353" s="717"/>
      <c r="S353" s="717"/>
      <c r="T353" s="717"/>
      <c r="U353" s="717"/>
      <c r="V353" s="717"/>
      <c r="W353" s="717"/>
      <c r="X353" s="717"/>
      <c r="Y353" s="717"/>
      <c r="Z353" s="717"/>
    </row>
    <row r="354" spans="1:26">
      <c r="A354" s="717"/>
      <c r="B354" s="717"/>
      <c r="C354" s="717"/>
      <c r="D354" s="717"/>
      <c r="E354" s="717"/>
      <c r="F354" s="717"/>
      <c r="G354" s="717"/>
      <c r="H354" s="717"/>
      <c r="I354" s="717"/>
      <c r="J354" s="717"/>
      <c r="K354" s="717"/>
      <c r="L354" s="717"/>
      <c r="M354" s="717"/>
      <c r="N354" s="717"/>
      <c r="O354" s="717"/>
      <c r="P354" s="717"/>
      <c r="Q354" s="717"/>
      <c r="R354" s="717"/>
      <c r="S354" s="717"/>
      <c r="T354" s="717"/>
      <c r="U354" s="717"/>
      <c r="V354" s="717"/>
      <c r="W354" s="717"/>
      <c r="X354" s="717"/>
      <c r="Y354" s="717"/>
      <c r="Z354" s="717"/>
    </row>
    <row r="355" spans="1:26">
      <c r="A355" s="717"/>
      <c r="B355" s="717"/>
      <c r="C355" s="717"/>
      <c r="D355" s="717"/>
      <c r="E355" s="717"/>
      <c r="F355" s="717"/>
      <c r="G355" s="717"/>
      <c r="H355" s="717"/>
      <c r="I355" s="717"/>
      <c r="J355" s="717"/>
      <c r="K355" s="717"/>
      <c r="L355" s="717"/>
      <c r="M355" s="717"/>
      <c r="N355" s="717"/>
      <c r="O355" s="717"/>
      <c r="P355" s="717"/>
      <c r="Q355" s="717"/>
      <c r="R355" s="717"/>
      <c r="S355" s="717"/>
      <c r="T355" s="717"/>
      <c r="U355" s="717"/>
      <c r="V355" s="717"/>
      <c r="W355" s="717"/>
      <c r="X355" s="717"/>
      <c r="Y355" s="717"/>
      <c r="Z355" s="717"/>
    </row>
    <row r="356" spans="1:26">
      <c r="A356" s="717"/>
      <c r="B356" s="717"/>
      <c r="C356" s="717"/>
      <c r="D356" s="717"/>
      <c r="E356" s="717"/>
      <c r="F356" s="717"/>
      <c r="G356" s="717"/>
      <c r="H356" s="717"/>
      <c r="I356" s="717"/>
      <c r="J356" s="717"/>
      <c r="K356" s="717"/>
      <c r="L356" s="717"/>
      <c r="M356" s="717"/>
      <c r="N356" s="717"/>
      <c r="O356" s="717"/>
      <c r="P356" s="717"/>
      <c r="Q356" s="717"/>
      <c r="R356" s="717"/>
      <c r="S356" s="717"/>
      <c r="T356" s="717"/>
      <c r="U356" s="717"/>
      <c r="V356" s="717"/>
      <c r="W356" s="717"/>
      <c r="X356" s="717"/>
      <c r="Y356" s="717"/>
      <c r="Z356" s="717"/>
    </row>
    <row r="357" spans="1:26">
      <c r="A357" s="717"/>
      <c r="B357" s="717"/>
      <c r="C357" s="717"/>
      <c r="D357" s="717"/>
      <c r="E357" s="717"/>
      <c r="F357" s="717"/>
      <c r="G357" s="717"/>
      <c r="H357" s="717"/>
      <c r="I357" s="717"/>
      <c r="J357" s="717"/>
      <c r="K357" s="717"/>
      <c r="L357" s="717"/>
      <c r="M357" s="717"/>
      <c r="N357" s="717"/>
      <c r="O357" s="717"/>
      <c r="P357" s="717"/>
      <c r="Q357" s="717"/>
      <c r="R357" s="717"/>
      <c r="S357" s="717"/>
      <c r="T357" s="717"/>
      <c r="U357" s="717"/>
      <c r="V357" s="717"/>
      <c r="W357" s="717"/>
      <c r="X357" s="717"/>
      <c r="Y357" s="717"/>
      <c r="Z357" s="717"/>
    </row>
    <row r="358" spans="1:26">
      <c r="A358" s="717"/>
      <c r="B358" s="717"/>
      <c r="C358" s="717"/>
      <c r="D358" s="717"/>
      <c r="E358" s="717"/>
      <c r="F358" s="717"/>
      <c r="G358" s="717"/>
      <c r="H358" s="717"/>
      <c r="I358" s="717"/>
      <c r="J358" s="717"/>
      <c r="K358" s="717"/>
      <c r="L358" s="717"/>
      <c r="M358" s="717"/>
      <c r="N358" s="717"/>
      <c r="O358" s="717"/>
      <c r="P358" s="717"/>
      <c r="Q358" s="717"/>
      <c r="R358" s="717"/>
      <c r="S358" s="717"/>
      <c r="T358" s="717"/>
      <c r="U358" s="717"/>
      <c r="V358" s="717"/>
      <c r="W358" s="717"/>
      <c r="X358" s="717"/>
      <c r="Y358" s="717"/>
      <c r="Z358" s="717"/>
    </row>
    <row r="359" spans="1:26">
      <c r="A359" s="717"/>
      <c r="B359" s="717"/>
      <c r="C359" s="717"/>
      <c r="D359" s="717"/>
      <c r="E359" s="717"/>
      <c r="F359" s="717"/>
      <c r="G359" s="717"/>
      <c r="H359" s="717"/>
      <c r="I359" s="717"/>
      <c r="J359" s="717"/>
      <c r="K359" s="717"/>
      <c r="L359" s="717"/>
      <c r="M359" s="717"/>
      <c r="N359" s="717"/>
      <c r="O359" s="717"/>
      <c r="P359" s="717"/>
      <c r="Q359" s="717"/>
      <c r="R359" s="717"/>
      <c r="S359" s="717"/>
      <c r="T359" s="717"/>
      <c r="U359" s="717"/>
      <c r="V359" s="717"/>
      <c r="W359" s="717"/>
      <c r="X359" s="717"/>
      <c r="Y359" s="717"/>
      <c r="Z359" s="717"/>
    </row>
    <row r="360" spans="1:26">
      <c r="A360" s="717"/>
      <c r="B360" s="717"/>
      <c r="C360" s="717"/>
      <c r="D360" s="717"/>
      <c r="E360" s="717"/>
      <c r="F360" s="717"/>
      <c r="G360" s="717"/>
      <c r="H360" s="717"/>
      <c r="I360" s="717"/>
      <c r="J360" s="717"/>
      <c r="K360" s="717"/>
      <c r="L360" s="717"/>
      <c r="M360" s="717"/>
      <c r="N360" s="717"/>
      <c r="O360" s="717"/>
      <c r="P360" s="717"/>
      <c r="Q360" s="717"/>
      <c r="R360" s="717"/>
      <c r="S360" s="717"/>
      <c r="T360" s="717"/>
      <c r="U360" s="717"/>
      <c r="V360" s="717"/>
      <c r="W360" s="717"/>
      <c r="X360" s="717"/>
      <c r="Y360" s="717"/>
      <c r="Z360" s="717"/>
    </row>
    <row r="361" spans="1:26">
      <c r="A361" s="717"/>
      <c r="B361" s="717"/>
      <c r="C361" s="717"/>
      <c r="D361" s="717"/>
      <c r="E361" s="717"/>
      <c r="F361" s="717"/>
      <c r="G361" s="717"/>
      <c r="H361" s="717"/>
      <c r="I361" s="717"/>
      <c r="J361" s="717"/>
      <c r="K361" s="717"/>
      <c r="L361" s="717"/>
      <c r="M361" s="717"/>
      <c r="N361" s="717"/>
      <c r="O361" s="717"/>
      <c r="P361" s="717"/>
      <c r="Q361" s="717"/>
      <c r="R361" s="717"/>
      <c r="S361" s="717"/>
      <c r="T361" s="717"/>
      <c r="U361" s="717"/>
      <c r="V361" s="717"/>
      <c r="W361" s="717"/>
      <c r="X361" s="717"/>
      <c r="Y361" s="717"/>
      <c r="Z361" s="717"/>
    </row>
    <row r="362" spans="1:26">
      <c r="A362" s="717"/>
      <c r="B362" s="717"/>
      <c r="C362" s="717"/>
      <c r="D362" s="717"/>
      <c r="E362" s="717"/>
      <c r="F362" s="717"/>
      <c r="G362" s="717"/>
      <c r="H362" s="717"/>
      <c r="I362" s="717"/>
      <c r="J362" s="717"/>
      <c r="K362" s="717"/>
      <c r="L362" s="717"/>
      <c r="M362" s="717"/>
      <c r="N362" s="717"/>
      <c r="O362" s="717"/>
      <c r="P362" s="717"/>
      <c r="Q362" s="717"/>
      <c r="R362" s="717"/>
      <c r="S362" s="717"/>
      <c r="T362" s="717"/>
      <c r="U362" s="717"/>
      <c r="V362" s="717"/>
      <c r="W362" s="717"/>
      <c r="X362" s="717"/>
      <c r="Y362" s="717"/>
      <c r="Z362" s="717"/>
    </row>
    <row r="363" spans="1:26">
      <c r="A363" s="717"/>
      <c r="B363" s="717"/>
      <c r="C363" s="717"/>
      <c r="D363" s="717"/>
      <c r="E363" s="717"/>
      <c r="F363" s="717"/>
      <c r="G363" s="717"/>
      <c r="H363" s="717"/>
      <c r="I363" s="717"/>
      <c r="J363" s="717"/>
      <c r="K363" s="717"/>
      <c r="L363" s="717"/>
      <c r="M363" s="717"/>
      <c r="N363" s="717"/>
      <c r="O363" s="717"/>
      <c r="P363" s="717"/>
      <c r="Q363" s="717"/>
      <c r="R363" s="717"/>
      <c r="S363" s="717"/>
      <c r="T363" s="717"/>
      <c r="U363" s="717"/>
      <c r="V363" s="717"/>
      <c r="W363" s="717"/>
      <c r="X363" s="717"/>
      <c r="Y363" s="717"/>
      <c r="Z363" s="717"/>
    </row>
    <row r="364" spans="1:26">
      <c r="A364" s="717"/>
      <c r="B364" s="717"/>
      <c r="C364" s="717"/>
      <c r="D364" s="717"/>
      <c r="E364" s="717"/>
      <c r="F364" s="717"/>
      <c r="G364" s="717"/>
      <c r="H364" s="717"/>
      <c r="I364" s="717"/>
      <c r="J364" s="717"/>
      <c r="K364" s="717"/>
      <c r="L364" s="717"/>
      <c r="M364" s="717"/>
      <c r="N364" s="717"/>
      <c r="O364" s="717"/>
      <c r="P364" s="717"/>
      <c r="Q364" s="717"/>
      <c r="R364" s="717"/>
      <c r="S364" s="717"/>
      <c r="T364" s="717"/>
      <c r="U364" s="717"/>
      <c r="V364" s="717"/>
      <c r="W364" s="717"/>
      <c r="X364" s="717"/>
      <c r="Y364" s="717"/>
      <c r="Z364" s="717"/>
    </row>
    <row r="365" spans="1:26">
      <c r="A365" s="717"/>
      <c r="B365" s="717"/>
      <c r="C365" s="717"/>
      <c r="D365" s="717"/>
      <c r="E365" s="717"/>
      <c r="F365" s="717"/>
      <c r="G365" s="717"/>
      <c r="H365" s="717"/>
      <c r="I365" s="717"/>
      <c r="J365" s="717"/>
      <c r="K365" s="717"/>
      <c r="L365" s="717"/>
      <c r="M365" s="717"/>
      <c r="N365" s="717"/>
      <c r="O365" s="717"/>
      <c r="P365" s="717"/>
      <c r="Q365" s="717"/>
      <c r="R365" s="717"/>
      <c r="S365" s="717"/>
      <c r="T365" s="717"/>
      <c r="U365" s="717"/>
      <c r="V365" s="717"/>
      <c r="W365" s="717"/>
      <c r="X365" s="717"/>
      <c r="Y365" s="717"/>
      <c r="Z365" s="717"/>
    </row>
    <row r="366" spans="1:26">
      <c r="A366" s="717"/>
      <c r="B366" s="717"/>
      <c r="C366" s="717"/>
      <c r="D366" s="717"/>
      <c r="E366" s="717"/>
      <c r="F366" s="717"/>
      <c r="G366" s="717"/>
      <c r="H366" s="717"/>
      <c r="I366" s="717"/>
      <c r="J366" s="717"/>
      <c r="K366" s="717"/>
      <c r="L366" s="717"/>
      <c r="M366" s="717"/>
      <c r="N366" s="717"/>
      <c r="O366" s="717"/>
      <c r="P366" s="717"/>
      <c r="Q366" s="717"/>
      <c r="R366" s="717"/>
      <c r="S366" s="717"/>
      <c r="T366" s="717"/>
      <c r="U366" s="717"/>
      <c r="V366" s="717"/>
      <c r="W366" s="717"/>
      <c r="X366" s="717"/>
      <c r="Y366" s="717"/>
      <c r="Z366" s="717"/>
    </row>
    <row r="367" spans="1:26">
      <c r="A367" s="717"/>
      <c r="B367" s="717"/>
      <c r="C367" s="717"/>
      <c r="D367" s="717"/>
      <c r="E367" s="717"/>
      <c r="F367" s="717"/>
      <c r="G367" s="717"/>
      <c r="H367" s="717"/>
      <c r="I367" s="717"/>
      <c r="J367" s="717"/>
      <c r="K367" s="717"/>
      <c r="L367" s="717"/>
      <c r="M367" s="717"/>
      <c r="N367" s="717"/>
      <c r="O367" s="717"/>
      <c r="P367" s="717"/>
      <c r="Q367" s="717"/>
      <c r="R367" s="717"/>
      <c r="S367" s="717"/>
      <c r="T367" s="717"/>
      <c r="U367" s="717"/>
      <c r="V367" s="717"/>
      <c r="W367" s="717"/>
      <c r="X367" s="717"/>
      <c r="Y367" s="717"/>
      <c r="Z367" s="717"/>
    </row>
    <row r="368" spans="1:26">
      <c r="A368" s="717"/>
      <c r="B368" s="717"/>
      <c r="C368" s="717"/>
      <c r="D368" s="717"/>
      <c r="E368" s="717"/>
      <c r="F368" s="717"/>
      <c r="G368" s="717"/>
      <c r="H368" s="717"/>
      <c r="I368" s="717"/>
      <c r="J368" s="717"/>
      <c r="K368" s="717"/>
      <c r="L368" s="717"/>
      <c r="M368" s="717"/>
      <c r="N368" s="717"/>
      <c r="O368" s="717"/>
      <c r="P368" s="717"/>
      <c r="Q368" s="717"/>
      <c r="R368" s="717"/>
      <c r="S368" s="717"/>
      <c r="T368" s="717"/>
      <c r="U368" s="717"/>
      <c r="V368" s="717"/>
      <c r="W368" s="717"/>
      <c r="X368" s="717"/>
      <c r="Y368" s="717"/>
      <c r="Z368" s="717"/>
    </row>
    <row r="369" spans="1:26">
      <c r="A369" s="717"/>
      <c r="B369" s="717"/>
      <c r="C369" s="717"/>
      <c r="D369" s="717"/>
      <c r="E369" s="717"/>
      <c r="F369" s="717"/>
      <c r="G369" s="717"/>
      <c r="H369" s="717"/>
      <c r="I369" s="717"/>
      <c r="J369" s="717"/>
      <c r="K369" s="717"/>
      <c r="L369" s="717"/>
      <c r="M369" s="717"/>
      <c r="N369" s="717"/>
      <c r="O369" s="717"/>
      <c r="P369" s="717"/>
      <c r="Q369" s="717"/>
      <c r="R369" s="717"/>
      <c r="S369" s="717"/>
      <c r="T369" s="717"/>
      <c r="U369" s="717"/>
      <c r="V369" s="717"/>
      <c r="W369" s="717"/>
      <c r="X369" s="717"/>
      <c r="Y369" s="717"/>
      <c r="Z369" s="717"/>
    </row>
    <row r="370" spans="1:26">
      <c r="A370" s="717"/>
      <c r="B370" s="717"/>
      <c r="C370" s="717"/>
      <c r="D370" s="717"/>
      <c r="E370" s="717"/>
      <c r="F370" s="717"/>
      <c r="G370" s="717"/>
      <c r="H370" s="717"/>
      <c r="I370" s="717"/>
      <c r="J370" s="717"/>
      <c r="K370" s="717"/>
      <c r="L370" s="717"/>
      <c r="M370" s="717"/>
      <c r="N370" s="717"/>
      <c r="O370" s="717"/>
      <c r="P370" s="717"/>
      <c r="Q370" s="717"/>
      <c r="R370" s="717"/>
      <c r="S370" s="717"/>
      <c r="T370" s="717"/>
      <c r="U370" s="717"/>
      <c r="V370" s="717"/>
      <c r="W370" s="717"/>
      <c r="X370" s="717"/>
      <c r="Y370" s="717"/>
      <c r="Z370" s="717"/>
    </row>
    <row r="371" spans="1:26">
      <c r="A371" s="717"/>
      <c r="B371" s="717"/>
      <c r="C371" s="717"/>
      <c r="D371" s="717"/>
      <c r="E371" s="717"/>
      <c r="F371" s="717"/>
      <c r="G371" s="717"/>
      <c r="H371" s="717"/>
      <c r="I371" s="717"/>
      <c r="J371" s="717"/>
      <c r="K371" s="717"/>
      <c r="L371" s="717"/>
      <c r="M371" s="717"/>
      <c r="N371" s="717"/>
      <c r="O371" s="717"/>
      <c r="P371" s="717"/>
      <c r="Q371" s="717"/>
      <c r="R371" s="717"/>
      <c r="S371" s="717"/>
      <c r="T371" s="717"/>
      <c r="U371" s="717"/>
      <c r="V371" s="717"/>
      <c r="W371" s="717"/>
      <c r="X371" s="717"/>
      <c r="Y371" s="717"/>
      <c r="Z371" s="717"/>
    </row>
    <row r="372" spans="1:26">
      <c r="A372" s="717"/>
      <c r="B372" s="717"/>
      <c r="C372" s="717"/>
      <c r="D372" s="717"/>
      <c r="E372" s="717"/>
      <c r="F372" s="717"/>
      <c r="G372" s="717"/>
      <c r="H372" s="717"/>
      <c r="I372" s="717"/>
      <c r="J372" s="717"/>
      <c r="K372" s="717"/>
      <c r="L372" s="717"/>
      <c r="M372" s="717"/>
      <c r="N372" s="717"/>
      <c r="O372" s="717"/>
      <c r="P372" s="717"/>
      <c r="Q372" s="717"/>
      <c r="R372" s="717"/>
      <c r="S372" s="717"/>
      <c r="T372" s="717"/>
      <c r="U372" s="717"/>
      <c r="V372" s="717"/>
      <c r="W372" s="717"/>
      <c r="X372" s="717"/>
      <c r="Y372" s="717"/>
      <c r="Z372" s="717"/>
    </row>
    <row r="373" spans="1:26">
      <c r="A373" s="717"/>
      <c r="B373" s="717"/>
      <c r="C373" s="717"/>
      <c r="D373" s="717"/>
      <c r="E373" s="717"/>
      <c r="F373" s="717"/>
      <c r="G373" s="717"/>
      <c r="H373" s="717"/>
      <c r="I373" s="717"/>
      <c r="J373" s="717"/>
      <c r="K373" s="717"/>
      <c r="L373" s="717"/>
      <c r="M373" s="717"/>
      <c r="N373" s="717"/>
      <c r="O373" s="717"/>
      <c r="P373" s="717"/>
      <c r="Q373" s="717"/>
      <c r="R373" s="717"/>
      <c r="S373" s="717"/>
      <c r="T373" s="717"/>
      <c r="U373" s="717"/>
      <c r="V373" s="717"/>
      <c r="W373" s="717"/>
      <c r="X373" s="717"/>
      <c r="Y373" s="717"/>
      <c r="Z373" s="717"/>
    </row>
    <row r="374" spans="1:26">
      <c r="A374" s="717"/>
      <c r="B374" s="717"/>
      <c r="C374" s="717"/>
      <c r="D374" s="717"/>
      <c r="E374" s="717"/>
      <c r="F374" s="717"/>
      <c r="G374" s="717"/>
      <c r="H374" s="717"/>
      <c r="I374" s="717"/>
      <c r="J374" s="717"/>
      <c r="K374" s="717"/>
      <c r="L374" s="717"/>
      <c r="M374" s="717"/>
      <c r="N374" s="717"/>
      <c r="O374" s="717"/>
      <c r="P374" s="717"/>
      <c r="Q374" s="717"/>
      <c r="R374" s="717"/>
      <c r="S374" s="717"/>
      <c r="T374" s="717"/>
      <c r="U374" s="717"/>
      <c r="V374" s="717"/>
      <c r="W374" s="717"/>
      <c r="X374" s="717"/>
      <c r="Y374" s="717"/>
      <c r="Z374" s="717"/>
    </row>
    <row r="375" spans="1:26">
      <c r="A375" s="717"/>
      <c r="B375" s="717"/>
      <c r="C375" s="717"/>
      <c r="D375" s="717"/>
      <c r="E375" s="717"/>
      <c r="F375" s="717"/>
      <c r="G375" s="717"/>
      <c r="H375" s="717"/>
      <c r="I375" s="717"/>
      <c r="J375" s="717"/>
      <c r="K375" s="717"/>
      <c r="L375" s="717"/>
      <c r="M375" s="717"/>
      <c r="N375" s="717"/>
      <c r="O375" s="717"/>
      <c r="P375" s="717"/>
      <c r="Q375" s="717"/>
      <c r="R375" s="717"/>
      <c r="S375" s="717"/>
      <c r="T375" s="717"/>
      <c r="U375" s="717"/>
      <c r="V375" s="717"/>
      <c r="W375" s="717"/>
      <c r="X375" s="717"/>
      <c r="Y375" s="717"/>
      <c r="Z375" s="717"/>
    </row>
    <row r="376" spans="1:26">
      <c r="A376" s="717"/>
      <c r="B376" s="717"/>
      <c r="C376" s="717"/>
      <c r="D376" s="717"/>
      <c r="E376" s="717"/>
      <c r="F376" s="717"/>
      <c r="G376" s="717"/>
      <c r="H376" s="717"/>
      <c r="I376" s="717"/>
      <c r="J376" s="717"/>
      <c r="K376" s="717"/>
      <c r="L376" s="717"/>
      <c r="M376" s="717"/>
      <c r="N376" s="717"/>
      <c r="O376" s="717"/>
      <c r="P376" s="717"/>
      <c r="Q376" s="717"/>
      <c r="R376" s="717"/>
      <c r="S376" s="717"/>
      <c r="T376" s="717"/>
      <c r="U376" s="717"/>
      <c r="V376" s="717"/>
      <c r="W376" s="717"/>
      <c r="X376" s="717"/>
      <c r="Y376" s="717"/>
      <c r="Z376" s="717"/>
    </row>
    <row r="377" spans="1:26">
      <c r="A377" s="717"/>
      <c r="B377" s="717"/>
      <c r="C377" s="717"/>
      <c r="D377" s="717"/>
      <c r="E377" s="717"/>
      <c r="F377" s="717"/>
      <c r="G377" s="717"/>
      <c r="H377" s="717"/>
      <c r="I377" s="717"/>
      <c r="J377" s="717"/>
      <c r="K377" s="717"/>
      <c r="L377" s="717"/>
      <c r="M377" s="717"/>
      <c r="N377" s="717"/>
      <c r="O377" s="717"/>
      <c r="P377" s="717"/>
      <c r="Q377" s="717"/>
      <c r="R377" s="717"/>
      <c r="S377" s="717"/>
      <c r="T377" s="717"/>
      <c r="U377" s="717"/>
      <c r="V377" s="717"/>
      <c r="W377" s="717"/>
      <c r="X377" s="717"/>
      <c r="Y377" s="717"/>
      <c r="Z377" s="717"/>
    </row>
    <row r="378" spans="1:26">
      <c r="A378" s="717"/>
      <c r="B378" s="717"/>
      <c r="C378" s="717"/>
      <c r="D378" s="717"/>
      <c r="E378" s="717"/>
      <c r="F378" s="717"/>
      <c r="G378" s="717"/>
      <c r="H378" s="717"/>
      <c r="I378" s="717"/>
      <c r="J378" s="717"/>
      <c r="K378" s="717"/>
      <c r="L378" s="717"/>
      <c r="M378" s="717"/>
      <c r="N378" s="717"/>
      <c r="O378" s="717"/>
      <c r="P378" s="717"/>
      <c r="Q378" s="717"/>
      <c r="R378" s="717"/>
      <c r="S378" s="717"/>
      <c r="T378" s="717"/>
      <c r="U378" s="717"/>
      <c r="V378" s="717"/>
      <c r="W378" s="717"/>
      <c r="X378" s="717"/>
      <c r="Y378" s="717"/>
      <c r="Z378" s="717"/>
    </row>
    <row r="379" spans="1:26">
      <c r="A379" s="717"/>
      <c r="B379" s="717"/>
      <c r="C379" s="717"/>
      <c r="D379" s="717"/>
      <c r="E379" s="717"/>
      <c r="F379" s="717"/>
      <c r="G379" s="717"/>
      <c r="H379" s="717"/>
      <c r="I379" s="717"/>
      <c r="J379" s="717"/>
      <c r="K379" s="717"/>
      <c r="L379" s="717"/>
      <c r="M379" s="717"/>
      <c r="N379" s="717"/>
      <c r="O379" s="717"/>
      <c r="P379" s="717"/>
      <c r="Q379" s="717"/>
      <c r="R379" s="717"/>
      <c r="S379" s="717"/>
      <c r="T379" s="717"/>
      <c r="U379" s="717"/>
      <c r="V379" s="717"/>
      <c r="W379" s="717"/>
      <c r="X379" s="717"/>
      <c r="Y379" s="717"/>
      <c r="Z379" s="717"/>
    </row>
    <row r="380" spans="1:26">
      <c r="A380" s="717"/>
      <c r="B380" s="717"/>
      <c r="C380" s="717"/>
      <c r="D380" s="717"/>
      <c r="E380" s="717"/>
      <c r="F380" s="717"/>
      <c r="G380" s="717"/>
      <c r="H380" s="717"/>
      <c r="I380" s="717"/>
      <c r="J380" s="717"/>
      <c r="K380" s="717"/>
      <c r="L380" s="717"/>
      <c r="M380" s="717"/>
      <c r="N380" s="717"/>
      <c r="O380" s="717"/>
      <c r="P380" s="717"/>
      <c r="Q380" s="717"/>
      <c r="R380" s="717"/>
      <c r="S380" s="717"/>
      <c r="T380" s="717"/>
      <c r="U380" s="717"/>
      <c r="V380" s="717"/>
      <c r="W380" s="717"/>
      <c r="X380" s="717"/>
      <c r="Y380" s="717"/>
      <c r="Z380" s="717"/>
    </row>
    <row r="381" spans="1:26">
      <c r="A381" s="717"/>
      <c r="B381" s="717"/>
      <c r="C381" s="717"/>
      <c r="D381" s="717"/>
      <c r="E381" s="717"/>
      <c r="F381" s="717"/>
      <c r="G381" s="717"/>
      <c r="H381" s="717"/>
      <c r="I381" s="717"/>
      <c r="J381" s="717"/>
      <c r="K381" s="717"/>
      <c r="L381" s="717"/>
      <c r="M381" s="717"/>
      <c r="N381" s="717"/>
      <c r="O381" s="717"/>
      <c r="P381" s="717"/>
      <c r="Q381" s="717"/>
      <c r="R381" s="717"/>
      <c r="S381" s="717"/>
      <c r="T381" s="717"/>
      <c r="U381" s="717"/>
      <c r="V381" s="717"/>
      <c r="W381" s="717"/>
      <c r="X381" s="717"/>
      <c r="Y381" s="717"/>
      <c r="Z381" s="717"/>
    </row>
    <row r="382" spans="1:26">
      <c r="A382" s="717"/>
      <c r="B382" s="717"/>
      <c r="C382" s="717"/>
      <c r="D382" s="717"/>
      <c r="E382" s="717"/>
      <c r="F382" s="717"/>
      <c r="G382" s="717"/>
      <c r="H382" s="717"/>
      <c r="I382" s="717"/>
      <c r="J382" s="717"/>
      <c r="K382" s="717"/>
      <c r="L382" s="717"/>
      <c r="M382" s="717"/>
      <c r="N382" s="717"/>
      <c r="O382" s="717"/>
      <c r="P382" s="717"/>
      <c r="Q382" s="717"/>
      <c r="R382" s="717"/>
      <c r="S382" s="717"/>
      <c r="T382" s="717"/>
      <c r="U382" s="717"/>
      <c r="V382" s="717"/>
      <c r="W382" s="717"/>
      <c r="X382" s="717"/>
      <c r="Y382" s="717"/>
      <c r="Z382" s="717"/>
    </row>
    <row r="383" spans="1:26">
      <c r="A383" s="717"/>
      <c r="B383" s="717"/>
      <c r="C383" s="717"/>
      <c r="D383" s="717"/>
      <c r="E383" s="717"/>
      <c r="F383" s="717"/>
      <c r="G383" s="717"/>
      <c r="H383" s="717"/>
      <c r="I383" s="717"/>
      <c r="J383" s="717"/>
      <c r="K383" s="717"/>
      <c r="L383" s="717"/>
      <c r="M383" s="717"/>
      <c r="N383" s="717"/>
      <c r="O383" s="717"/>
      <c r="P383" s="717"/>
      <c r="Q383" s="717"/>
      <c r="R383" s="717"/>
      <c r="S383" s="717"/>
      <c r="T383" s="717"/>
      <c r="U383" s="717"/>
      <c r="V383" s="717"/>
      <c r="W383" s="717"/>
      <c r="X383" s="717"/>
      <c r="Y383" s="717"/>
      <c r="Z383" s="717"/>
    </row>
    <row r="384" spans="1:26">
      <c r="A384" s="717"/>
      <c r="B384" s="717"/>
      <c r="C384" s="717"/>
      <c r="D384" s="717"/>
      <c r="E384" s="717"/>
      <c r="F384" s="717"/>
      <c r="G384" s="717"/>
      <c r="H384" s="717"/>
      <c r="I384" s="717"/>
      <c r="J384" s="717"/>
      <c r="K384" s="717"/>
      <c r="L384" s="717"/>
      <c r="M384" s="717"/>
      <c r="N384" s="717"/>
      <c r="O384" s="717"/>
      <c r="P384" s="717"/>
      <c r="Q384" s="717"/>
      <c r="R384" s="717"/>
      <c r="S384" s="717"/>
      <c r="T384" s="717"/>
      <c r="U384" s="717"/>
      <c r="V384" s="717"/>
      <c r="W384" s="717"/>
      <c r="X384" s="717"/>
      <c r="Y384" s="717"/>
      <c r="Z384" s="717"/>
    </row>
    <row r="385" spans="1:26">
      <c r="A385" s="717"/>
      <c r="B385" s="717"/>
      <c r="C385" s="717"/>
      <c r="D385" s="717"/>
      <c r="E385" s="717"/>
      <c r="F385" s="717"/>
      <c r="G385" s="717"/>
      <c r="H385" s="717"/>
      <c r="I385" s="717"/>
      <c r="J385" s="717"/>
      <c r="K385" s="717"/>
      <c r="L385" s="717"/>
      <c r="M385" s="717"/>
      <c r="N385" s="717"/>
      <c r="O385" s="717"/>
      <c r="P385" s="717"/>
      <c r="Q385" s="717"/>
      <c r="R385" s="717"/>
      <c r="S385" s="717"/>
      <c r="T385" s="717"/>
      <c r="U385" s="717"/>
      <c r="V385" s="717"/>
      <c r="W385" s="717"/>
      <c r="X385" s="717"/>
      <c r="Y385" s="717"/>
      <c r="Z385" s="717"/>
    </row>
    <row r="386" spans="1:26">
      <c r="A386" s="717"/>
      <c r="B386" s="717"/>
      <c r="C386" s="717"/>
      <c r="D386" s="717"/>
      <c r="E386" s="717"/>
      <c r="F386" s="717"/>
      <c r="G386" s="717"/>
      <c r="H386" s="717"/>
      <c r="I386" s="717"/>
      <c r="J386" s="717"/>
      <c r="K386" s="717"/>
      <c r="L386" s="717"/>
      <c r="M386" s="717"/>
      <c r="N386" s="717"/>
      <c r="O386" s="717"/>
      <c r="P386" s="717"/>
      <c r="Q386" s="717"/>
      <c r="R386" s="717"/>
      <c r="S386" s="717"/>
      <c r="T386" s="717"/>
      <c r="U386" s="717"/>
      <c r="V386" s="717"/>
      <c r="W386" s="717"/>
      <c r="X386" s="717"/>
      <c r="Y386" s="717"/>
      <c r="Z386" s="717"/>
    </row>
    <row r="387" spans="1:26">
      <c r="A387" s="717"/>
      <c r="B387" s="717"/>
      <c r="C387" s="717"/>
      <c r="D387" s="717"/>
      <c r="E387" s="717"/>
      <c r="F387" s="717"/>
      <c r="G387" s="717"/>
      <c r="H387" s="717"/>
      <c r="I387" s="717"/>
      <c r="J387" s="717"/>
      <c r="K387" s="717"/>
      <c r="L387" s="717"/>
      <c r="M387" s="717"/>
      <c r="N387" s="717"/>
      <c r="O387" s="717"/>
      <c r="P387" s="717"/>
      <c r="Q387" s="717"/>
      <c r="R387" s="717"/>
      <c r="S387" s="717"/>
      <c r="T387" s="717"/>
      <c r="U387" s="717"/>
      <c r="V387" s="717"/>
      <c r="W387" s="717"/>
      <c r="X387" s="717"/>
      <c r="Y387" s="717"/>
      <c r="Z387" s="717"/>
    </row>
    <row r="388" spans="1:26">
      <c r="A388" s="717"/>
      <c r="B388" s="717"/>
      <c r="C388" s="717"/>
      <c r="D388" s="717"/>
      <c r="E388" s="717"/>
      <c r="F388" s="717"/>
      <c r="G388" s="717"/>
      <c r="H388" s="717"/>
      <c r="I388" s="717"/>
      <c r="J388" s="717"/>
      <c r="K388" s="717"/>
      <c r="L388" s="717"/>
      <c r="M388" s="717"/>
      <c r="N388" s="717"/>
      <c r="O388" s="717"/>
      <c r="P388" s="717"/>
      <c r="Q388" s="717"/>
      <c r="R388" s="717"/>
      <c r="S388" s="717"/>
      <c r="T388" s="717"/>
      <c r="U388" s="717"/>
      <c r="V388" s="717"/>
      <c r="W388" s="717"/>
      <c r="X388" s="717"/>
      <c r="Y388" s="717"/>
      <c r="Z388" s="717"/>
    </row>
    <row r="389" spans="1:26">
      <c r="A389" s="717"/>
      <c r="B389" s="717"/>
      <c r="C389" s="717"/>
      <c r="D389" s="717"/>
      <c r="E389" s="717"/>
      <c r="F389" s="717"/>
      <c r="G389" s="717"/>
      <c r="H389" s="717"/>
      <c r="I389" s="717"/>
      <c r="J389" s="717"/>
      <c r="K389" s="717"/>
      <c r="L389" s="717"/>
      <c r="M389" s="717"/>
      <c r="N389" s="717"/>
      <c r="O389" s="717"/>
      <c r="P389" s="717"/>
      <c r="Q389" s="717"/>
      <c r="R389" s="717"/>
      <c r="S389" s="717"/>
      <c r="T389" s="717"/>
      <c r="U389" s="717"/>
      <c r="V389" s="717"/>
      <c r="W389" s="717"/>
      <c r="X389" s="717"/>
      <c r="Y389" s="717"/>
      <c r="Z389" s="717"/>
    </row>
    <row r="390" spans="1:26">
      <c r="A390" s="717"/>
      <c r="B390" s="717"/>
      <c r="C390" s="717"/>
      <c r="D390" s="717"/>
      <c r="E390" s="717"/>
      <c r="F390" s="717"/>
      <c r="G390" s="717"/>
      <c r="H390" s="717"/>
      <c r="I390" s="717"/>
      <c r="J390" s="717"/>
      <c r="K390" s="717"/>
      <c r="L390" s="717"/>
      <c r="M390" s="717"/>
      <c r="N390" s="717"/>
      <c r="O390" s="717"/>
      <c r="P390" s="717"/>
      <c r="Q390" s="717"/>
      <c r="R390" s="717"/>
      <c r="S390" s="717"/>
      <c r="T390" s="717"/>
      <c r="U390" s="717"/>
      <c r="V390" s="717"/>
      <c r="W390" s="717"/>
      <c r="X390" s="717"/>
      <c r="Y390" s="717"/>
      <c r="Z390" s="717"/>
    </row>
    <row r="391" spans="1:26">
      <c r="A391" s="717"/>
      <c r="B391" s="717"/>
      <c r="C391" s="717"/>
      <c r="D391" s="717"/>
      <c r="E391" s="717"/>
      <c r="F391" s="717"/>
      <c r="G391" s="717"/>
      <c r="H391" s="717"/>
      <c r="I391" s="717"/>
      <c r="J391" s="717"/>
      <c r="K391" s="717"/>
      <c r="L391" s="717"/>
      <c r="M391" s="717"/>
      <c r="N391" s="717"/>
      <c r="O391" s="717"/>
      <c r="P391" s="717"/>
      <c r="Q391" s="717"/>
      <c r="R391" s="717"/>
      <c r="S391" s="717"/>
      <c r="T391" s="717"/>
      <c r="U391" s="717"/>
      <c r="V391" s="717"/>
      <c r="W391" s="717"/>
      <c r="X391" s="717"/>
      <c r="Y391" s="717"/>
      <c r="Z391" s="717"/>
    </row>
    <row r="392" spans="1:26">
      <c r="A392" s="717"/>
      <c r="B392" s="717"/>
      <c r="C392" s="717"/>
      <c r="D392" s="717"/>
      <c r="E392" s="717"/>
      <c r="F392" s="717"/>
      <c r="G392" s="717"/>
      <c r="H392" s="717"/>
      <c r="I392" s="717"/>
      <c r="J392" s="717"/>
      <c r="K392" s="717"/>
      <c r="L392" s="717"/>
      <c r="M392" s="717"/>
      <c r="N392" s="717"/>
      <c r="O392" s="717"/>
      <c r="P392" s="717"/>
      <c r="Q392" s="717"/>
      <c r="R392" s="717"/>
      <c r="S392" s="717"/>
      <c r="T392" s="717"/>
      <c r="U392" s="717"/>
      <c r="V392" s="717"/>
      <c r="W392" s="717"/>
      <c r="X392" s="717"/>
      <c r="Y392" s="717"/>
      <c r="Z392" s="717"/>
    </row>
    <row r="393" spans="1:26">
      <c r="A393" s="717"/>
      <c r="B393" s="717"/>
      <c r="C393" s="717"/>
      <c r="D393" s="717"/>
      <c r="E393" s="717"/>
      <c r="F393" s="717"/>
      <c r="G393" s="717"/>
      <c r="H393" s="717"/>
      <c r="I393" s="717"/>
      <c r="J393" s="717"/>
      <c r="K393" s="717"/>
      <c r="L393" s="717"/>
      <c r="M393" s="717"/>
      <c r="N393" s="717"/>
      <c r="O393" s="717"/>
      <c r="P393" s="717"/>
      <c r="Q393" s="717"/>
      <c r="R393" s="717"/>
      <c r="S393" s="717"/>
      <c r="T393" s="717"/>
      <c r="U393" s="717"/>
      <c r="V393" s="717"/>
      <c r="W393" s="717"/>
      <c r="X393" s="717"/>
      <c r="Y393" s="717"/>
      <c r="Z393" s="717"/>
    </row>
    <row r="394" spans="1:26">
      <c r="A394" s="717"/>
      <c r="B394" s="717"/>
      <c r="C394" s="717"/>
      <c r="D394" s="717"/>
      <c r="E394" s="717"/>
      <c r="F394" s="717"/>
      <c r="G394" s="717"/>
      <c r="H394" s="717"/>
      <c r="I394" s="717"/>
      <c r="J394" s="717"/>
      <c r="K394" s="717"/>
      <c r="L394" s="717"/>
      <c r="M394" s="717"/>
      <c r="N394" s="717"/>
      <c r="O394" s="717"/>
      <c r="P394" s="717"/>
      <c r="Q394" s="717"/>
      <c r="R394" s="717"/>
      <c r="S394" s="717"/>
      <c r="T394" s="717"/>
      <c r="U394" s="717"/>
      <c r="V394" s="717"/>
      <c r="W394" s="717"/>
      <c r="X394" s="717"/>
      <c r="Y394" s="717"/>
      <c r="Z394" s="717"/>
    </row>
    <row r="395" spans="1:26">
      <c r="A395" s="717"/>
      <c r="B395" s="717"/>
      <c r="C395" s="717"/>
      <c r="D395" s="717"/>
      <c r="E395" s="717"/>
      <c r="F395" s="717"/>
      <c r="G395" s="717"/>
      <c r="H395" s="717"/>
      <c r="I395" s="717"/>
      <c r="J395" s="717"/>
      <c r="K395" s="717"/>
      <c r="L395" s="717"/>
      <c r="M395" s="717"/>
      <c r="N395" s="717"/>
      <c r="O395" s="717"/>
      <c r="P395" s="717"/>
      <c r="Q395" s="717"/>
      <c r="R395" s="717"/>
      <c r="S395" s="717"/>
      <c r="T395" s="717"/>
      <c r="U395" s="717"/>
      <c r="V395" s="717"/>
      <c r="W395" s="717"/>
      <c r="X395" s="717"/>
      <c r="Y395" s="717"/>
      <c r="Z395" s="717"/>
    </row>
    <row r="396" spans="1:26">
      <c r="A396" s="717"/>
      <c r="B396" s="717"/>
      <c r="C396" s="717"/>
      <c r="D396" s="717"/>
      <c r="E396" s="717"/>
      <c r="F396" s="717"/>
      <c r="G396" s="717"/>
      <c r="H396" s="717"/>
      <c r="I396" s="717"/>
      <c r="J396" s="717"/>
      <c r="K396" s="717"/>
      <c r="L396" s="717"/>
      <c r="M396" s="717"/>
      <c r="N396" s="717"/>
      <c r="O396" s="717"/>
      <c r="P396" s="717"/>
      <c r="Q396" s="717"/>
      <c r="R396" s="717"/>
      <c r="S396" s="717"/>
      <c r="T396" s="717"/>
      <c r="U396" s="717"/>
      <c r="V396" s="717"/>
      <c r="W396" s="717"/>
      <c r="X396" s="717"/>
      <c r="Y396" s="717"/>
      <c r="Z396" s="717"/>
    </row>
    <row r="397" spans="1:26">
      <c r="A397" s="717"/>
      <c r="B397" s="717"/>
      <c r="C397" s="717"/>
      <c r="D397" s="717"/>
      <c r="E397" s="717"/>
      <c r="F397" s="717"/>
      <c r="G397" s="717"/>
      <c r="H397" s="717"/>
      <c r="I397" s="717"/>
      <c r="J397" s="717"/>
      <c r="K397" s="717"/>
      <c r="L397" s="717"/>
      <c r="M397" s="717"/>
      <c r="N397" s="717"/>
      <c r="O397" s="717"/>
      <c r="P397" s="717"/>
      <c r="Q397" s="717"/>
      <c r="R397" s="717"/>
      <c r="S397" s="717"/>
      <c r="T397" s="717"/>
      <c r="U397" s="717"/>
      <c r="V397" s="717"/>
      <c r="W397" s="717"/>
      <c r="X397" s="717"/>
      <c r="Y397" s="717"/>
      <c r="Z397" s="717"/>
    </row>
    <row r="398" spans="1:26">
      <c r="A398" s="717"/>
      <c r="B398" s="717"/>
      <c r="C398" s="717"/>
      <c r="D398" s="717"/>
      <c r="E398" s="717"/>
      <c r="F398" s="717"/>
      <c r="G398" s="717"/>
      <c r="H398" s="717"/>
      <c r="I398" s="717"/>
      <c r="J398" s="717"/>
      <c r="K398" s="717"/>
      <c r="L398" s="717"/>
      <c r="M398" s="717"/>
      <c r="N398" s="717"/>
      <c r="O398" s="717"/>
      <c r="P398" s="717"/>
      <c r="Q398" s="717"/>
      <c r="R398" s="717"/>
      <c r="S398" s="717"/>
      <c r="T398" s="717"/>
      <c r="U398" s="717"/>
      <c r="V398" s="717"/>
      <c r="W398" s="717"/>
      <c r="X398" s="717"/>
      <c r="Y398" s="717"/>
      <c r="Z398" s="717"/>
    </row>
    <row r="399" spans="1:26">
      <c r="A399" s="717"/>
      <c r="B399" s="717"/>
      <c r="C399" s="717"/>
      <c r="D399" s="717"/>
      <c r="E399" s="717"/>
      <c r="F399" s="717"/>
      <c r="G399" s="717"/>
      <c r="H399" s="717"/>
      <c r="I399" s="717"/>
      <c r="J399" s="717"/>
      <c r="K399" s="717"/>
      <c r="L399" s="717"/>
      <c r="M399" s="717"/>
      <c r="N399" s="717"/>
      <c r="O399" s="717"/>
      <c r="P399" s="717"/>
      <c r="Q399" s="717"/>
      <c r="R399" s="717"/>
      <c r="S399" s="717"/>
      <c r="T399" s="717"/>
      <c r="U399" s="717"/>
      <c r="V399" s="717"/>
      <c r="W399" s="717"/>
      <c r="X399" s="717"/>
      <c r="Y399" s="717"/>
      <c r="Z399" s="717"/>
    </row>
    <row r="400" spans="1:26">
      <c r="A400" s="717"/>
      <c r="B400" s="717"/>
      <c r="C400" s="717"/>
      <c r="D400" s="717"/>
      <c r="E400" s="717"/>
      <c r="F400" s="717"/>
      <c r="G400" s="717"/>
      <c r="H400" s="717"/>
      <c r="I400" s="717"/>
      <c r="J400" s="717"/>
      <c r="K400" s="717"/>
      <c r="L400" s="717"/>
      <c r="M400" s="717"/>
      <c r="N400" s="717"/>
      <c r="O400" s="717"/>
      <c r="P400" s="717"/>
      <c r="Q400" s="717"/>
      <c r="R400" s="717"/>
      <c r="S400" s="717"/>
      <c r="T400" s="717"/>
      <c r="U400" s="717"/>
      <c r="V400" s="717"/>
      <c r="W400" s="717"/>
      <c r="X400" s="717"/>
      <c r="Y400" s="717"/>
      <c r="Z400" s="717"/>
    </row>
    <row r="401" spans="1:26">
      <c r="A401" s="717"/>
      <c r="B401" s="717"/>
      <c r="C401" s="717"/>
      <c r="D401" s="717"/>
      <c r="E401" s="717"/>
      <c r="F401" s="717"/>
      <c r="G401" s="717"/>
      <c r="H401" s="717"/>
      <c r="I401" s="717"/>
      <c r="J401" s="717"/>
      <c r="K401" s="717"/>
      <c r="L401" s="717"/>
      <c r="M401" s="717"/>
      <c r="N401" s="717"/>
      <c r="O401" s="717"/>
      <c r="P401" s="717"/>
      <c r="Q401" s="717"/>
      <c r="R401" s="717"/>
      <c r="S401" s="717"/>
      <c r="T401" s="717"/>
      <c r="U401" s="717"/>
      <c r="V401" s="717"/>
      <c r="W401" s="717"/>
      <c r="X401" s="717"/>
      <c r="Y401" s="717"/>
      <c r="Z401" s="717"/>
    </row>
    <row r="402" spans="1:26">
      <c r="A402" s="717"/>
      <c r="B402" s="717"/>
      <c r="C402" s="717"/>
      <c r="D402" s="717"/>
      <c r="E402" s="717"/>
      <c r="F402" s="717"/>
      <c r="G402" s="717"/>
      <c r="H402" s="717"/>
      <c r="I402" s="717"/>
      <c r="J402" s="717"/>
      <c r="K402" s="717"/>
      <c r="L402" s="717"/>
      <c r="M402" s="717"/>
      <c r="N402" s="717"/>
      <c r="O402" s="717"/>
      <c r="P402" s="717"/>
      <c r="Q402" s="717"/>
      <c r="R402" s="717"/>
      <c r="S402" s="717"/>
      <c r="T402" s="717"/>
      <c r="U402" s="717"/>
      <c r="V402" s="717"/>
      <c r="W402" s="717"/>
      <c r="X402" s="717"/>
      <c r="Y402" s="717"/>
      <c r="Z402" s="717"/>
    </row>
    <row r="403" spans="1:26">
      <c r="A403" s="717"/>
      <c r="B403" s="717"/>
      <c r="C403" s="717"/>
      <c r="D403" s="717"/>
      <c r="E403" s="717"/>
      <c r="F403" s="717"/>
      <c r="G403" s="717"/>
      <c r="H403" s="717"/>
      <c r="I403" s="717"/>
      <c r="J403" s="717"/>
      <c r="K403" s="717"/>
      <c r="L403" s="717"/>
      <c r="M403" s="717"/>
      <c r="N403" s="717"/>
      <c r="O403" s="717"/>
      <c r="P403" s="717"/>
      <c r="Q403" s="717"/>
      <c r="R403" s="717"/>
      <c r="S403" s="717"/>
      <c r="T403" s="717"/>
      <c r="U403" s="717"/>
      <c r="V403" s="717"/>
      <c r="W403" s="717"/>
      <c r="X403" s="717"/>
      <c r="Y403" s="717"/>
      <c r="Z403" s="717"/>
    </row>
    <row r="404" spans="1:26">
      <c r="A404" s="717"/>
      <c r="B404" s="717"/>
      <c r="C404" s="717"/>
      <c r="D404" s="717"/>
      <c r="E404" s="717"/>
      <c r="F404" s="717"/>
      <c r="G404" s="717"/>
      <c r="H404" s="717"/>
      <c r="I404" s="717"/>
      <c r="J404" s="717"/>
      <c r="K404" s="717"/>
      <c r="L404" s="717"/>
      <c r="M404" s="717"/>
      <c r="N404" s="717"/>
      <c r="O404" s="717"/>
      <c r="P404" s="717"/>
      <c r="Q404" s="717"/>
      <c r="R404" s="717"/>
      <c r="S404" s="717"/>
      <c r="T404" s="717"/>
      <c r="U404" s="717"/>
      <c r="V404" s="717"/>
      <c r="W404" s="717"/>
      <c r="X404" s="717"/>
      <c r="Y404" s="717"/>
      <c r="Z404" s="717"/>
    </row>
    <row r="405" spans="1:26">
      <c r="A405" s="717"/>
      <c r="B405" s="717"/>
      <c r="C405" s="717"/>
      <c r="D405" s="717"/>
      <c r="E405" s="717"/>
      <c r="F405" s="717"/>
      <c r="G405" s="717"/>
      <c r="H405" s="717"/>
      <c r="I405" s="717"/>
      <c r="J405" s="717"/>
      <c r="K405" s="717"/>
      <c r="L405" s="717"/>
      <c r="M405" s="717"/>
      <c r="N405" s="717"/>
      <c r="O405" s="717"/>
      <c r="P405" s="717"/>
      <c r="Q405" s="717"/>
      <c r="R405" s="717"/>
      <c r="S405" s="717"/>
      <c r="T405" s="717"/>
      <c r="U405" s="717"/>
      <c r="V405" s="717"/>
      <c r="W405" s="717"/>
      <c r="X405" s="717"/>
      <c r="Y405" s="717"/>
      <c r="Z405" s="717"/>
    </row>
    <row r="406" spans="1:26">
      <c r="A406" s="717"/>
      <c r="B406" s="717"/>
      <c r="C406" s="717"/>
      <c r="D406" s="717"/>
      <c r="E406" s="717"/>
      <c r="F406" s="717"/>
      <c r="G406" s="717"/>
      <c r="H406" s="717"/>
      <c r="I406" s="717"/>
      <c r="J406" s="717"/>
      <c r="K406" s="717"/>
      <c r="L406" s="717"/>
      <c r="M406" s="717"/>
      <c r="N406" s="717"/>
      <c r="O406" s="717"/>
      <c r="P406" s="717"/>
      <c r="Q406" s="717"/>
      <c r="R406" s="717"/>
      <c r="S406" s="717"/>
      <c r="T406" s="717"/>
      <c r="U406" s="717"/>
      <c r="V406" s="717"/>
      <c r="W406" s="717"/>
      <c r="X406" s="717"/>
      <c r="Y406" s="717"/>
      <c r="Z406" s="717"/>
    </row>
    <row r="407" spans="1:26">
      <c r="A407" s="717"/>
      <c r="B407" s="717"/>
      <c r="C407" s="717"/>
      <c r="D407" s="717"/>
      <c r="E407" s="717"/>
      <c r="F407" s="717"/>
      <c r="G407" s="717"/>
      <c r="H407" s="717"/>
      <c r="I407" s="717"/>
      <c r="J407" s="717"/>
      <c r="K407" s="717"/>
      <c r="L407" s="717"/>
      <c r="M407" s="717"/>
      <c r="N407" s="717"/>
      <c r="O407" s="717"/>
      <c r="P407" s="717"/>
      <c r="Q407" s="717"/>
      <c r="R407" s="717"/>
      <c r="S407" s="717"/>
      <c r="T407" s="717"/>
      <c r="U407" s="717"/>
      <c r="V407" s="717"/>
      <c r="W407" s="717"/>
      <c r="X407" s="717"/>
      <c r="Y407" s="717"/>
      <c r="Z407" s="717"/>
    </row>
    <row r="408" spans="1:26">
      <c r="A408" s="717"/>
      <c r="B408" s="717"/>
      <c r="C408" s="717"/>
      <c r="D408" s="717"/>
      <c r="E408" s="717"/>
      <c r="F408" s="717"/>
      <c r="G408" s="717"/>
      <c r="H408" s="717"/>
      <c r="I408" s="717"/>
      <c r="J408" s="717"/>
      <c r="K408" s="717"/>
      <c r="L408" s="717"/>
      <c r="M408" s="717"/>
      <c r="N408" s="717"/>
      <c r="O408" s="717"/>
      <c r="P408" s="717"/>
      <c r="Q408" s="717"/>
      <c r="R408" s="717"/>
      <c r="S408" s="717"/>
      <c r="T408" s="717"/>
      <c r="U408" s="717"/>
      <c r="V408" s="717"/>
      <c r="W408" s="717"/>
      <c r="X408" s="717"/>
      <c r="Y408" s="717"/>
      <c r="Z408" s="717"/>
    </row>
    <row r="409" spans="1:26">
      <c r="A409" s="717"/>
      <c r="B409" s="717"/>
      <c r="C409" s="717"/>
      <c r="D409" s="717"/>
      <c r="E409" s="717"/>
      <c r="F409" s="717"/>
      <c r="G409" s="717"/>
      <c r="H409" s="717"/>
      <c r="I409" s="717"/>
      <c r="J409" s="717"/>
      <c r="K409" s="717"/>
      <c r="L409" s="717"/>
      <c r="M409" s="717"/>
      <c r="N409" s="717"/>
      <c r="O409" s="717"/>
      <c r="P409" s="717"/>
      <c r="Q409" s="717"/>
      <c r="R409" s="717"/>
      <c r="S409" s="717"/>
      <c r="T409" s="717"/>
      <c r="U409" s="717"/>
      <c r="V409" s="717"/>
      <c r="W409" s="717"/>
      <c r="X409" s="717"/>
      <c r="Y409" s="717"/>
      <c r="Z409" s="717"/>
    </row>
    <row r="410" spans="1:26">
      <c r="A410" s="717"/>
      <c r="B410" s="717"/>
      <c r="C410" s="717"/>
      <c r="D410" s="717"/>
      <c r="E410" s="717"/>
      <c r="F410" s="717"/>
      <c r="G410" s="717"/>
      <c r="H410" s="717"/>
      <c r="I410" s="717"/>
      <c r="J410" s="717"/>
      <c r="K410" s="717"/>
      <c r="L410" s="717"/>
      <c r="M410" s="717"/>
      <c r="N410" s="717"/>
      <c r="O410" s="717"/>
      <c r="P410" s="717"/>
      <c r="Q410" s="717"/>
      <c r="R410" s="717"/>
      <c r="S410" s="717"/>
      <c r="T410" s="717"/>
      <c r="U410" s="717"/>
      <c r="V410" s="717"/>
      <c r="W410" s="717"/>
      <c r="X410" s="717"/>
      <c r="Y410" s="717"/>
      <c r="Z410" s="717"/>
    </row>
    <row r="411" spans="1:26">
      <c r="A411" s="717"/>
      <c r="B411" s="717"/>
      <c r="C411" s="717"/>
      <c r="D411" s="717"/>
      <c r="E411" s="717"/>
      <c r="F411" s="717"/>
      <c r="G411" s="717"/>
      <c r="H411" s="717"/>
      <c r="I411" s="717"/>
      <c r="J411" s="717"/>
      <c r="K411" s="717"/>
      <c r="L411" s="717"/>
      <c r="M411" s="717"/>
      <c r="N411" s="717"/>
      <c r="O411" s="717"/>
      <c r="P411" s="717"/>
      <c r="Q411" s="717"/>
      <c r="R411" s="717"/>
      <c r="S411" s="717"/>
      <c r="T411" s="717"/>
      <c r="U411" s="717"/>
      <c r="V411" s="717"/>
      <c r="W411" s="717"/>
      <c r="X411" s="717"/>
      <c r="Y411" s="717"/>
      <c r="Z411" s="717"/>
    </row>
    <row r="412" spans="1:26">
      <c r="A412" s="717"/>
      <c r="B412" s="717"/>
      <c r="C412" s="717"/>
      <c r="D412" s="717"/>
      <c r="E412" s="717"/>
      <c r="F412" s="717"/>
      <c r="G412" s="717"/>
      <c r="H412" s="717"/>
      <c r="I412" s="717"/>
      <c r="J412" s="717"/>
      <c r="K412" s="717"/>
      <c r="L412" s="717"/>
      <c r="M412" s="717"/>
      <c r="N412" s="717"/>
      <c r="O412" s="717"/>
      <c r="P412" s="717"/>
      <c r="Q412" s="717"/>
      <c r="R412" s="717"/>
      <c r="S412" s="717"/>
      <c r="T412" s="717"/>
      <c r="U412" s="717"/>
      <c r="V412" s="717"/>
      <c r="W412" s="717"/>
      <c r="X412" s="717"/>
      <c r="Y412" s="717"/>
      <c r="Z412" s="717"/>
    </row>
    <row r="413" spans="1:26">
      <c r="A413" s="717"/>
      <c r="B413" s="717"/>
      <c r="C413" s="717"/>
      <c r="D413" s="717"/>
      <c r="E413" s="717"/>
      <c r="F413" s="717"/>
      <c r="G413" s="717"/>
      <c r="H413" s="717"/>
      <c r="I413" s="717"/>
      <c r="J413" s="717"/>
      <c r="K413" s="717"/>
      <c r="L413" s="717"/>
      <c r="M413" s="717"/>
      <c r="N413" s="717"/>
      <c r="O413" s="717"/>
      <c r="P413" s="717"/>
      <c r="Q413" s="717"/>
      <c r="R413" s="717"/>
      <c r="S413" s="717"/>
      <c r="T413" s="717"/>
      <c r="U413" s="717"/>
      <c r="V413" s="717"/>
      <c r="W413" s="717"/>
      <c r="X413" s="717"/>
      <c r="Y413" s="717"/>
      <c r="Z413" s="717"/>
    </row>
    <row r="414" spans="1:26">
      <c r="A414" s="717"/>
      <c r="B414" s="717"/>
      <c r="C414" s="717"/>
      <c r="D414" s="717"/>
      <c r="E414" s="717"/>
      <c r="F414" s="717"/>
      <c r="G414" s="717"/>
      <c r="H414" s="717"/>
      <c r="I414" s="717"/>
      <c r="J414" s="717"/>
      <c r="K414" s="717"/>
      <c r="L414" s="717"/>
      <c r="M414" s="717"/>
      <c r="N414" s="717"/>
      <c r="O414" s="717"/>
      <c r="P414" s="717"/>
      <c r="Q414" s="717"/>
      <c r="R414" s="717"/>
      <c r="S414" s="717"/>
      <c r="T414" s="717"/>
      <c r="U414" s="717"/>
      <c r="V414" s="717"/>
      <c r="W414" s="717"/>
      <c r="X414" s="717"/>
      <c r="Y414" s="717"/>
      <c r="Z414" s="717"/>
    </row>
    <row r="415" spans="1:26">
      <c r="A415" s="717"/>
      <c r="B415" s="717"/>
      <c r="C415" s="717"/>
      <c r="D415" s="717"/>
      <c r="E415" s="717"/>
      <c r="F415" s="717"/>
      <c r="G415" s="717"/>
      <c r="H415" s="717"/>
      <c r="I415" s="717"/>
      <c r="J415" s="717"/>
      <c r="K415" s="717"/>
      <c r="L415" s="717"/>
      <c r="M415" s="717"/>
      <c r="N415" s="717"/>
      <c r="O415" s="717"/>
      <c r="P415" s="717"/>
      <c r="Q415" s="717"/>
      <c r="R415" s="717"/>
      <c r="S415" s="717"/>
      <c r="T415" s="717"/>
      <c r="U415" s="717"/>
      <c r="V415" s="717"/>
      <c r="W415" s="717"/>
      <c r="X415" s="717"/>
      <c r="Y415" s="717"/>
      <c r="Z415" s="717"/>
    </row>
    <row r="416" spans="1:26">
      <c r="A416" s="717"/>
      <c r="B416" s="717"/>
      <c r="C416" s="717"/>
      <c r="D416" s="717"/>
      <c r="E416" s="717"/>
      <c r="F416" s="717"/>
      <c r="G416" s="717"/>
      <c r="H416" s="717"/>
      <c r="I416" s="717"/>
      <c r="J416" s="717"/>
      <c r="K416" s="717"/>
      <c r="L416" s="717"/>
      <c r="M416" s="717"/>
      <c r="N416" s="717"/>
      <c r="O416" s="717"/>
      <c r="P416" s="717"/>
      <c r="Q416" s="717"/>
      <c r="R416" s="717"/>
      <c r="S416" s="717"/>
      <c r="T416" s="717"/>
      <c r="U416" s="717"/>
      <c r="V416" s="717"/>
      <c r="W416" s="717"/>
      <c r="X416" s="717"/>
      <c r="Y416" s="717"/>
      <c r="Z416" s="717"/>
    </row>
    <row r="417" spans="1:26">
      <c r="A417" s="717"/>
      <c r="B417" s="717"/>
      <c r="C417" s="717"/>
      <c r="D417" s="717"/>
      <c r="E417" s="717"/>
      <c r="F417" s="717"/>
      <c r="G417" s="717"/>
      <c r="H417" s="717"/>
      <c r="I417" s="717"/>
      <c r="J417" s="717"/>
      <c r="K417" s="717"/>
      <c r="L417" s="717"/>
      <c r="M417" s="717"/>
      <c r="N417" s="717"/>
      <c r="O417" s="717"/>
      <c r="P417" s="717"/>
      <c r="Q417" s="717"/>
      <c r="R417" s="717"/>
      <c r="S417" s="717"/>
      <c r="T417" s="717"/>
      <c r="U417" s="717"/>
      <c r="V417" s="717"/>
      <c r="W417" s="717"/>
      <c r="X417" s="717"/>
      <c r="Y417" s="717"/>
      <c r="Z417" s="717"/>
    </row>
    <row r="418" spans="1:26">
      <c r="A418" s="717"/>
      <c r="B418" s="717"/>
      <c r="C418" s="717"/>
      <c r="D418" s="717"/>
      <c r="E418" s="717"/>
      <c r="F418" s="717"/>
      <c r="G418" s="717"/>
      <c r="H418" s="717"/>
      <c r="I418" s="717"/>
      <c r="J418" s="717"/>
      <c r="K418" s="717"/>
      <c r="L418" s="717"/>
      <c r="M418" s="717"/>
      <c r="N418" s="717"/>
      <c r="O418" s="717"/>
      <c r="P418" s="717"/>
      <c r="Q418" s="717"/>
      <c r="R418" s="717"/>
      <c r="S418" s="717"/>
      <c r="T418" s="717"/>
      <c r="U418" s="717"/>
      <c r="V418" s="717"/>
      <c r="W418" s="717"/>
      <c r="X418" s="717"/>
      <c r="Y418" s="717"/>
      <c r="Z418" s="717"/>
    </row>
    <row r="419" spans="1:26">
      <c r="A419" s="717"/>
      <c r="B419" s="717"/>
      <c r="C419" s="717"/>
      <c r="D419" s="717"/>
      <c r="E419" s="717"/>
      <c r="F419" s="717"/>
      <c r="G419" s="717"/>
      <c r="H419" s="717"/>
      <c r="I419" s="717"/>
      <c r="J419" s="717"/>
      <c r="K419" s="717"/>
      <c r="L419" s="717"/>
      <c r="M419" s="717"/>
      <c r="N419" s="717"/>
      <c r="O419" s="717"/>
      <c r="P419" s="717"/>
      <c r="Q419" s="717"/>
      <c r="R419" s="717"/>
      <c r="S419" s="717"/>
      <c r="T419" s="717"/>
      <c r="U419" s="717"/>
      <c r="V419" s="717"/>
      <c r="W419" s="717"/>
      <c r="X419" s="717"/>
      <c r="Y419" s="717"/>
      <c r="Z419" s="717"/>
    </row>
    <row r="420" spans="1:26">
      <c r="A420" s="717"/>
      <c r="B420" s="717"/>
      <c r="C420" s="717"/>
      <c r="D420" s="717"/>
      <c r="E420" s="717"/>
      <c r="F420" s="717"/>
      <c r="G420" s="717"/>
      <c r="H420" s="717"/>
      <c r="I420" s="717"/>
      <c r="J420" s="717"/>
      <c r="K420" s="717"/>
      <c r="L420" s="717"/>
      <c r="M420" s="717"/>
      <c r="N420" s="717"/>
      <c r="O420" s="717"/>
      <c r="P420" s="717"/>
      <c r="Q420" s="717"/>
      <c r="R420" s="717"/>
      <c r="S420" s="717"/>
      <c r="T420" s="717"/>
      <c r="U420" s="717"/>
      <c r="V420" s="717"/>
      <c r="W420" s="717"/>
      <c r="X420" s="717"/>
      <c r="Y420" s="717"/>
      <c r="Z420" s="717"/>
    </row>
    <row r="421" spans="1:26">
      <c r="A421" s="717"/>
      <c r="B421" s="717"/>
      <c r="C421" s="717"/>
      <c r="D421" s="717"/>
      <c r="E421" s="717"/>
      <c r="F421" s="717"/>
      <c r="G421" s="717"/>
      <c r="H421" s="717"/>
      <c r="I421" s="717"/>
      <c r="J421" s="717"/>
      <c r="K421" s="717"/>
      <c r="L421" s="717"/>
      <c r="M421" s="717"/>
      <c r="N421" s="717"/>
      <c r="O421" s="717"/>
      <c r="P421" s="717"/>
      <c r="Q421" s="717"/>
      <c r="R421" s="717"/>
      <c r="S421" s="717"/>
      <c r="T421" s="717"/>
      <c r="U421" s="717"/>
      <c r="V421" s="717"/>
      <c r="W421" s="717"/>
      <c r="X421" s="717"/>
      <c r="Y421" s="717"/>
      <c r="Z421" s="717"/>
    </row>
    <row r="422" spans="1:26">
      <c r="A422" s="717"/>
      <c r="B422" s="717"/>
      <c r="C422" s="717"/>
      <c r="D422" s="717"/>
      <c r="E422" s="717"/>
      <c r="F422" s="717"/>
      <c r="G422" s="717"/>
      <c r="H422" s="717"/>
      <c r="I422" s="717"/>
      <c r="J422" s="717"/>
      <c r="K422" s="717"/>
      <c r="L422" s="717"/>
      <c r="M422" s="717"/>
      <c r="N422" s="717"/>
      <c r="O422" s="717"/>
      <c r="P422" s="717"/>
      <c r="Q422" s="717"/>
      <c r="R422" s="717"/>
      <c r="S422" s="717"/>
      <c r="T422" s="717"/>
      <c r="U422" s="717"/>
      <c r="V422" s="717"/>
      <c r="W422" s="717"/>
      <c r="X422" s="717"/>
      <c r="Y422" s="717"/>
      <c r="Z422" s="717"/>
    </row>
    <row r="423" spans="1:26">
      <c r="A423" s="717"/>
      <c r="B423" s="717"/>
      <c r="C423" s="717"/>
      <c r="D423" s="717"/>
      <c r="E423" s="717"/>
      <c r="F423" s="717"/>
      <c r="G423" s="717"/>
      <c r="H423" s="717"/>
      <c r="I423" s="717"/>
      <c r="J423" s="717"/>
      <c r="K423" s="717"/>
      <c r="L423" s="717"/>
      <c r="M423" s="717"/>
      <c r="N423" s="717"/>
      <c r="O423" s="717"/>
      <c r="P423" s="717"/>
      <c r="Q423" s="717"/>
      <c r="R423" s="717"/>
      <c r="S423" s="717"/>
      <c r="T423" s="717"/>
      <c r="U423" s="717"/>
      <c r="V423" s="717"/>
      <c r="W423" s="717"/>
      <c r="X423" s="717"/>
      <c r="Y423" s="717"/>
      <c r="Z423" s="717"/>
    </row>
    <row r="424" spans="1:26">
      <c r="A424" s="717"/>
      <c r="B424" s="717"/>
      <c r="C424" s="717"/>
      <c r="D424" s="717"/>
      <c r="E424" s="717"/>
      <c r="F424" s="717"/>
      <c r="G424" s="717"/>
      <c r="H424" s="717"/>
      <c r="I424" s="717"/>
      <c r="J424" s="717"/>
      <c r="K424" s="717"/>
      <c r="L424" s="717"/>
      <c r="M424" s="717"/>
      <c r="N424" s="717"/>
      <c r="O424" s="717"/>
      <c r="P424" s="717"/>
      <c r="Q424" s="717"/>
      <c r="R424" s="717"/>
      <c r="S424" s="717"/>
      <c r="T424" s="717"/>
      <c r="U424" s="717"/>
      <c r="V424" s="717"/>
      <c r="W424" s="717"/>
      <c r="X424" s="717"/>
      <c r="Y424" s="717"/>
      <c r="Z424" s="717"/>
    </row>
    <row r="425" spans="1:26">
      <c r="A425" s="717"/>
      <c r="B425" s="717"/>
      <c r="C425" s="717"/>
      <c r="D425" s="717"/>
      <c r="E425" s="717"/>
      <c r="F425" s="717"/>
      <c r="G425" s="717"/>
      <c r="H425" s="717"/>
      <c r="I425" s="717"/>
      <c r="J425" s="717"/>
      <c r="K425" s="717"/>
      <c r="L425" s="717"/>
      <c r="M425" s="717"/>
      <c r="N425" s="717"/>
      <c r="O425" s="717"/>
      <c r="P425" s="717"/>
      <c r="Q425" s="717"/>
      <c r="R425" s="717"/>
      <c r="S425" s="717"/>
      <c r="T425" s="717"/>
      <c r="U425" s="717"/>
      <c r="V425" s="717"/>
      <c r="W425" s="717"/>
      <c r="X425" s="717"/>
      <c r="Y425" s="717"/>
      <c r="Z425" s="717"/>
    </row>
    <row r="426" spans="1:26">
      <c r="A426" s="717"/>
      <c r="B426" s="717"/>
      <c r="C426" s="717"/>
      <c r="D426" s="717"/>
      <c r="E426" s="717"/>
      <c r="F426" s="717"/>
      <c r="G426" s="717"/>
      <c r="H426" s="717"/>
      <c r="I426" s="717"/>
      <c r="J426" s="717"/>
      <c r="K426" s="717"/>
      <c r="L426" s="717"/>
      <c r="M426" s="717"/>
      <c r="N426" s="717"/>
      <c r="O426" s="717"/>
      <c r="P426" s="717"/>
      <c r="Q426" s="717"/>
      <c r="R426" s="717"/>
      <c r="S426" s="717"/>
      <c r="T426" s="717"/>
      <c r="U426" s="717"/>
      <c r="V426" s="717"/>
      <c r="W426" s="717"/>
      <c r="X426" s="717"/>
      <c r="Y426" s="717"/>
      <c r="Z426" s="717"/>
    </row>
    <row r="427" spans="1:26">
      <c r="A427" s="717"/>
      <c r="B427" s="717"/>
      <c r="C427" s="717"/>
      <c r="D427" s="717"/>
      <c r="E427" s="717"/>
      <c r="F427" s="717"/>
      <c r="G427" s="717"/>
      <c r="H427" s="717"/>
      <c r="I427" s="717"/>
      <c r="J427" s="717"/>
      <c r="K427" s="717"/>
      <c r="L427" s="717"/>
      <c r="M427" s="717"/>
      <c r="N427" s="717"/>
      <c r="O427" s="717"/>
      <c r="P427" s="717"/>
      <c r="Q427" s="717"/>
      <c r="R427" s="717"/>
      <c r="S427" s="717"/>
      <c r="T427" s="717"/>
      <c r="U427" s="717"/>
      <c r="V427" s="717"/>
      <c r="W427" s="717"/>
      <c r="X427" s="717"/>
      <c r="Y427" s="717"/>
      <c r="Z427" s="717"/>
    </row>
    <row r="428" spans="1:26">
      <c r="A428" s="717"/>
      <c r="B428" s="717"/>
      <c r="C428" s="717"/>
      <c r="D428" s="717"/>
      <c r="E428" s="717"/>
      <c r="F428" s="717"/>
      <c r="G428" s="717"/>
      <c r="H428" s="717"/>
      <c r="I428" s="717"/>
      <c r="J428" s="717"/>
      <c r="K428" s="717"/>
      <c r="L428" s="717"/>
      <c r="M428" s="717"/>
      <c r="N428" s="717"/>
      <c r="O428" s="717"/>
      <c r="P428" s="717"/>
      <c r="Q428" s="717"/>
      <c r="R428" s="717"/>
      <c r="S428" s="717"/>
      <c r="T428" s="717"/>
      <c r="U428" s="717"/>
      <c r="V428" s="717"/>
      <c r="W428" s="717"/>
      <c r="X428" s="717"/>
      <c r="Y428" s="717"/>
      <c r="Z428" s="717"/>
    </row>
    <row r="429" spans="1:26">
      <c r="A429" s="717"/>
      <c r="B429" s="717"/>
      <c r="C429" s="717"/>
      <c r="D429" s="717"/>
      <c r="E429" s="717"/>
      <c r="F429" s="717"/>
      <c r="G429" s="717"/>
      <c r="H429" s="717"/>
      <c r="I429" s="717"/>
      <c r="J429" s="717"/>
      <c r="K429" s="717"/>
      <c r="L429" s="717"/>
      <c r="M429" s="717"/>
      <c r="N429" s="717"/>
      <c r="O429" s="717"/>
      <c r="P429" s="717"/>
      <c r="Q429" s="717"/>
      <c r="R429" s="717"/>
      <c r="S429" s="717"/>
      <c r="T429" s="717"/>
      <c r="U429" s="717"/>
      <c r="V429" s="717"/>
      <c r="W429" s="717"/>
      <c r="X429" s="717"/>
      <c r="Y429" s="717"/>
      <c r="Z429" s="717"/>
    </row>
    <row r="430" spans="1:26">
      <c r="A430" s="717"/>
      <c r="B430" s="717"/>
      <c r="C430" s="717"/>
      <c r="D430" s="717"/>
      <c r="E430" s="717"/>
      <c r="F430" s="717"/>
      <c r="G430" s="717"/>
      <c r="H430" s="717"/>
      <c r="I430" s="717"/>
      <c r="J430" s="717"/>
      <c r="K430" s="717"/>
      <c r="L430" s="717"/>
      <c r="M430" s="717"/>
      <c r="N430" s="717"/>
      <c r="O430" s="717"/>
      <c r="P430" s="717"/>
      <c r="Q430" s="717"/>
      <c r="R430" s="717"/>
      <c r="S430" s="717"/>
      <c r="T430" s="717"/>
      <c r="U430" s="717"/>
      <c r="V430" s="717"/>
      <c r="W430" s="717"/>
      <c r="X430" s="717"/>
      <c r="Y430" s="717"/>
      <c r="Z430" s="717"/>
    </row>
    <row r="431" spans="1:26">
      <c r="A431" s="717"/>
      <c r="B431" s="717"/>
      <c r="C431" s="717"/>
      <c r="D431" s="717"/>
      <c r="E431" s="717"/>
      <c r="F431" s="717"/>
      <c r="G431" s="717"/>
      <c r="H431" s="717"/>
      <c r="I431" s="717"/>
      <c r="J431" s="717"/>
      <c r="K431" s="717"/>
      <c r="L431" s="717"/>
      <c r="M431" s="717"/>
      <c r="N431" s="717"/>
      <c r="O431" s="717"/>
      <c r="P431" s="717"/>
      <c r="Q431" s="717"/>
      <c r="R431" s="717"/>
      <c r="S431" s="717"/>
      <c r="T431" s="717"/>
      <c r="U431" s="717"/>
      <c r="V431" s="717"/>
      <c r="W431" s="717"/>
      <c r="X431" s="717"/>
      <c r="Y431" s="717"/>
      <c r="Z431" s="717"/>
    </row>
    <row r="432" spans="1:26">
      <c r="A432" s="717"/>
      <c r="B432" s="717"/>
      <c r="C432" s="717"/>
      <c r="D432" s="717"/>
      <c r="E432" s="717"/>
      <c r="F432" s="717"/>
      <c r="G432" s="717"/>
      <c r="H432" s="717"/>
      <c r="I432" s="717"/>
      <c r="J432" s="717"/>
      <c r="K432" s="717"/>
      <c r="L432" s="717"/>
      <c r="M432" s="717"/>
      <c r="N432" s="717"/>
      <c r="O432" s="717"/>
      <c r="P432" s="717"/>
      <c r="Q432" s="717"/>
      <c r="R432" s="717"/>
      <c r="S432" s="717"/>
      <c r="T432" s="717"/>
      <c r="U432" s="717"/>
      <c r="V432" s="717"/>
      <c r="W432" s="717"/>
      <c r="X432" s="717"/>
      <c r="Y432" s="717"/>
      <c r="Z432" s="717"/>
    </row>
    <row r="433" spans="1:26">
      <c r="A433" s="717"/>
      <c r="B433" s="717"/>
      <c r="C433" s="717"/>
      <c r="D433" s="717"/>
      <c r="E433" s="717"/>
      <c r="F433" s="717"/>
      <c r="G433" s="717"/>
      <c r="H433" s="717"/>
      <c r="I433" s="717"/>
      <c r="J433" s="717"/>
      <c r="K433" s="717"/>
      <c r="L433" s="717"/>
      <c r="M433" s="717"/>
      <c r="N433" s="717"/>
      <c r="O433" s="717"/>
      <c r="P433" s="717"/>
      <c r="Q433" s="717"/>
      <c r="R433" s="717"/>
      <c r="S433" s="717"/>
      <c r="T433" s="717"/>
      <c r="U433" s="717"/>
      <c r="V433" s="717"/>
      <c r="W433" s="717"/>
      <c r="X433" s="717"/>
      <c r="Y433" s="717"/>
      <c r="Z433" s="717"/>
    </row>
    <row r="434" spans="1:26">
      <c r="A434" s="717"/>
      <c r="B434" s="717"/>
      <c r="C434" s="717"/>
      <c r="D434" s="717"/>
      <c r="E434" s="717"/>
      <c r="F434" s="717"/>
      <c r="G434" s="717"/>
      <c r="H434" s="717"/>
      <c r="I434" s="717"/>
      <c r="J434" s="717"/>
      <c r="K434" s="717"/>
      <c r="L434" s="717"/>
      <c r="M434" s="717"/>
      <c r="N434" s="717"/>
      <c r="O434" s="717"/>
      <c r="P434" s="717"/>
      <c r="Q434" s="717"/>
      <c r="R434" s="717"/>
      <c r="S434" s="717"/>
      <c r="T434" s="717"/>
      <c r="U434" s="717"/>
      <c r="V434" s="717"/>
      <c r="W434" s="717"/>
      <c r="X434" s="717"/>
      <c r="Y434" s="717"/>
      <c r="Z434" s="717"/>
    </row>
    <row r="435" spans="1:26">
      <c r="A435" s="717"/>
      <c r="B435" s="717"/>
      <c r="C435" s="717"/>
      <c r="D435" s="717"/>
      <c r="E435" s="717"/>
      <c r="F435" s="717"/>
      <c r="G435" s="717"/>
      <c r="H435" s="717"/>
      <c r="I435" s="717"/>
      <c r="J435" s="717"/>
      <c r="K435" s="717"/>
      <c r="L435" s="717"/>
      <c r="M435" s="717"/>
      <c r="N435" s="717"/>
      <c r="O435" s="717"/>
      <c r="P435" s="717"/>
      <c r="Q435" s="717"/>
      <c r="R435" s="717"/>
      <c r="S435" s="717"/>
      <c r="T435" s="717"/>
      <c r="U435" s="717"/>
      <c r="V435" s="717"/>
      <c r="W435" s="717"/>
      <c r="X435" s="717"/>
      <c r="Y435" s="717"/>
      <c r="Z435" s="717"/>
    </row>
    <row r="436" spans="1:26">
      <c r="A436" s="717"/>
      <c r="B436" s="717"/>
      <c r="C436" s="717"/>
      <c r="D436" s="717"/>
      <c r="E436" s="717"/>
      <c r="F436" s="717"/>
      <c r="G436" s="717"/>
      <c r="H436" s="717"/>
      <c r="I436" s="717"/>
      <c r="J436" s="717"/>
      <c r="K436" s="717"/>
      <c r="L436" s="717"/>
      <c r="M436" s="717"/>
      <c r="N436" s="717"/>
      <c r="O436" s="717"/>
      <c r="P436" s="717"/>
      <c r="Q436" s="717"/>
      <c r="R436" s="717"/>
      <c r="S436" s="717"/>
      <c r="T436" s="717"/>
      <c r="U436" s="717"/>
      <c r="V436" s="717"/>
      <c r="W436" s="717"/>
      <c r="X436" s="717"/>
      <c r="Y436" s="717"/>
      <c r="Z436" s="717"/>
    </row>
    <row r="437" spans="1:26">
      <c r="A437" s="717"/>
      <c r="B437" s="717"/>
      <c r="C437" s="717"/>
      <c r="D437" s="717"/>
      <c r="E437" s="717"/>
      <c r="F437" s="717"/>
      <c r="G437" s="717"/>
      <c r="H437" s="717"/>
      <c r="I437" s="717"/>
      <c r="J437" s="717"/>
      <c r="K437" s="717"/>
      <c r="L437" s="717"/>
      <c r="M437" s="717"/>
      <c r="N437" s="717"/>
      <c r="O437" s="717"/>
      <c r="P437" s="717"/>
      <c r="Q437" s="717"/>
      <c r="R437" s="717"/>
      <c r="S437" s="717"/>
      <c r="T437" s="717"/>
      <c r="U437" s="717"/>
      <c r="V437" s="717"/>
      <c r="W437" s="717"/>
      <c r="X437" s="717"/>
      <c r="Y437" s="717"/>
      <c r="Z437" s="717"/>
    </row>
    <row r="438" spans="1:26">
      <c r="A438" s="717"/>
      <c r="B438" s="717"/>
      <c r="C438" s="717"/>
      <c r="D438" s="717"/>
      <c r="E438" s="717"/>
      <c r="F438" s="717"/>
      <c r="G438" s="717"/>
      <c r="H438" s="717"/>
      <c r="I438" s="717"/>
      <c r="J438" s="717"/>
      <c r="K438" s="717"/>
      <c r="L438" s="717"/>
      <c r="M438" s="717"/>
      <c r="N438" s="717"/>
      <c r="O438" s="717"/>
      <c r="P438" s="717"/>
      <c r="Q438" s="717"/>
      <c r="R438" s="717"/>
      <c r="S438" s="717"/>
      <c r="T438" s="717"/>
      <c r="U438" s="717"/>
      <c r="V438" s="717"/>
      <c r="W438" s="717"/>
      <c r="X438" s="717"/>
      <c r="Y438" s="717"/>
      <c r="Z438" s="717"/>
    </row>
    <row r="439" spans="1:26">
      <c r="A439" s="717"/>
      <c r="B439" s="717"/>
      <c r="C439" s="717"/>
      <c r="D439" s="717"/>
      <c r="E439" s="717"/>
      <c r="F439" s="717"/>
      <c r="G439" s="717"/>
      <c r="H439" s="717"/>
      <c r="I439" s="717"/>
      <c r="J439" s="717"/>
      <c r="K439" s="717"/>
      <c r="L439" s="717"/>
      <c r="M439" s="717"/>
      <c r="N439" s="717"/>
      <c r="O439" s="717"/>
      <c r="P439" s="717"/>
      <c r="Q439" s="717"/>
      <c r="R439" s="717"/>
      <c r="S439" s="717"/>
      <c r="T439" s="717"/>
      <c r="U439" s="717"/>
      <c r="V439" s="717"/>
      <c r="W439" s="717"/>
      <c r="X439" s="717"/>
      <c r="Y439" s="717"/>
      <c r="Z439" s="717"/>
    </row>
    <row r="440" spans="1:26">
      <c r="A440" s="717"/>
      <c r="B440" s="717"/>
      <c r="C440" s="717"/>
      <c r="D440" s="717"/>
      <c r="E440" s="717"/>
      <c r="F440" s="717"/>
      <c r="G440" s="717"/>
      <c r="H440" s="717"/>
      <c r="I440" s="717"/>
      <c r="J440" s="717"/>
      <c r="K440" s="717"/>
      <c r="L440" s="717"/>
      <c r="M440" s="717"/>
      <c r="N440" s="717"/>
      <c r="O440" s="717"/>
      <c r="P440" s="717"/>
      <c r="Q440" s="717"/>
      <c r="R440" s="717"/>
      <c r="S440" s="717"/>
      <c r="T440" s="717"/>
      <c r="U440" s="717"/>
      <c r="V440" s="717"/>
      <c r="W440" s="717"/>
      <c r="X440" s="717"/>
      <c r="Y440" s="717"/>
      <c r="Z440" s="717"/>
    </row>
    <row r="441" spans="1:26">
      <c r="A441" s="717"/>
      <c r="B441" s="717"/>
      <c r="C441" s="717"/>
      <c r="D441" s="717"/>
      <c r="E441" s="717"/>
      <c r="F441" s="717"/>
      <c r="G441" s="717"/>
      <c r="H441" s="717"/>
      <c r="I441" s="717"/>
      <c r="J441" s="717"/>
      <c r="K441" s="717"/>
      <c r="L441" s="717"/>
      <c r="M441" s="717"/>
      <c r="N441" s="717"/>
      <c r="O441" s="717"/>
      <c r="P441" s="717"/>
      <c r="Q441" s="717"/>
      <c r="R441" s="717"/>
      <c r="S441" s="717"/>
      <c r="T441" s="717"/>
      <c r="U441" s="717"/>
      <c r="V441" s="717"/>
      <c r="W441" s="717"/>
      <c r="X441" s="717"/>
      <c r="Y441" s="717"/>
      <c r="Z441" s="717"/>
    </row>
    <row r="442" spans="1:26">
      <c r="A442" s="717"/>
      <c r="B442" s="717"/>
      <c r="C442" s="717"/>
      <c r="D442" s="717"/>
      <c r="E442" s="717"/>
      <c r="F442" s="717"/>
      <c r="G442" s="717"/>
      <c r="H442" s="717"/>
      <c r="I442" s="717"/>
      <c r="J442" s="717"/>
      <c r="K442" s="717"/>
      <c r="L442" s="717"/>
      <c r="M442" s="717"/>
      <c r="N442" s="717"/>
      <c r="O442" s="717"/>
      <c r="P442" s="717"/>
      <c r="Q442" s="717"/>
      <c r="R442" s="717"/>
      <c r="S442" s="717"/>
      <c r="T442" s="717"/>
      <c r="U442" s="717"/>
      <c r="V442" s="717"/>
      <c r="W442" s="717"/>
      <c r="X442" s="717"/>
      <c r="Y442" s="717"/>
      <c r="Z442" s="717"/>
    </row>
    <row r="443" spans="1:26">
      <c r="A443" s="717"/>
      <c r="B443" s="717"/>
      <c r="C443" s="717"/>
      <c r="D443" s="717"/>
      <c r="E443" s="717"/>
      <c r="F443" s="717"/>
      <c r="G443" s="717"/>
      <c r="H443" s="717"/>
      <c r="I443" s="717"/>
      <c r="J443" s="717"/>
      <c r="K443" s="717"/>
      <c r="L443" s="717"/>
      <c r="M443" s="717"/>
      <c r="N443" s="717"/>
      <c r="O443" s="717"/>
      <c r="P443" s="717"/>
      <c r="Q443" s="717"/>
      <c r="R443" s="717"/>
      <c r="S443" s="717"/>
      <c r="T443" s="717"/>
      <c r="U443" s="717"/>
      <c r="V443" s="717"/>
      <c r="W443" s="717"/>
      <c r="X443" s="717"/>
      <c r="Y443" s="717"/>
      <c r="Z443" s="717"/>
    </row>
    <row r="444" spans="1:26">
      <c r="A444" s="717"/>
      <c r="B444" s="717"/>
      <c r="C444" s="717"/>
      <c r="D444" s="717"/>
      <c r="E444" s="717"/>
      <c r="F444" s="717"/>
      <c r="G444" s="717"/>
      <c r="H444" s="717"/>
      <c r="I444" s="717"/>
      <c r="J444" s="717"/>
      <c r="K444" s="717"/>
      <c r="L444" s="717"/>
      <c r="M444" s="717"/>
      <c r="N444" s="717"/>
      <c r="O444" s="717"/>
      <c r="P444" s="717"/>
      <c r="Q444" s="717"/>
      <c r="R444" s="717"/>
      <c r="S444" s="717"/>
      <c r="T444" s="717"/>
      <c r="U444" s="717"/>
      <c r="V444" s="717"/>
      <c r="W444" s="717"/>
      <c r="X444" s="717"/>
      <c r="Y444" s="717"/>
      <c r="Z444" s="717"/>
    </row>
    <row r="445" spans="1:26">
      <c r="A445" s="717"/>
      <c r="B445" s="717"/>
      <c r="C445" s="717"/>
      <c r="D445" s="717"/>
      <c r="E445" s="717"/>
      <c r="F445" s="717"/>
      <c r="G445" s="717"/>
      <c r="H445" s="717"/>
      <c r="I445" s="717"/>
      <c r="J445" s="717"/>
      <c r="K445" s="717"/>
      <c r="L445" s="717"/>
      <c r="M445" s="717"/>
      <c r="N445" s="717"/>
      <c r="O445" s="717"/>
      <c r="P445" s="717"/>
      <c r="Q445" s="717"/>
      <c r="R445" s="717"/>
      <c r="S445" s="717"/>
      <c r="T445" s="717"/>
      <c r="U445" s="717"/>
      <c r="V445" s="717"/>
      <c r="W445" s="717"/>
      <c r="X445" s="717"/>
      <c r="Y445" s="717"/>
      <c r="Z445" s="717"/>
    </row>
    <row r="446" spans="1:26">
      <c r="A446" s="717"/>
      <c r="B446" s="717"/>
      <c r="C446" s="717"/>
      <c r="D446" s="717"/>
      <c r="E446" s="717"/>
      <c r="F446" s="717"/>
      <c r="G446" s="717"/>
      <c r="H446" s="717"/>
      <c r="I446" s="717"/>
      <c r="J446" s="717"/>
      <c r="K446" s="717"/>
      <c r="L446" s="717"/>
      <c r="M446" s="717"/>
      <c r="N446" s="717"/>
      <c r="O446" s="717"/>
      <c r="P446" s="717"/>
      <c r="Q446" s="717"/>
      <c r="R446" s="717"/>
      <c r="S446" s="717"/>
      <c r="T446" s="717"/>
      <c r="U446" s="717"/>
      <c r="V446" s="717"/>
      <c r="W446" s="717"/>
      <c r="X446" s="717"/>
      <c r="Y446" s="717"/>
      <c r="Z446" s="717"/>
    </row>
    <row r="447" spans="1:26">
      <c r="A447" s="717"/>
      <c r="B447" s="717"/>
      <c r="C447" s="717"/>
      <c r="D447" s="717"/>
      <c r="E447" s="717"/>
      <c r="F447" s="717"/>
      <c r="G447" s="717"/>
      <c r="H447" s="717"/>
      <c r="I447" s="717"/>
      <c r="J447" s="717"/>
      <c r="K447" s="717"/>
      <c r="L447" s="717"/>
      <c r="M447" s="717"/>
      <c r="N447" s="717"/>
      <c r="O447" s="717"/>
      <c r="P447" s="717"/>
      <c r="Q447" s="717"/>
      <c r="R447" s="717"/>
      <c r="S447" s="717"/>
      <c r="T447" s="717"/>
      <c r="U447" s="717"/>
      <c r="V447" s="717"/>
      <c r="W447" s="717"/>
      <c r="X447" s="717"/>
      <c r="Y447" s="717"/>
      <c r="Z447" s="717"/>
    </row>
    <row r="448" spans="1:26">
      <c r="A448" s="717"/>
      <c r="B448" s="717"/>
      <c r="C448" s="717"/>
      <c r="D448" s="717"/>
      <c r="E448" s="717"/>
      <c r="F448" s="717"/>
      <c r="G448" s="717"/>
      <c r="H448" s="717"/>
      <c r="I448" s="717"/>
      <c r="J448" s="717"/>
      <c r="K448" s="717"/>
      <c r="L448" s="717"/>
      <c r="M448" s="717"/>
      <c r="N448" s="717"/>
      <c r="O448" s="717"/>
      <c r="P448" s="717"/>
      <c r="Q448" s="717"/>
      <c r="R448" s="717"/>
      <c r="S448" s="717"/>
      <c r="T448" s="717"/>
      <c r="U448" s="717"/>
      <c r="V448" s="717"/>
      <c r="W448" s="717"/>
      <c r="X448" s="717"/>
      <c r="Y448" s="717"/>
      <c r="Z448" s="717"/>
    </row>
    <row r="449" spans="1:26">
      <c r="A449" s="717"/>
      <c r="B449" s="717"/>
      <c r="C449" s="717"/>
      <c r="D449" s="717"/>
      <c r="E449" s="717"/>
      <c r="F449" s="717"/>
      <c r="G449" s="717"/>
      <c r="H449" s="717"/>
      <c r="I449" s="717"/>
      <c r="J449" s="717"/>
      <c r="K449" s="717"/>
      <c r="L449" s="717"/>
      <c r="M449" s="717"/>
      <c r="N449" s="717"/>
      <c r="O449" s="717"/>
      <c r="P449" s="717"/>
      <c r="Q449" s="717"/>
      <c r="R449" s="717"/>
      <c r="S449" s="717"/>
      <c r="T449" s="717"/>
      <c r="U449" s="717"/>
      <c r="V449" s="717"/>
      <c r="W449" s="717"/>
      <c r="X449" s="717"/>
      <c r="Y449" s="717"/>
      <c r="Z449" s="717"/>
    </row>
    <row r="450" spans="1:26">
      <c r="A450" s="717"/>
      <c r="B450" s="717"/>
      <c r="C450" s="717"/>
      <c r="D450" s="717"/>
      <c r="E450" s="717"/>
      <c r="F450" s="717"/>
      <c r="G450" s="717"/>
      <c r="H450" s="717"/>
      <c r="I450" s="717"/>
      <c r="J450" s="717"/>
      <c r="K450" s="717"/>
      <c r="L450" s="717"/>
      <c r="M450" s="717"/>
      <c r="N450" s="717"/>
      <c r="O450" s="717"/>
      <c r="P450" s="717"/>
      <c r="Q450" s="717"/>
      <c r="R450" s="717"/>
      <c r="S450" s="717"/>
      <c r="T450" s="717"/>
      <c r="U450" s="717"/>
      <c r="V450" s="717"/>
      <c r="W450" s="717"/>
      <c r="X450" s="717"/>
      <c r="Y450" s="717"/>
      <c r="Z450" s="717"/>
    </row>
    <row r="451" spans="1:26">
      <c r="A451" s="717"/>
      <c r="B451" s="717"/>
      <c r="C451" s="717"/>
      <c r="D451" s="717"/>
      <c r="E451" s="717"/>
      <c r="F451" s="717"/>
      <c r="G451" s="717"/>
      <c r="H451" s="717"/>
      <c r="I451" s="717"/>
      <c r="J451" s="717"/>
      <c r="K451" s="717"/>
      <c r="L451" s="717"/>
      <c r="M451" s="717"/>
      <c r="N451" s="717"/>
      <c r="O451" s="717"/>
      <c r="P451" s="717"/>
      <c r="Q451" s="717"/>
      <c r="R451" s="717"/>
      <c r="S451" s="717"/>
      <c r="T451" s="717"/>
      <c r="U451" s="717"/>
      <c r="V451" s="717"/>
      <c r="W451" s="717"/>
      <c r="X451" s="717"/>
      <c r="Y451" s="717"/>
      <c r="Z451" s="717"/>
    </row>
    <row r="452" spans="1:26">
      <c r="A452" s="717"/>
      <c r="B452" s="717"/>
      <c r="C452" s="717"/>
      <c r="D452" s="717"/>
      <c r="E452" s="717"/>
      <c r="F452" s="717"/>
      <c r="G452" s="717"/>
      <c r="H452" s="717"/>
      <c r="I452" s="717"/>
      <c r="J452" s="717"/>
      <c r="K452" s="717"/>
      <c r="L452" s="717"/>
      <c r="M452" s="717"/>
      <c r="N452" s="717"/>
      <c r="O452" s="717"/>
      <c r="P452" s="717"/>
      <c r="Q452" s="717"/>
      <c r="R452" s="717"/>
      <c r="S452" s="717"/>
      <c r="T452" s="717"/>
      <c r="U452" s="717"/>
      <c r="V452" s="717"/>
      <c r="W452" s="717"/>
      <c r="X452" s="717"/>
      <c r="Y452" s="717"/>
      <c r="Z452" s="717"/>
    </row>
    <row r="453" spans="1:26">
      <c r="A453" s="717"/>
      <c r="B453" s="717"/>
      <c r="C453" s="717"/>
      <c r="D453" s="717"/>
      <c r="E453" s="717"/>
      <c r="F453" s="717"/>
      <c r="G453" s="717"/>
      <c r="H453" s="717"/>
      <c r="I453" s="717"/>
      <c r="J453" s="717"/>
      <c r="K453" s="717"/>
      <c r="L453" s="717"/>
      <c r="M453" s="717"/>
      <c r="N453" s="717"/>
      <c r="O453" s="717"/>
      <c r="P453" s="717"/>
      <c r="Q453" s="717"/>
      <c r="R453" s="717"/>
      <c r="S453" s="717"/>
      <c r="T453" s="717"/>
      <c r="U453" s="717"/>
      <c r="V453" s="717"/>
      <c r="W453" s="717"/>
      <c r="X453" s="717"/>
      <c r="Y453" s="717"/>
      <c r="Z453" s="717"/>
    </row>
    <row r="454" spans="1:26">
      <c r="A454" s="717"/>
      <c r="B454" s="717"/>
      <c r="C454" s="717"/>
      <c r="D454" s="717"/>
      <c r="E454" s="717"/>
      <c r="F454" s="717"/>
      <c r="G454" s="717"/>
      <c r="H454" s="717"/>
      <c r="I454" s="717"/>
      <c r="J454" s="717"/>
      <c r="K454" s="717"/>
      <c r="L454" s="717"/>
      <c r="M454" s="717"/>
      <c r="N454" s="717"/>
      <c r="O454" s="717"/>
      <c r="P454" s="717"/>
      <c r="Q454" s="717"/>
      <c r="R454" s="717"/>
      <c r="S454" s="717"/>
      <c r="T454" s="717"/>
      <c r="U454" s="717"/>
      <c r="V454" s="717"/>
      <c r="W454" s="717"/>
      <c r="X454" s="717"/>
      <c r="Y454" s="717"/>
      <c r="Z454" s="717"/>
    </row>
    <row r="455" spans="1:26">
      <c r="A455" s="717"/>
      <c r="B455" s="717"/>
      <c r="C455" s="717"/>
      <c r="D455" s="717"/>
      <c r="E455" s="717"/>
      <c r="F455" s="717"/>
      <c r="G455" s="717"/>
      <c r="H455" s="717"/>
      <c r="I455" s="717"/>
      <c r="J455" s="717"/>
      <c r="K455" s="717"/>
      <c r="L455" s="717"/>
      <c r="M455" s="717"/>
      <c r="N455" s="717"/>
      <c r="O455" s="717"/>
      <c r="P455" s="717"/>
      <c r="Q455" s="717"/>
      <c r="R455" s="717"/>
      <c r="S455" s="717"/>
      <c r="T455" s="717"/>
      <c r="U455" s="717"/>
      <c r="V455" s="717"/>
      <c r="W455" s="717"/>
      <c r="X455" s="717"/>
      <c r="Y455" s="717"/>
      <c r="Z455" s="717"/>
    </row>
    <row r="456" spans="1:26">
      <c r="A456" s="717"/>
      <c r="B456" s="717"/>
      <c r="C456" s="717"/>
      <c r="D456" s="717"/>
      <c r="E456" s="717"/>
      <c r="F456" s="717"/>
      <c r="G456" s="717"/>
      <c r="H456" s="717"/>
      <c r="I456" s="717"/>
      <c r="J456" s="717"/>
      <c r="K456" s="717"/>
      <c r="L456" s="717"/>
      <c r="M456" s="717"/>
      <c r="N456" s="717"/>
      <c r="O456" s="717"/>
      <c r="P456" s="717"/>
      <c r="Q456" s="717"/>
      <c r="R456" s="717"/>
      <c r="S456" s="717"/>
      <c r="T456" s="717"/>
      <c r="U456" s="717"/>
      <c r="V456" s="717"/>
      <c r="W456" s="717"/>
      <c r="X456" s="717"/>
      <c r="Y456" s="717"/>
      <c r="Z456" s="717"/>
    </row>
    <row r="457" spans="1:26">
      <c r="A457" s="717"/>
      <c r="B457" s="717"/>
      <c r="C457" s="717"/>
      <c r="D457" s="717"/>
      <c r="E457" s="717"/>
      <c r="F457" s="717"/>
      <c r="G457" s="717"/>
      <c r="H457" s="717"/>
      <c r="I457" s="717"/>
      <c r="J457" s="717"/>
      <c r="K457" s="717"/>
      <c r="L457" s="717"/>
      <c r="M457" s="717"/>
      <c r="N457" s="717"/>
      <c r="O457" s="717"/>
      <c r="P457" s="717"/>
      <c r="Q457" s="717"/>
      <c r="R457" s="717"/>
      <c r="S457" s="717"/>
      <c r="T457" s="717"/>
      <c r="U457" s="717"/>
      <c r="V457" s="717"/>
      <c r="W457" s="717"/>
      <c r="X457" s="717"/>
      <c r="Y457" s="717"/>
      <c r="Z457" s="717"/>
    </row>
    <row r="458" spans="1:26">
      <c r="A458" s="717"/>
      <c r="B458" s="717"/>
      <c r="C458" s="717"/>
      <c r="D458" s="717"/>
      <c r="E458" s="717"/>
      <c r="F458" s="717"/>
      <c r="G458" s="717"/>
      <c r="H458" s="717"/>
      <c r="I458" s="717"/>
      <c r="J458" s="717"/>
      <c r="K458" s="717"/>
      <c r="L458" s="717"/>
      <c r="M458" s="717"/>
      <c r="N458" s="717"/>
      <c r="O458" s="717"/>
      <c r="P458" s="717"/>
      <c r="Q458" s="717"/>
      <c r="R458" s="717"/>
      <c r="S458" s="717"/>
      <c r="T458" s="717"/>
      <c r="U458" s="717"/>
      <c r="V458" s="717"/>
      <c r="W458" s="717"/>
      <c r="X458" s="717"/>
      <c r="Y458" s="717"/>
      <c r="Z458" s="717"/>
    </row>
    <row r="459" spans="1:26">
      <c r="A459" s="717"/>
      <c r="B459" s="717"/>
      <c r="C459" s="717"/>
      <c r="D459" s="717"/>
      <c r="E459" s="717"/>
      <c r="F459" s="717"/>
      <c r="G459" s="717"/>
      <c r="H459" s="717"/>
      <c r="I459" s="717"/>
      <c r="J459" s="717"/>
      <c r="K459" s="717"/>
      <c r="L459" s="717"/>
      <c r="M459" s="717"/>
      <c r="N459" s="717"/>
      <c r="O459" s="717"/>
      <c r="P459" s="717"/>
      <c r="Q459" s="717"/>
      <c r="R459" s="717"/>
      <c r="S459" s="717"/>
      <c r="T459" s="717"/>
      <c r="U459" s="717"/>
      <c r="V459" s="717"/>
      <c r="W459" s="717"/>
      <c r="X459" s="717"/>
      <c r="Y459" s="717"/>
      <c r="Z459" s="717"/>
    </row>
    <row r="460" spans="1:26">
      <c r="A460" s="717"/>
      <c r="B460" s="717"/>
      <c r="C460" s="717"/>
      <c r="D460" s="717"/>
      <c r="E460" s="717"/>
      <c r="F460" s="717"/>
      <c r="G460" s="717"/>
      <c r="H460" s="717"/>
      <c r="I460" s="717"/>
      <c r="J460" s="717"/>
      <c r="K460" s="717"/>
      <c r="L460" s="717"/>
      <c r="M460" s="717"/>
      <c r="N460" s="717"/>
      <c r="O460" s="717"/>
      <c r="P460" s="717"/>
      <c r="Q460" s="717"/>
      <c r="R460" s="717"/>
      <c r="S460" s="717"/>
      <c r="T460" s="717"/>
      <c r="U460" s="717"/>
      <c r="V460" s="717"/>
      <c r="W460" s="717"/>
      <c r="X460" s="717"/>
      <c r="Y460" s="717"/>
      <c r="Z460" s="717"/>
    </row>
    <row r="461" spans="1:26">
      <c r="A461" s="717"/>
      <c r="B461" s="717"/>
      <c r="C461" s="717"/>
      <c r="D461" s="717"/>
      <c r="E461" s="717"/>
      <c r="F461" s="717"/>
      <c r="G461" s="717"/>
      <c r="H461" s="717"/>
      <c r="I461" s="717"/>
      <c r="J461" s="717"/>
      <c r="K461" s="717"/>
      <c r="L461" s="717"/>
      <c r="M461" s="717"/>
      <c r="N461" s="717"/>
      <c r="O461" s="717"/>
      <c r="P461" s="717"/>
      <c r="Q461" s="717"/>
      <c r="R461" s="717"/>
      <c r="S461" s="717"/>
      <c r="T461" s="717"/>
      <c r="U461" s="717"/>
      <c r="V461" s="717"/>
      <c r="W461" s="717"/>
      <c r="X461" s="717"/>
      <c r="Y461" s="717"/>
      <c r="Z461" s="717"/>
    </row>
    <row r="462" spans="1:26">
      <c r="A462" s="717"/>
      <c r="B462" s="717"/>
      <c r="C462" s="717"/>
      <c r="D462" s="717"/>
      <c r="E462" s="717"/>
      <c r="F462" s="717"/>
      <c r="G462" s="717"/>
      <c r="H462" s="717"/>
      <c r="I462" s="717"/>
      <c r="J462" s="717"/>
      <c r="K462" s="717"/>
      <c r="L462" s="717"/>
      <c r="M462" s="717"/>
      <c r="N462" s="717"/>
      <c r="O462" s="717"/>
      <c r="P462" s="717"/>
      <c r="Q462" s="717"/>
      <c r="R462" s="717"/>
      <c r="S462" s="717"/>
      <c r="T462" s="717"/>
      <c r="U462" s="717"/>
      <c r="V462" s="717"/>
      <c r="W462" s="717"/>
      <c r="X462" s="717"/>
      <c r="Y462" s="717"/>
      <c r="Z462" s="717"/>
    </row>
    <row r="463" spans="1:26">
      <c r="A463" s="717"/>
      <c r="B463" s="717"/>
      <c r="C463" s="717"/>
      <c r="D463" s="717"/>
      <c r="E463" s="717"/>
      <c r="F463" s="717"/>
      <c r="G463" s="717"/>
      <c r="H463" s="717"/>
      <c r="I463" s="717"/>
      <c r="J463" s="717"/>
      <c r="K463" s="717"/>
      <c r="L463" s="717"/>
      <c r="M463" s="717"/>
      <c r="N463" s="717"/>
      <c r="O463" s="717"/>
      <c r="P463" s="717"/>
      <c r="Q463" s="717"/>
      <c r="R463" s="717"/>
      <c r="S463" s="717"/>
      <c r="T463" s="717"/>
      <c r="U463" s="717"/>
      <c r="V463" s="717"/>
      <c r="W463" s="717"/>
      <c r="X463" s="717"/>
      <c r="Y463" s="717"/>
      <c r="Z463" s="717"/>
    </row>
    <row r="464" spans="1:26">
      <c r="A464" s="717"/>
      <c r="B464" s="717"/>
      <c r="C464" s="717"/>
      <c r="D464" s="717"/>
      <c r="E464" s="717"/>
      <c r="F464" s="717"/>
      <c r="G464" s="717"/>
      <c r="H464" s="717"/>
      <c r="I464" s="717"/>
      <c r="J464" s="717"/>
      <c r="K464" s="717"/>
      <c r="L464" s="717"/>
      <c r="M464" s="717"/>
      <c r="N464" s="717"/>
      <c r="O464" s="717"/>
      <c r="P464" s="717"/>
      <c r="Q464" s="717"/>
      <c r="R464" s="717"/>
      <c r="S464" s="717"/>
      <c r="T464" s="717"/>
      <c r="U464" s="717"/>
      <c r="V464" s="717"/>
      <c r="W464" s="717"/>
      <c r="X464" s="717"/>
      <c r="Y464" s="717"/>
      <c r="Z464" s="717"/>
    </row>
    <row r="465" spans="1:26">
      <c r="A465" s="717"/>
      <c r="B465" s="717"/>
      <c r="C465" s="717"/>
      <c r="D465" s="717"/>
      <c r="E465" s="717"/>
      <c r="F465" s="717"/>
      <c r="G465" s="717"/>
      <c r="H465" s="717"/>
      <c r="I465" s="717"/>
      <c r="J465" s="717"/>
      <c r="K465" s="717"/>
      <c r="L465" s="717"/>
      <c r="M465" s="717"/>
      <c r="N465" s="717"/>
      <c r="O465" s="717"/>
      <c r="P465" s="717"/>
      <c r="Q465" s="717"/>
      <c r="R465" s="717"/>
      <c r="S465" s="717"/>
      <c r="T465" s="717"/>
      <c r="U465" s="717"/>
      <c r="V465" s="717"/>
      <c r="W465" s="717"/>
      <c r="X465" s="717"/>
      <c r="Y465" s="717"/>
      <c r="Z465" s="717"/>
    </row>
    <row r="466" spans="1:26">
      <c r="A466" s="717"/>
      <c r="B466" s="717"/>
      <c r="C466" s="717"/>
      <c r="D466" s="717"/>
      <c r="E466" s="717"/>
      <c r="F466" s="717"/>
      <c r="G466" s="717"/>
      <c r="H466" s="717"/>
      <c r="I466" s="717"/>
      <c r="J466" s="717"/>
      <c r="K466" s="717"/>
      <c r="L466" s="717"/>
      <c r="M466" s="717"/>
      <c r="N466" s="717"/>
      <c r="O466" s="717"/>
      <c r="P466" s="717"/>
      <c r="Q466" s="717"/>
      <c r="R466" s="717"/>
      <c r="S466" s="717"/>
      <c r="T466" s="717"/>
      <c r="U466" s="717"/>
      <c r="V466" s="717"/>
      <c r="W466" s="717"/>
      <c r="X466" s="717"/>
      <c r="Y466" s="717"/>
      <c r="Z466" s="717"/>
    </row>
    <row r="467" spans="1:26">
      <c r="A467" s="717"/>
      <c r="B467" s="717"/>
      <c r="C467" s="717"/>
      <c r="D467" s="717"/>
      <c r="E467" s="717"/>
      <c r="F467" s="717"/>
      <c r="G467" s="717"/>
      <c r="H467" s="717"/>
      <c r="I467" s="717"/>
      <c r="J467" s="717"/>
      <c r="K467" s="717"/>
      <c r="L467" s="717"/>
      <c r="M467" s="717"/>
      <c r="N467" s="717"/>
      <c r="O467" s="717"/>
      <c r="P467" s="717"/>
      <c r="Q467" s="717"/>
      <c r="R467" s="717"/>
      <c r="S467" s="717"/>
      <c r="T467" s="717"/>
      <c r="U467" s="717"/>
      <c r="V467" s="717"/>
      <c r="W467" s="717"/>
      <c r="X467" s="717"/>
      <c r="Y467" s="717"/>
      <c r="Z467" s="717"/>
    </row>
    <row r="468" spans="1:26">
      <c r="A468" s="717"/>
      <c r="B468" s="717"/>
      <c r="C468" s="717"/>
      <c r="D468" s="717"/>
      <c r="E468" s="717"/>
      <c r="F468" s="717"/>
      <c r="G468" s="717"/>
      <c r="H468" s="717"/>
      <c r="I468" s="717"/>
      <c r="J468" s="717"/>
      <c r="K468" s="717"/>
      <c r="L468" s="717"/>
      <c r="M468" s="717"/>
      <c r="N468" s="717"/>
      <c r="O468" s="717"/>
      <c r="P468" s="717"/>
      <c r="Q468" s="717"/>
      <c r="R468" s="717"/>
      <c r="S468" s="717"/>
      <c r="T468" s="717"/>
      <c r="U468" s="717"/>
      <c r="V468" s="717"/>
      <c r="W468" s="717"/>
      <c r="X468" s="717"/>
      <c r="Y468" s="717"/>
      <c r="Z468" s="717"/>
    </row>
    <row r="469" spans="1:26">
      <c r="A469" s="717"/>
      <c r="B469" s="717"/>
      <c r="C469" s="717"/>
      <c r="D469" s="717"/>
      <c r="E469" s="717"/>
      <c r="F469" s="717"/>
      <c r="G469" s="717"/>
      <c r="H469" s="717"/>
      <c r="I469" s="717"/>
      <c r="J469" s="717"/>
      <c r="K469" s="717"/>
      <c r="L469" s="717"/>
      <c r="M469" s="717"/>
      <c r="N469" s="717"/>
      <c r="O469" s="717"/>
      <c r="P469" s="717"/>
      <c r="Q469" s="717"/>
      <c r="R469" s="717"/>
      <c r="S469" s="717"/>
      <c r="T469" s="717"/>
      <c r="U469" s="717"/>
      <c r="V469" s="717"/>
      <c r="W469" s="717"/>
      <c r="X469" s="717"/>
      <c r="Y469" s="717"/>
      <c r="Z469" s="717"/>
    </row>
    <row r="470" spans="1:26">
      <c r="A470" s="717"/>
      <c r="B470" s="717"/>
      <c r="C470" s="717"/>
      <c r="D470" s="717"/>
      <c r="E470" s="717"/>
      <c r="F470" s="717"/>
      <c r="G470" s="717"/>
      <c r="H470" s="717"/>
      <c r="I470" s="717"/>
      <c r="J470" s="717"/>
      <c r="K470" s="717"/>
      <c r="L470" s="717"/>
      <c r="M470" s="717"/>
      <c r="N470" s="717"/>
      <c r="O470" s="717"/>
      <c r="P470" s="717"/>
      <c r="Q470" s="717"/>
      <c r="R470" s="717"/>
      <c r="S470" s="717"/>
      <c r="T470" s="717"/>
      <c r="U470" s="717"/>
      <c r="V470" s="717"/>
      <c r="W470" s="717"/>
      <c r="X470" s="717"/>
      <c r="Y470" s="717"/>
      <c r="Z470" s="717"/>
    </row>
    <row r="471" spans="1:26">
      <c r="A471" s="717"/>
      <c r="B471" s="717"/>
      <c r="C471" s="717"/>
      <c r="D471" s="717"/>
      <c r="E471" s="717"/>
      <c r="F471" s="717"/>
      <c r="G471" s="717"/>
      <c r="H471" s="717"/>
      <c r="I471" s="717"/>
      <c r="J471" s="717"/>
      <c r="K471" s="717"/>
      <c r="L471" s="717"/>
      <c r="M471" s="717"/>
      <c r="N471" s="717"/>
      <c r="O471" s="717"/>
      <c r="P471" s="717"/>
      <c r="Q471" s="717"/>
      <c r="R471" s="717"/>
      <c r="S471" s="717"/>
      <c r="T471" s="717"/>
      <c r="U471" s="717"/>
      <c r="V471" s="717"/>
      <c r="W471" s="717"/>
      <c r="X471" s="717"/>
      <c r="Y471" s="717"/>
      <c r="Z471" s="717"/>
    </row>
    <row r="472" spans="1:26">
      <c r="A472" s="717"/>
      <c r="B472" s="717"/>
      <c r="C472" s="717"/>
      <c r="D472" s="717"/>
      <c r="E472" s="717"/>
      <c r="F472" s="717"/>
      <c r="G472" s="717"/>
      <c r="H472" s="717"/>
      <c r="I472" s="717"/>
      <c r="J472" s="717"/>
      <c r="K472" s="717"/>
      <c r="L472" s="717"/>
      <c r="M472" s="717"/>
      <c r="N472" s="717"/>
      <c r="O472" s="717"/>
      <c r="P472" s="717"/>
      <c r="Q472" s="717"/>
      <c r="R472" s="717"/>
      <c r="S472" s="717"/>
      <c r="T472" s="717"/>
      <c r="U472" s="717"/>
      <c r="V472" s="717"/>
      <c r="W472" s="717"/>
      <c r="X472" s="717"/>
      <c r="Y472" s="717"/>
      <c r="Z472" s="717"/>
    </row>
    <row r="473" spans="1:26">
      <c r="A473" s="717"/>
      <c r="B473" s="717"/>
      <c r="C473" s="717"/>
      <c r="D473" s="717"/>
      <c r="E473" s="717"/>
      <c r="F473" s="717"/>
      <c r="G473" s="717"/>
      <c r="H473" s="717"/>
      <c r="I473" s="717"/>
      <c r="J473" s="717"/>
      <c r="K473" s="717"/>
      <c r="L473" s="717"/>
      <c r="M473" s="717"/>
      <c r="N473" s="717"/>
      <c r="O473" s="717"/>
      <c r="P473" s="717"/>
      <c r="Q473" s="717"/>
      <c r="R473" s="717"/>
      <c r="S473" s="717"/>
      <c r="T473" s="717"/>
      <c r="U473" s="717"/>
      <c r="V473" s="717"/>
      <c r="W473" s="717"/>
      <c r="X473" s="717"/>
      <c r="Y473" s="717"/>
      <c r="Z473" s="717"/>
    </row>
    <row r="474" spans="1:26">
      <c r="A474" s="717"/>
      <c r="B474" s="717"/>
      <c r="C474" s="717"/>
      <c r="D474" s="717"/>
      <c r="E474" s="717"/>
      <c r="F474" s="717"/>
      <c r="G474" s="717"/>
      <c r="H474" s="717"/>
      <c r="I474" s="717"/>
      <c r="J474" s="717"/>
      <c r="K474" s="717"/>
      <c r="L474" s="717"/>
      <c r="M474" s="717"/>
      <c r="N474" s="717"/>
      <c r="O474" s="717"/>
      <c r="P474" s="717"/>
      <c r="Q474" s="717"/>
      <c r="R474" s="717"/>
      <c r="S474" s="717"/>
      <c r="T474" s="717"/>
      <c r="U474" s="717"/>
      <c r="V474" s="717"/>
      <c r="W474" s="717"/>
      <c r="X474" s="717"/>
      <c r="Y474" s="717"/>
      <c r="Z474" s="717"/>
    </row>
    <row r="475" spans="1:26">
      <c r="A475" s="717"/>
      <c r="B475" s="717"/>
      <c r="C475" s="717"/>
      <c r="D475" s="717"/>
      <c r="E475" s="717"/>
      <c r="F475" s="717"/>
      <c r="G475" s="717"/>
      <c r="H475" s="717"/>
      <c r="I475" s="717"/>
      <c r="J475" s="717"/>
      <c r="K475" s="717"/>
      <c r="L475" s="717"/>
      <c r="M475" s="717"/>
      <c r="N475" s="717"/>
      <c r="O475" s="717"/>
      <c r="P475" s="717"/>
      <c r="Q475" s="717"/>
      <c r="R475" s="717"/>
      <c r="S475" s="717"/>
      <c r="T475" s="717"/>
      <c r="U475" s="717"/>
      <c r="V475" s="717"/>
      <c r="W475" s="717"/>
      <c r="X475" s="717"/>
      <c r="Y475" s="717"/>
      <c r="Z475" s="717"/>
    </row>
    <row r="476" spans="1:26">
      <c r="A476" s="717"/>
      <c r="B476" s="717"/>
      <c r="C476" s="717"/>
      <c r="D476" s="717"/>
      <c r="E476" s="717"/>
      <c r="F476" s="717"/>
      <c r="G476" s="717"/>
      <c r="H476" s="717"/>
      <c r="I476" s="717"/>
      <c r="J476" s="717"/>
      <c r="K476" s="717"/>
      <c r="L476" s="717"/>
      <c r="M476" s="717"/>
      <c r="N476" s="717"/>
      <c r="O476" s="717"/>
      <c r="P476" s="717"/>
      <c r="Q476" s="717"/>
      <c r="R476" s="717"/>
      <c r="S476" s="717"/>
      <c r="T476" s="717"/>
      <c r="U476" s="717"/>
      <c r="V476" s="717"/>
      <c r="W476" s="717"/>
      <c r="X476" s="717"/>
      <c r="Y476" s="717"/>
      <c r="Z476" s="717"/>
    </row>
    <row r="477" spans="1:26">
      <c r="A477" s="717"/>
      <c r="B477" s="717"/>
      <c r="C477" s="717"/>
      <c r="D477" s="717"/>
      <c r="E477" s="717"/>
      <c r="F477" s="717"/>
      <c r="G477" s="717"/>
      <c r="H477" s="717"/>
      <c r="I477" s="717"/>
      <c r="J477" s="717"/>
      <c r="K477" s="717"/>
      <c r="L477" s="717"/>
      <c r="M477" s="717"/>
      <c r="N477" s="717"/>
      <c r="O477" s="717"/>
      <c r="P477" s="717"/>
      <c r="Q477" s="717"/>
      <c r="R477" s="717"/>
      <c r="S477" s="717"/>
      <c r="T477" s="717"/>
      <c r="U477" s="717"/>
      <c r="V477" s="717"/>
      <c r="W477" s="717"/>
      <c r="X477" s="717"/>
      <c r="Y477" s="717"/>
      <c r="Z477" s="717"/>
    </row>
    <row r="478" spans="1:26">
      <c r="A478" s="717"/>
      <c r="B478" s="717"/>
      <c r="C478" s="717"/>
      <c r="D478" s="717"/>
      <c r="E478" s="717"/>
      <c r="F478" s="717"/>
      <c r="G478" s="717"/>
      <c r="H478" s="717"/>
      <c r="I478" s="717"/>
      <c r="J478" s="717"/>
      <c r="K478" s="717"/>
      <c r="L478" s="717"/>
      <c r="M478" s="717"/>
      <c r="N478" s="717"/>
      <c r="O478" s="717"/>
      <c r="P478" s="717"/>
      <c r="Q478" s="717"/>
      <c r="R478" s="717"/>
      <c r="S478" s="717"/>
      <c r="T478" s="717"/>
      <c r="U478" s="717"/>
      <c r="V478" s="717"/>
      <c r="W478" s="717"/>
      <c r="X478" s="717"/>
      <c r="Y478" s="717"/>
      <c r="Z478" s="717"/>
    </row>
    <row r="479" spans="1:26">
      <c r="A479" s="717"/>
      <c r="B479" s="717"/>
      <c r="C479" s="717"/>
      <c r="D479" s="717"/>
      <c r="E479" s="717"/>
      <c r="F479" s="717"/>
      <c r="G479" s="717"/>
      <c r="H479" s="717"/>
      <c r="I479" s="717"/>
      <c r="J479" s="717"/>
      <c r="K479" s="717"/>
      <c r="L479" s="717"/>
      <c r="M479" s="717"/>
      <c r="N479" s="717"/>
      <c r="O479" s="717"/>
      <c r="P479" s="717"/>
      <c r="Q479" s="717"/>
      <c r="R479" s="717"/>
      <c r="S479" s="717"/>
      <c r="T479" s="717"/>
      <c r="U479" s="717"/>
      <c r="V479" s="717"/>
      <c r="W479" s="717"/>
      <c r="X479" s="717"/>
      <c r="Y479" s="717"/>
      <c r="Z479" s="717"/>
    </row>
    <row r="480" spans="1:26">
      <c r="A480" s="717"/>
      <c r="B480" s="717"/>
      <c r="C480" s="717"/>
      <c r="D480" s="717"/>
      <c r="E480" s="717"/>
      <c r="F480" s="717"/>
      <c r="G480" s="717"/>
      <c r="H480" s="717"/>
      <c r="I480" s="717"/>
      <c r="J480" s="717"/>
      <c r="K480" s="717"/>
      <c r="L480" s="717"/>
      <c r="M480" s="717"/>
      <c r="N480" s="717"/>
      <c r="O480" s="717"/>
      <c r="P480" s="717"/>
      <c r="Q480" s="717"/>
      <c r="R480" s="717"/>
      <c r="S480" s="717"/>
      <c r="T480" s="717"/>
      <c r="U480" s="717"/>
      <c r="V480" s="717"/>
      <c r="W480" s="717"/>
      <c r="X480" s="717"/>
      <c r="Y480" s="717"/>
      <c r="Z480" s="717"/>
    </row>
    <row r="481" spans="1:26">
      <c r="A481" s="717"/>
      <c r="B481" s="717"/>
      <c r="C481" s="717"/>
      <c r="D481" s="717"/>
      <c r="E481" s="717"/>
      <c r="F481" s="717"/>
      <c r="G481" s="717"/>
      <c r="H481" s="717"/>
      <c r="I481" s="717"/>
      <c r="J481" s="717"/>
      <c r="K481" s="717"/>
      <c r="L481" s="717"/>
      <c r="M481" s="717"/>
      <c r="N481" s="717"/>
      <c r="O481" s="717"/>
      <c r="P481" s="717"/>
      <c r="Q481" s="717"/>
      <c r="R481" s="717"/>
      <c r="S481" s="717"/>
      <c r="T481" s="717"/>
      <c r="U481" s="717"/>
      <c r="V481" s="717"/>
      <c r="W481" s="717"/>
      <c r="X481" s="717"/>
      <c r="Y481" s="717"/>
      <c r="Z481" s="717"/>
    </row>
    <row r="482" spans="1:26">
      <c r="A482" s="717"/>
      <c r="B482" s="717"/>
      <c r="C482" s="717"/>
      <c r="D482" s="717"/>
      <c r="E482" s="717"/>
      <c r="F482" s="717"/>
      <c r="G482" s="717"/>
      <c r="H482" s="717"/>
      <c r="I482" s="717"/>
      <c r="J482" s="717"/>
      <c r="K482" s="717"/>
      <c r="L482" s="717"/>
      <c r="M482" s="717"/>
      <c r="N482" s="717"/>
      <c r="O482" s="717"/>
      <c r="P482" s="717"/>
      <c r="Q482" s="717"/>
      <c r="R482" s="717"/>
      <c r="S482" s="717"/>
      <c r="T482" s="717"/>
      <c r="U482" s="717"/>
      <c r="V482" s="717"/>
      <c r="W482" s="717"/>
      <c r="X482" s="717"/>
      <c r="Y482" s="717"/>
      <c r="Z482" s="717"/>
    </row>
    <row r="483" spans="1:26">
      <c r="A483" s="717"/>
      <c r="B483" s="717"/>
      <c r="C483" s="717"/>
      <c r="D483" s="717"/>
      <c r="E483" s="717"/>
      <c r="F483" s="717"/>
      <c r="G483" s="717"/>
      <c r="H483" s="717"/>
      <c r="I483" s="717"/>
      <c r="J483" s="717"/>
      <c r="K483" s="717"/>
      <c r="L483" s="717"/>
      <c r="M483" s="717"/>
      <c r="N483" s="717"/>
      <c r="O483" s="717"/>
      <c r="P483" s="717"/>
      <c r="Q483" s="717"/>
      <c r="R483" s="717"/>
      <c r="S483" s="717"/>
      <c r="T483" s="717"/>
      <c r="U483" s="717"/>
      <c r="V483" s="717"/>
      <c r="W483" s="717"/>
      <c r="X483" s="717"/>
      <c r="Y483" s="717"/>
      <c r="Z483" s="717"/>
    </row>
    <row r="484" spans="1:26">
      <c r="A484" s="717"/>
      <c r="B484" s="717"/>
      <c r="C484" s="717"/>
      <c r="D484" s="717"/>
      <c r="E484" s="717"/>
      <c r="F484" s="717"/>
      <c r="G484" s="717"/>
      <c r="H484" s="717"/>
      <c r="I484" s="717"/>
      <c r="J484" s="717"/>
      <c r="K484" s="717"/>
      <c r="L484" s="717"/>
      <c r="M484" s="717"/>
      <c r="N484" s="717"/>
      <c r="O484" s="717"/>
      <c r="P484" s="717"/>
      <c r="Q484" s="717"/>
      <c r="R484" s="717"/>
      <c r="S484" s="717"/>
      <c r="T484" s="717"/>
      <c r="U484" s="717"/>
      <c r="V484" s="717"/>
      <c r="W484" s="717"/>
      <c r="X484" s="717"/>
      <c r="Y484" s="717"/>
      <c r="Z484" s="717"/>
    </row>
    <row r="485" spans="1:26">
      <c r="A485" s="717"/>
      <c r="B485" s="717"/>
      <c r="C485" s="717"/>
      <c r="D485" s="717"/>
      <c r="E485" s="717"/>
      <c r="F485" s="717"/>
      <c r="G485" s="717"/>
      <c r="H485" s="717"/>
      <c r="I485" s="717"/>
      <c r="J485" s="717"/>
      <c r="K485" s="717"/>
      <c r="L485" s="717"/>
      <c r="M485" s="717"/>
      <c r="N485" s="717"/>
      <c r="O485" s="717"/>
      <c r="P485" s="717"/>
      <c r="Q485" s="717"/>
      <c r="R485" s="717"/>
      <c r="S485" s="717"/>
      <c r="T485" s="717"/>
      <c r="U485" s="717"/>
      <c r="V485" s="717"/>
      <c r="W485" s="717"/>
      <c r="X485" s="717"/>
      <c r="Y485" s="717"/>
      <c r="Z485" s="717"/>
    </row>
    <row r="486" spans="1:26">
      <c r="A486" s="717"/>
      <c r="B486" s="717"/>
      <c r="C486" s="717"/>
      <c r="D486" s="717"/>
      <c r="E486" s="717"/>
      <c r="F486" s="717"/>
      <c r="G486" s="717"/>
      <c r="H486" s="717"/>
      <c r="I486" s="717"/>
      <c r="J486" s="717"/>
      <c r="K486" s="717"/>
      <c r="L486" s="717"/>
      <c r="M486" s="717"/>
      <c r="N486" s="717"/>
      <c r="O486" s="717"/>
      <c r="P486" s="717"/>
      <c r="Q486" s="717"/>
      <c r="R486" s="717"/>
      <c r="S486" s="717"/>
      <c r="T486" s="717"/>
      <c r="U486" s="717"/>
      <c r="V486" s="717"/>
      <c r="W486" s="717"/>
      <c r="X486" s="717"/>
      <c r="Y486" s="717"/>
      <c r="Z486" s="717"/>
    </row>
    <row r="487" spans="1:26">
      <c r="A487" s="717"/>
      <c r="B487" s="717"/>
      <c r="C487" s="717"/>
      <c r="D487" s="717"/>
      <c r="E487" s="717"/>
      <c r="F487" s="717"/>
      <c r="G487" s="717"/>
      <c r="H487" s="717"/>
      <c r="I487" s="717"/>
      <c r="J487" s="717"/>
      <c r="K487" s="717"/>
      <c r="L487" s="717"/>
      <c r="M487" s="717"/>
      <c r="N487" s="717"/>
      <c r="O487" s="717"/>
      <c r="P487" s="717"/>
      <c r="Q487" s="717"/>
      <c r="R487" s="717"/>
      <c r="S487" s="717"/>
      <c r="T487" s="717"/>
      <c r="U487" s="717"/>
      <c r="V487" s="717"/>
      <c r="W487" s="717"/>
      <c r="X487" s="717"/>
      <c r="Y487" s="717"/>
      <c r="Z487" s="717"/>
    </row>
    <row r="488" spans="1:26">
      <c r="A488" s="717"/>
      <c r="B488" s="717"/>
      <c r="C488" s="717"/>
      <c r="D488" s="717"/>
      <c r="E488" s="717"/>
      <c r="F488" s="717"/>
      <c r="G488" s="717"/>
      <c r="H488" s="717"/>
      <c r="I488" s="717"/>
      <c r="J488" s="717"/>
      <c r="K488" s="717"/>
      <c r="L488" s="717"/>
      <c r="M488" s="717"/>
      <c r="N488" s="717"/>
      <c r="O488" s="717"/>
      <c r="P488" s="717"/>
      <c r="Q488" s="717"/>
      <c r="R488" s="717"/>
      <c r="S488" s="717"/>
      <c r="T488" s="717"/>
      <c r="U488" s="717"/>
      <c r="V488" s="717"/>
      <c r="W488" s="717"/>
      <c r="X488" s="717"/>
      <c r="Y488" s="717"/>
      <c r="Z488" s="717"/>
    </row>
    <row r="489" spans="1:26">
      <c r="A489" s="717"/>
      <c r="B489" s="717"/>
      <c r="C489" s="717"/>
      <c r="D489" s="717"/>
      <c r="E489" s="717"/>
      <c r="F489" s="717"/>
      <c r="G489" s="717"/>
      <c r="H489" s="717"/>
      <c r="I489" s="717"/>
      <c r="J489" s="717"/>
      <c r="K489" s="717"/>
      <c r="L489" s="717"/>
      <c r="M489" s="717"/>
      <c r="N489" s="717"/>
      <c r="O489" s="717"/>
      <c r="P489" s="717"/>
      <c r="Q489" s="717"/>
      <c r="R489" s="717"/>
      <c r="S489" s="717"/>
      <c r="T489" s="717"/>
      <c r="U489" s="717"/>
      <c r="V489" s="717"/>
      <c r="W489" s="717"/>
      <c r="X489" s="717"/>
      <c r="Y489" s="717"/>
      <c r="Z489" s="717"/>
    </row>
    <row r="490" spans="1:26">
      <c r="A490" s="717"/>
      <c r="B490" s="717"/>
      <c r="C490" s="717"/>
      <c r="D490" s="717"/>
      <c r="E490" s="717"/>
      <c r="F490" s="717"/>
      <c r="G490" s="717"/>
      <c r="H490" s="717"/>
      <c r="I490" s="717"/>
      <c r="J490" s="717"/>
      <c r="K490" s="717"/>
      <c r="L490" s="717"/>
      <c r="M490" s="717"/>
      <c r="N490" s="717"/>
      <c r="O490" s="717"/>
      <c r="P490" s="717"/>
      <c r="Q490" s="717"/>
      <c r="R490" s="717"/>
      <c r="S490" s="717"/>
      <c r="T490" s="717"/>
      <c r="U490" s="717"/>
      <c r="V490" s="717"/>
      <c r="W490" s="717"/>
      <c r="X490" s="717"/>
      <c r="Y490" s="717"/>
      <c r="Z490" s="717"/>
    </row>
    <row r="491" spans="1:26">
      <c r="A491" s="717"/>
      <c r="B491" s="717"/>
      <c r="C491" s="717"/>
      <c r="D491" s="717"/>
      <c r="E491" s="717"/>
      <c r="F491" s="717"/>
      <c r="G491" s="717"/>
      <c r="H491" s="717"/>
      <c r="I491" s="717"/>
      <c r="J491" s="717"/>
      <c r="K491" s="717"/>
      <c r="L491" s="717"/>
      <c r="M491" s="717"/>
      <c r="N491" s="717"/>
      <c r="O491" s="717"/>
      <c r="P491" s="717"/>
      <c r="Q491" s="717"/>
      <c r="R491" s="717"/>
      <c r="S491" s="717"/>
      <c r="T491" s="717"/>
      <c r="U491" s="717"/>
      <c r="V491" s="717"/>
      <c r="W491" s="717"/>
      <c r="X491" s="717"/>
      <c r="Y491" s="717"/>
      <c r="Z491" s="717"/>
    </row>
    <row r="492" spans="1:26">
      <c r="A492" s="717"/>
      <c r="B492" s="717"/>
      <c r="C492" s="717"/>
      <c r="D492" s="717"/>
      <c r="E492" s="717"/>
      <c r="F492" s="717"/>
      <c r="G492" s="717"/>
      <c r="H492" s="717"/>
      <c r="I492" s="717"/>
      <c r="J492" s="717"/>
      <c r="K492" s="717"/>
      <c r="L492" s="717"/>
      <c r="M492" s="717"/>
      <c r="N492" s="717"/>
      <c r="O492" s="717"/>
      <c r="P492" s="717"/>
      <c r="Q492" s="717"/>
      <c r="R492" s="717"/>
      <c r="S492" s="717"/>
      <c r="T492" s="717"/>
      <c r="U492" s="717"/>
      <c r="V492" s="717"/>
      <c r="W492" s="717"/>
      <c r="X492" s="717"/>
      <c r="Y492" s="717"/>
      <c r="Z492" s="717"/>
    </row>
    <row r="493" spans="1:26">
      <c r="A493" s="717"/>
      <c r="B493" s="717"/>
      <c r="C493" s="717"/>
      <c r="D493" s="717"/>
      <c r="E493" s="717"/>
      <c r="F493" s="717"/>
      <c r="G493" s="717"/>
      <c r="H493" s="717"/>
      <c r="I493" s="717"/>
      <c r="J493" s="717"/>
      <c r="K493" s="717"/>
      <c r="L493" s="717"/>
      <c r="M493" s="717"/>
      <c r="N493" s="717"/>
      <c r="O493" s="717"/>
      <c r="P493" s="717"/>
      <c r="Q493" s="717"/>
      <c r="R493" s="717"/>
      <c r="S493" s="717"/>
      <c r="T493" s="717"/>
      <c r="U493" s="717"/>
      <c r="V493" s="717"/>
      <c r="W493" s="717"/>
      <c r="X493" s="717"/>
      <c r="Y493" s="717"/>
      <c r="Z493" s="717"/>
    </row>
    <row r="494" spans="1:26">
      <c r="A494" s="717"/>
      <c r="B494" s="717"/>
      <c r="C494" s="717"/>
      <c r="D494" s="717"/>
      <c r="E494" s="717"/>
      <c r="F494" s="717"/>
      <c r="G494" s="717"/>
      <c r="H494" s="717"/>
      <c r="I494" s="717"/>
      <c r="J494" s="717"/>
      <c r="K494" s="717"/>
      <c r="L494" s="717"/>
      <c r="M494" s="717"/>
      <c r="N494" s="717"/>
      <c r="O494" s="717"/>
      <c r="P494" s="717"/>
      <c r="Q494" s="717"/>
      <c r="R494" s="717"/>
      <c r="S494" s="717"/>
      <c r="T494" s="717"/>
      <c r="U494" s="717"/>
      <c r="V494" s="717"/>
      <c r="W494" s="717"/>
      <c r="X494" s="717"/>
      <c r="Y494" s="717"/>
      <c r="Z494" s="717"/>
    </row>
    <row r="495" spans="1:26">
      <c r="A495" s="717"/>
      <c r="B495" s="717"/>
      <c r="C495" s="717"/>
      <c r="D495" s="717"/>
      <c r="E495" s="717"/>
      <c r="F495" s="717"/>
      <c r="G495" s="717"/>
      <c r="H495" s="717"/>
      <c r="I495" s="717"/>
      <c r="J495" s="717"/>
      <c r="K495" s="717"/>
      <c r="L495" s="717"/>
      <c r="M495" s="717"/>
      <c r="N495" s="717"/>
      <c r="O495" s="717"/>
      <c r="P495" s="717"/>
      <c r="Q495" s="717"/>
      <c r="R495" s="717"/>
      <c r="S495" s="717"/>
      <c r="T495" s="717"/>
      <c r="U495" s="717"/>
      <c r="V495" s="717"/>
      <c r="W495" s="717"/>
      <c r="X495" s="717"/>
      <c r="Y495" s="717"/>
      <c r="Z495" s="717"/>
    </row>
    <row r="496" spans="1:26">
      <c r="A496" s="717"/>
      <c r="B496" s="717"/>
      <c r="C496" s="717"/>
      <c r="D496" s="717"/>
      <c r="E496" s="717"/>
      <c r="F496" s="717"/>
      <c r="G496" s="717"/>
      <c r="H496" s="717"/>
      <c r="I496" s="717"/>
      <c r="J496" s="717"/>
      <c r="K496" s="717"/>
      <c r="L496" s="717"/>
      <c r="M496" s="717"/>
      <c r="N496" s="717"/>
      <c r="O496" s="717"/>
      <c r="P496" s="717"/>
      <c r="Q496" s="717"/>
      <c r="R496" s="717"/>
      <c r="S496" s="717"/>
      <c r="T496" s="717"/>
      <c r="U496" s="717"/>
      <c r="V496" s="717"/>
      <c r="W496" s="717"/>
      <c r="X496" s="717"/>
      <c r="Y496" s="717"/>
      <c r="Z496" s="717"/>
    </row>
    <row r="497" spans="1:26">
      <c r="A497" s="717"/>
      <c r="B497" s="717"/>
      <c r="C497" s="717"/>
      <c r="D497" s="717"/>
      <c r="E497" s="717"/>
      <c r="F497" s="717"/>
      <c r="G497" s="717"/>
      <c r="H497" s="717"/>
      <c r="I497" s="717"/>
      <c r="J497" s="717"/>
      <c r="K497" s="717"/>
      <c r="L497" s="717"/>
      <c r="M497" s="717"/>
      <c r="N497" s="717"/>
      <c r="O497" s="717"/>
      <c r="P497" s="717"/>
      <c r="Q497" s="717"/>
      <c r="R497" s="717"/>
      <c r="S497" s="717"/>
      <c r="T497" s="717"/>
      <c r="U497" s="717"/>
      <c r="V497" s="717"/>
      <c r="W497" s="717"/>
      <c r="X497" s="717"/>
      <c r="Y497" s="717"/>
      <c r="Z497" s="717"/>
    </row>
    <row r="498" spans="1:26">
      <c r="A498" s="717"/>
      <c r="B498" s="717"/>
      <c r="C498" s="717"/>
      <c r="D498" s="717"/>
      <c r="E498" s="717"/>
      <c r="F498" s="717"/>
      <c r="G498" s="717"/>
      <c r="H498" s="717"/>
      <c r="I498" s="717"/>
      <c r="J498" s="717"/>
      <c r="K498" s="717"/>
      <c r="L498" s="717"/>
      <c r="M498" s="717"/>
      <c r="N498" s="717"/>
      <c r="O498" s="717"/>
      <c r="P498" s="717"/>
      <c r="Q498" s="717"/>
      <c r="R498" s="717"/>
      <c r="S498" s="717"/>
      <c r="T498" s="717"/>
      <c r="U498" s="717"/>
      <c r="V498" s="717"/>
      <c r="W498" s="717"/>
      <c r="X498" s="717"/>
      <c r="Y498" s="717"/>
      <c r="Z498" s="717"/>
    </row>
    <row r="499" spans="1:26">
      <c r="A499" s="717"/>
      <c r="B499" s="717"/>
      <c r="C499" s="717"/>
      <c r="D499" s="717"/>
      <c r="E499" s="717"/>
      <c r="F499" s="717"/>
      <c r="G499" s="717"/>
      <c r="H499" s="717"/>
      <c r="I499" s="717"/>
      <c r="J499" s="717"/>
      <c r="K499" s="717"/>
      <c r="L499" s="717"/>
      <c r="M499" s="717"/>
      <c r="N499" s="717"/>
      <c r="O499" s="717"/>
      <c r="P499" s="717"/>
      <c r="Q499" s="717"/>
      <c r="R499" s="717"/>
      <c r="S499" s="717"/>
      <c r="T499" s="717"/>
      <c r="U499" s="717"/>
      <c r="V499" s="717"/>
      <c r="W499" s="717"/>
      <c r="X499" s="717"/>
      <c r="Y499" s="717"/>
      <c r="Z499" s="717"/>
    </row>
    <row r="500" spans="1:26">
      <c r="A500" s="717"/>
      <c r="B500" s="717"/>
      <c r="C500" s="717"/>
      <c r="D500" s="717"/>
      <c r="E500" s="717"/>
      <c r="F500" s="717"/>
      <c r="G500" s="717"/>
      <c r="H500" s="717"/>
      <c r="I500" s="717"/>
      <c r="J500" s="717"/>
      <c r="K500" s="717"/>
      <c r="L500" s="717"/>
      <c r="M500" s="717"/>
      <c r="N500" s="717"/>
      <c r="O500" s="717"/>
      <c r="P500" s="717"/>
      <c r="Q500" s="717"/>
      <c r="R500" s="717"/>
      <c r="S500" s="717"/>
      <c r="T500" s="717"/>
      <c r="U500" s="717"/>
      <c r="V500" s="717"/>
      <c r="W500" s="717"/>
      <c r="X500" s="717"/>
      <c r="Y500" s="717"/>
      <c r="Z500" s="717"/>
    </row>
    <row r="501" spans="1:26">
      <c r="A501" s="717"/>
      <c r="B501" s="717"/>
      <c r="C501" s="717"/>
      <c r="D501" s="717"/>
      <c r="E501" s="717"/>
      <c r="F501" s="717"/>
      <c r="G501" s="717"/>
      <c r="H501" s="717"/>
      <c r="I501" s="717"/>
      <c r="J501" s="717"/>
      <c r="K501" s="717"/>
      <c r="L501" s="717"/>
      <c r="M501" s="717"/>
      <c r="N501" s="717"/>
      <c r="O501" s="717"/>
      <c r="P501" s="717"/>
      <c r="Q501" s="717"/>
      <c r="R501" s="717"/>
      <c r="S501" s="717"/>
      <c r="T501" s="717"/>
      <c r="U501" s="717"/>
      <c r="V501" s="717"/>
      <c r="W501" s="717"/>
      <c r="X501" s="717"/>
      <c r="Y501" s="717"/>
      <c r="Z501" s="717"/>
    </row>
    <row r="502" spans="1:26">
      <c r="A502" s="717"/>
      <c r="B502" s="717"/>
      <c r="C502" s="717"/>
      <c r="D502" s="717"/>
      <c r="E502" s="717"/>
      <c r="F502" s="717"/>
      <c r="G502" s="717"/>
      <c r="H502" s="717"/>
      <c r="I502" s="717"/>
      <c r="J502" s="717"/>
      <c r="K502" s="717"/>
      <c r="L502" s="717"/>
      <c r="M502" s="717"/>
      <c r="N502" s="717"/>
      <c r="O502" s="717"/>
      <c r="P502" s="717"/>
      <c r="Q502" s="717"/>
      <c r="R502" s="717"/>
      <c r="S502" s="717"/>
      <c r="T502" s="717"/>
      <c r="U502" s="717"/>
      <c r="V502" s="717"/>
      <c r="W502" s="717"/>
      <c r="X502" s="717"/>
      <c r="Y502" s="717"/>
      <c r="Z502" s="717"/>
    </row>
    <row r="503" spans="1:26">
      <c r="A503" s="717"/>
      <c r="B503" s="717"/>
      <c r="C503" s="717"/>
      <c r="D503" s="717"/>
      <c r="E503" s="717"/>
      <c r="F503" s="717"/>
      <c r="G503" s="717"/>
      <c r="H503" s="717"/>
      <c r="I503" s="717"/>
      <c r="J503" s="717"/>
      <c r="K503" s="717"/>
      <c r="L503" s="717"/>
      <c r="M503" s="717"/>
      <c r="N503" s="717"/>
      <c r="O503" s="717"/>
      <c r="P503" s="717"/>
      <c r="Q503" s="717"/>
      <c r="R503" s="717"/>
      <c r="S503" s="717"/>
      <c r="T503" s="717"/>
      <c r="U503" s="717"/>
      <c r="V503" s="717"/>
      <c r="W503" s="717"/>
      <c r="X503" s="717"/>
      <c r="Y503" s="717"/>
      <c r="Z503" s="717"/>
    </row>
    <row r="504" spans="1:26">
      <c r="A504" s="717"/>
      <c r="B504" s="717"/>
      <c r="C504" s="717"/>
      <c r="D504" s="717"/>
      <c r="E504" s="717"/>
      <c r="F504" s="717"/>
      <c r="G504" s="717"/>
      <c r="H504" s="717"/>
      <c r="I504" s="717"/>
      <c r="J504" s="717"/>
      <c r="K504" s="717"/>
      <c r="L504" s="717"/>
      <c r="M504" s="717"/>
      <c r="N504" s="717"/>
      <c r="O504" s="717"/>
      <c r="P504" s="717"/>
      <c r="Q504" s="717"/>
      <c r="R504" s="717"/>
      <c r="S504" s="717"/>
      <c r="T504" s="717"/>
      <c r="U504" s="717"/>
      <c r="V504" s="717"/>
      <c r="W504" s="717"/>
      <c r="X504" s="717"/>
      <c r="Y504" s="717"/>
      <c r="Z504" s="717"/>
    </row>
    <row r="505" spans="1:26">
      <c r="A505" s="717"/>
      <c r="B505" s="717"/>
      <c r="C505" s="717"/>
      <c r="D505" s="717"/>
      <c r="E505" s="717"/>
      <c r="F505" s="717"/>
      <c r="G505" s="717"/>
      <c r="H505" s="717"/>
      <c r="I505" s="717"/>
      <c r="J505" s="717"/>
      <c r="K505" s="717"/>
      <c r="L505" s="717"/>
      <c r="M505" s="717"/>
      <c r="N505" s="717"/>
      <c r="O505" s="717"/>
      <c r="P505" s="717"/>
      <c r="Q505" s="717"/>
      <c r="R505" s="717"/>
      <c r="S505" s="717"/>
      <c r="T505" s="717"/>
      <c r="U505" s="717"/>
      <c r="V505" s="717"/>
      <c r="W505" s="717"/>
      <c r="X505" s="717"/>
      <c r="Y505" s="717"/>
      <c r="Z505" s="717"/>
    </row>
    <row r="506" spans="1:26">
      <c r="A506" s="717"/>
      <c r="B506" s="717"/>
      <c r="C506" s="717"/>
      <c r="D506" s="717"/>
      <c r="E506" s="717"/>
      <c r="F506" s="717"/>
      <c r="G506" s="717"/>
      <c r="H506" s="717"/>
      <c r="I506" s="717"/>
      <c r="J506" s="717"/>
      <c r="K506" s="717"/>
      <c r="L506" s="717"/>
      <c r="M506" s="717"/>
      <c r="N506" s="717"/>
      <c r="O506" s="717"/>
      <c r="P506" s="717"/>
      <c r="Q506" s="717"/>
      <c r="R506" s="717"/>
      <c r="S506" s="717"/>
      <c r="T506" s="717"/>
      <c r="U506" s="717"/>
      <c r="V506" s="717"/>
      <c r="W506" s="717"/>
      <c r="X506" s="717"/>
      <c r="Y506" s="717"/>
      <c r="Z506" s="717"/>
    </row>
    <row r="507" spans="1:26">
      <c r="A507" s="717"/>
      <c r="B507" s="717"/>
      <c r="C507" s="717"/>
      <c r="D507" s="717"/>
      <c r="E507" s="717"/>
      <c r="F507" s="717"/>
      <c r="G507" s="717"/>
      <c r="H507" s="717"/>
      <c r="I507" s="717"/>
      <c r="J507" s="717"/>
      <c r="K507" s="717"/>
      <c r="L507" s="717"/>
      <c r="M507" s="717"/>
      <c r="N507" s="717"/>
      <c r="O507" s="717"/>
      <c r="P507" s="717"/>
      <c r="Q507" s="717"/>
      <c r="R507" s="717"/>
      <c r="S507" s="717"/>
      <c r="T507" s="717"/>
      <c r="U507" s="717"/>
      <c r="V507" s="717"/>
      <c r="W507" s="717"/>
      <c r="X507" s="717"/>
      <c r="Y507" s="717"/>
      <c r="Z507" s="717"/>
    </row>
    <row r="508" spans="1:26">
      <c r="A508" s="717"/>
      <c r="B508" s="717"/>
      <c r="C508" s="717"/>
      <c r="D508" s="717"/>
      <c r="E508" s="717"/>
      <c r="F508" s="717"/>
      <c r="G508" s="717"/>
      <c r="H508" s="717"/>
      <c r="I508" s="717"/>
      <c r="J508" s="717"/>
      <c r="K508" s="717"/>
      <c r="L508" s="717"/>
      <c r="M508" s="717"/>
      <c r="N508" s="717"/>
      <c r="O508" s="717"/>
      <c r="P508" s="717"/>
      <c r="Q508" s="717"/>
      <c r="R508" s="717"/>
      <c r="S508" s="717"/>
      <c r="T508" s="717"/>
      <c r="U508" s="717"/>
      <c r="V508" s="717"/>
      <c r="W508" s="717"/>
      <c r="X508" s="717"/>
      <c r="Y508" s="717"/>
      <c r="Z508" s="717"/>
    </row>
    <row r="509" spans="1:26">
      <c r="A509" s="717"/>
      <c r="B509" s="717"/>
      <c r="C509" s="717"/>
      <c r="D509" s="717"/>
      <c r="E509" s="717"/>
      <c r="F509" s="717"/>
      <c r="G509" s="717"/>
      <c r="H509" s="717"/>
      <c r="I509" s="717"/>
      <c r="J509" s="717"/>
      <c r="K509" s="717"/>
      <c r="L509" s="717"/>
      <c r="M509" s="717"/>
      <c r="N509" s="717"/>
      <c r="O509" s="717"/>
      <c r="P509" s="717"/>
      <c r="Q509" s="717"/>
      <c r="R509" s="717"/>
      <c r="S509" s="717"/>
      <c r="T509" s="717"/>
      <c r="U509" s="717"/>
      <c r="V509" s="717"/>
      <c r="W509" s="717"/>
      <c r="X509" s="717"/>
      <c r="Y509" s="717"/>
      <c r="Z509" s="717"/>
    </row>
    <row r="510" spans="1:26">
      <c r="A510" s="717"/>
      <c r="B510" s="717"/>
      <c r="C510" s="717"/>
      <c r="D510" s="717"/>
      <c r="E510" s="717"/>
      <c r="F510" s="717"/>
      <c r="G510" s="717"/>
      <c r="H510" s="717"/>
      <c r="I510" s="717"/>
      <c r="J510" s="717"/>
      <c r="K510" s="717"/>
      <c r="L510" s="717"/>
      <c r="M510" s="717"/>
      <c r="N510" s="717"/>
      <c r="O510" s="717"/>
      <c r="P510" s="717"/>
      <c r="Q510" s="717"/>
      <c r="R510" s="717"/>
      <c r="S510" s="717"/>
      <c r="T510" s="717"/>
      <c r="U510" s="717"/>
      <c r="V510" s="717"/>
      <c r="W510" s="717"/>
      <c r="X510" s="717"/>
      <c r="Y510" s="717"/>
      <c r="Z510" s="717"/>
    </row>
    <row r="511" spans="1:26">
      <c r="A511" s="717"/>
      <c r="B511" s="717"/>
      <c r="C511" s="717"/>
      <c r="D511" s="717"/>
      <c r="E511" s="717"/>
      <c r="F511" s="717"/>
      <c r="G511" s="717"/>
      <c r="H511" s="717"/>
      <c r="I511" s="717"/>
      <c r="J511" s="717"/>
      <c r="K511" s="717"/>
      <c r="L511" s="717"/>
      <c r="M511" s="717"/>
      <c r="N511" s="717"/>
      <c r="O511" s="717"/>
      <c r="P511" s="717"/>
      <c r="Q511" s="717"/>
      <c r="R511" s="717"/>
      <c r="S511" s="717"/>
      <c r="T511" s="717"/>
      <c r="U511" s="717"/>
      <c r="V511" s="717"/>
      <c r="W511" s="717"/>
      <c r="X511" s="717"/>
      <c r="Y511" s="717"/>
      <c r="Z511" s="717"/>
    </row>
    <row r="512" spans="1:26">
      <c r="A512" s="717"/>
      <c r="B512" s="717"/>
      <c r="C512" s="717"/>
      <c r="D512" s="717"/>
      <c r="E512" s="717"/>
      <c r="F512" s="717"/>
      <c r="G512" s="717"/>
      <c r="H512" s="717"/>
      <c r="I512" s="717"/>
      <c r="J512" s="717"/>
      <c r="K512" s="717"/>
      <c r="L512" s="717"/>
      <c r="M512" s="717"/>
      <c r="N512" s="717"/>
      <c r="O512" s="717"/>
      <c r="P512" s="717"/>
      <c r="Q512" s="717"/>
      <c r="R512" s="717"/>
      <c r="S512" s="717"/>
      <c r="T512" s="717"/>
      <c r="U512" s="717"/>
      <c r="V512" s="717"/>
      <c r="W512" s="717"/>
      <c r="X512" s="717"/>
      <c r="Y512" s="717"/>
      <c r="Z512" s="717"/>
    </row>
    <row r="513" spans="1:26">
      <c r="A513" s="717"/>
      <c r="B513" s="717"/>
      <c r="C513" s="717"/>
      <c r="D513" s="717"/>
      <c r="E513" s="717"/>
      <c r="F513" s="717"/>
      <c r="G513" s="717"/>
      <c r="H513" s="717"/>
      <c r="I513" s="717"/>
      <c r="J513" s="717"/>
      <c r="K513" s="717"/>
      <c r="L513" s="717"/>
      <c r="M513" s="717"/>
      <c r="N513" s="717"/>
      <c r="O513" s="717"/>
      <c r="P513" s="717"/>
      <c r="Q513" s="717"/>
      <c r="R513" s="717"/>
      <c r="S513" s="717"/>
      <c r="T513" s="717"/>
      <c r="U513" s="717"/>
      <c r="V513" s="717"/>
      <c r="W513" s="717"/>
      <c r="X513" s="717"/>
      <c r="Y513" s="717"/>
      <c r="Z513" s="717"/>
    </row>
    <row r="514" spans="1:26">
      <c r="A514" s="717"/>
      <c r="B514" s="717"/>
      <c r="C514" s="717"/>
      <c r="D514" s="717"/>
      <c r="E514" s="717"/>
      <c r="F514" s="717"/>
      <c r="G514" s="717"/>
      <c r="H514" s="717"/>
      <c r="I514" s="717"/>
      <c r="J514" s="717"/>
      <c r="K514" s="717"/>
      <c r="L514" s="717"/>
      <c r="M514" s="717"/>
      <c r="N514" s="717"/>
      <c r="O514" s="717"/>
      <c r="P514" s="717"/>
      <c r="Q514" s="717"/>
      <c r="R514" s="717"/>
      <c r="S514" s="717"/>
      <c r="T514" s="717"/>
      <c r="U514" s="717"/>
      <c r="V514" s="717"/>
      <c r="W514" s="717"/>
      <c r="X514" s="717"/>
      <c r="Y514" s="717"/>
      <c r="Z514" s="717"/>
    </row>
    <row r="515" spans="1:26">
      <c r="A515" s="717"/>
      <c r="B515" s="717"/>
      <c r="C515" s="717"/>
      <c r="D515" s="717"/>
      <c r="E515" s="717"/>
      <c r="F515" s="717"/>
      <c r="G515" s="717"/>
      <c r="H515" s="717"/>
      <c r="I515" s="717"/>
      <c r="J515" s="717"/>
      <c r="K515" s="717"/>
      <c r="L515" s="717"/>
      <c r="M515" s="717"/>
      <c r="N515" s="717"/>
      <c r="O515" s="717"/>
      <c r="P515" s="717"/>
      <c r="Q515" s="717"/>
      <c r="R515" s="717"/>
      <c r="S515" s="717"/>
      <c r="T515" s="717"/>
      <c r="U515" s="717"/>
      <c r="V515" s="717"/>
      <c r="W515" s="717"/>
      <c r="X515" s="717"/>
      <c r="Y515" s="717"/>
      <c r="Z515" s="717"/>
    </row>
    <row r="516" spans="1:26">
      <c r="A516" s="717"/>
      <c r="B516" s="717"/>
      <c r="C516" s="717"/>
      <c r="D516" s="717"/>
      <c r="E516" s="717"/>
      <c r="F516" s="717"/>
      <c r="G516" s="717"/>
      <c r="H516" s="717"/>
      <c r="I516" s="717"/>
      <c r="J516" s="717"/>
      <c r="K516" s="717"/>
      <c r="L516" s="717"/>
      <c r="M516" s="717"/>
      <c r="N516" s="717"/>
      <c r="O516" s="717"/>
      <c r="P516" s="717"/>
      <c r="Q516" s="717"/>
      <c r="R516" s="717"/>
      <c r="S516" s="717"/>
      <c r="T516" s="717"/>
      <c r="U516" s="717"/>
      <c r="V516" s="717"/>
      <c r="W516" s="717"/>
      <c r="X516" s="717"/>
      <c r="Y516" s="717"/>
      <c r="Z516" s="717"/>
    </row>
    <row r="517" spans="1:26">
      <c r="A517" s="717"/>
      <c r="B517" s="717"/>
      <c r="C517" s="717"/>
      <c r="D517" s="717"/>
      <c r="E517" s="717"/>
      <c r="F517" s="717"/>
      <c r="G517" s="717"/>
      <c r="H517" s="717"/>
      <c r="I517" s="717"/>
      <c r="J517" s="717"/>
      <c r="K517" s="717"/>
      <c r="L517" s="717"/>
      <c r="M517" s="717"/>
      <c r="N517" s="717"/>
      <c r="O517" s="717"/>
      <c r="P517" s="717"/>
      <c r="Q517" s="717"/>
      <c r="R517" s="717"/>
      <c r="S517" s="717"/>
      <c r="T517" s="717"/>
      <c r="U517" s="717"/>
      <c r="V517" s="717"/>
      <c r="W517" s="717"/>
      <c r="X517" s="717"/>
      <c r="Y517" s="717"/>
      <c r="Z517" s="717"/>
    </row>
    <row r="518" spans="1:26">
      <c r="A518" s="717"/>
      <c r="B518" s="717"/>
      <c r="C518" s="717"/>
      <c r="D518" s="717"/>
      <c r="E518" s="717"/>
      <c r="F518" s="717"/>
      <c r="G518" s="717"/>
      <c r="H518" s="717"/>
      <c r="I518" s="717"/>
      <c r="J518" s="717"/>
      <c r="K518" s="717"/>
      <c r="L518" s="717"/>
      <c r="M518" s="717"/>
      <c r="N518" s="717"/>
      <c r="O518" s="717"/>
      <c r="P518" s="717"/>
      <c r="Q518" s="717"/>
      <c r="R518" s="717"/>
      <c r="S518" s="717"/>
      <c r="T518" s="717"/>
      <c r="U518" s="717"/>
      <c r="V518" s="717"/>
      <c r="W518" s="717"/>
      <c r="X518" s="717"/>
      <c r="Y518" s="717"/>
      <c r="Z518" s="717"/>
    </row>
    <row r="519" spans="1:26">
      <c r="A519" s="717"/>
      <c r="B519" s="717"/>
      <c r="C519" s="717"/>
      <c r="D519" s="717"/>
      <c r="E519" s="717"/>
      <c r="F519" s="717"/>
      <c r="G519" s="717"/>
      <c r="H519" s="717"/>
      <c r="I519" s="717"/>
      <c r="J519" s="717"/>
      <c r="K519" s="717"/>
      <c r="L519" s="717"/>
      <c r="M519" s="717"/>
      <c r="N519" s="717"/>
      <c r="O519" s="717"/>
      <c r="P519" s="717"/>
      <c r="Q519" s="717"/>
      <c r="R519" s="717"/>
      <c r="S519" s="717"/>
      <c r="T519" s="717"/>
      <c r="U519" s="717"/>
      <c r="V519" s="717"/>
      <c r="W519" s="717"/>
      <c r="X519" s="717"/>
      <c r="Y519" s="717"/>
      <c r="Z519" s="717"/>
    </row>
    <row r="520" spans="1:26">
      <c r="A520" s="717"/>
      <c r="B520" s="717"/>
      <c r="C520" s="717"/>
      <c r="D520" s="717"/>
      <c r="E520" s="717"/>
      <c r="F520" s="717"/>
      <c r="G520" s="717"/>
      <c r="H520" s="717"/>
      <c r="I520" s="717"/>
      <c r="J520" s="717"/>
      <c r="K520" s="717"/>
      <c r="L520" s="717"/>
      <c r="M520" s="717"/>
      <c r="N520" s="717"/>
      <c r="O520" s="717"/>
      <c r="P520" s="717"/>
      <c r="Q520" s="717"/>
      <c r="R520" s="717"/>
      <c r="S520" s="717"/>
      <c r="T520" s="717"/>
      <c r="U520" s="717"/>
      <c r="V520" s="717"/>
      <c r="W520" s="717"/>
      <c r="X520" s="717"/>
      <c r="Y520" s="717"/>
      <c r="Z520" s="717"/>
    </row>
    <row r="521" spans="1:26">
      <c r="A521" s="717"/>
      <c r="B521" s="717"/>
      <c r="C521" s="717"/>
      <c r="D521" s="717"/>
      <c r="E521" s="717"/>
      <c r="F521" s="717"/>
      <c r="G521" s="717"/>
      <c r="H521" s="717"/>
      <c r="I521" s="717"/>
      <c r="J521" s="717"/>
      <c r="K521" s="717"/>
      <c r="L521" s="717"/>
      <c r="M521" s="717"/>
      <c r="N521" s="717"/>
      <c r="O521" s="717"/>
      <c r="P521" s="717"/>
      <c r="Q521" s="717"/>
      <c r="R521" s="717"/>
      <c r="S521" s="717"/>
      <c r="T521" s="717"/>
      <c r="U521" s="717"/>
      <c r="V521" s="717"/>
      <c r="W521" s="717"/>
      <c r="X521" s="717"/>
      <c r="Y521" s="717"/>
      <c r="Z521" s="717"/>
    </row>
    <row r="522" spans="1:26">
      <c r="A522" s="717"/>
      <c r="B522" s="717"/>
      <c r="C522" s="717"/>
      <c r="D522" s="717"/>
      <c r="E522" s="717"/>
      <c r="F522" s="717"/>
      <c r="G522" s="717"/>
      <c r="H522" s="717"/>
      <c r="I522" s="717"/>
      <c r="J522" s="717"/>
      <c r="K522" s="717"/>
      <c r="L522" s="717"/>
      <c r="M522" s="717"/>
      <c r="N522" s="717"/>
      <c r="O522" s="717"/>
      <c r="P522" s="717"/>
      <c r="Q522" s="717"/>
      <c r="R522" s="717"/>
      <c r="S522" s="717"/>
      <c r="T522" s="717"/>
      <c r="U522" s="717"/>
      <c r="V522" s="717"/>
      <c r="W522" s="717"/>
      <c r="X522" s="717"/>
      <c r="Y522" s="717"/>
      <c r="Z522" s="717"/>
    </row>
    <row r="523" spans="1:26">
      <c r="A523" s="717"/>
      <c r="B523" s="717"/>
      <c r="C523" s="717"/>
      <c r="D523" s="717"/>
      <c r="E523" s="717"/>
      <c r="F523" s="717"/>
      <c r="G523" s="717"/>
      <c r="H523" s="717"/>
      <c r="I523" s="717"/>
      <c r="J523" s="717"/>
      <c r="K523" s="717"/>
      <c r="L523" s="717"/>
      <c r="M523" s="717"/>
      <c r="N523" s="717"/>
      <c r="O523" s="717"/>
      <c r="P523" s="717"/>
      <c r="Q523" s="717"/>
      <c r="R523" s="717"/>
      <c r="S523" s="717"/>
      <c r="T523" s="717"/>
      <c r="U523" s="717"/>
      <c r="V523" s="717"/>
      <c r="W523" s="717"/>
      <c r="X523" s="717"/>
      <c r="Y523" s="717"/>
      <c r="Z523" s="717"/>
    </row>
    <row r="524" spans="1:26">
      <c r="A524" s="717"/>
      <c r="B524" s="717"/>
      <c r="C524" s="717"/>
      <c r="D524" s="717"/>
      <c r="E524" s="717"/>
      <c r="F524" s="717"/>
      <c r="G524" s="717"/>
      <c r="H524" s="717"/>
      <c r="I524" s="717"/>
      <c r="J524" s="717"/>
      <c r="K524" s="717"/>
      <c r="L524" s="717"/>
      <c r="M524" s="717"/>
      <c r="N524" s="717"/>
      <c r="O524" s="717"/>
      <c r="P524" s="717"/>
      <c r="Q524" s="717"/>
      <c r="R524" s="717"/>
      <c r="S524" s="717"/>
      <c r="T524" s="717"/>
      <c r="U524" s="717"/>
      <c r="V524" s="717"/>
      <c r="W524" s="717"/>
      <c r="X524" s="717"/>
      <c r="Y524" s="717"/>
      <c r="Z524" s="717"/>
    </row>
    <row r="525" spans="1:26">
      <c r="A525" s="717"/>
      <c r="B525" s="717"/>
      <c r="C525" s="717"/>
      <c r="D525" s="717"/>
      <c r="E525" s="717"/>
      <c r="F525" s="717"/>
      <c r="G525" s="717"/>
      <c r="H525" s="717"/>
      <c r="I525" s="717"/>
      <c r="J525" s="717"/>
      <c r="K525" s="717"/>
      <c r="L525" s="717"/>
      <c r="M525" s="717"/>
      <c r="N525" s="717"/>
      <c r="O525" s="717"/>
      <c r="P525" s="717"/>
      <c r="Q525" s="717"/>
      <c r="R525" s="717"/>
      <c r="S525" s="717"/>
      <c r="T525" s="717"/>
      <c r="U525" s="717"/>
      <c r="V525" s="717"/>
      <c r="W525" s="717"/>
      <c r="X525" s="717"/>
      <c r="Y525" s="717"/>
      <c r="Z525" s="717"/>
    </row>
    <row r="526" spans="1:26">
      <c r="A526" s="717"/>
      <c r="B526" s="717"/>
      <c r="C526" s="717"/>
      <c r="D526" s="717"/>
      <c r="E526" s="717"/>
      <c r="F526" s="717"/>
      <c r="G526" s="717"/>
      <c r="H526" s="717"/>
      <c r="I526" s="717"/>
      <c r="J526" s="717"/>
      <c r="K526" s="717"/>
      <c r="L526" s="717"/>
      <c r="M526" s="717"/>
      <c r="N526" s="717"/>
      <c r="O526" s="717"/>
      <c r="P526" s="717"/>
      <c r="Q526" s="717"/>
      <c r="R526" s="717"/>
      <c r="S526" s="717"/>
      <c r="T526" s="717"/>
      <c r="U526" s="717"/>
      <c r="V526" s="717"/>
      <c r="W526" s="717"/>
      <c r="X526" s="717"/>
      <c r="Y526" s="717"/>
      <c r="Z526" s="717"/>
    </row>
    <row r="527" spans="1:26">
      <c r="A527" s="717"/>
      <c r="B527" s="717"/>
      <c r="C527" s="717"/>
      <c r="D527" s="717"/>
      <c r="E527" s="717"/>
      <c r="F527" s="717"/>
      <c r="G527" s="717"/>
      <c r="H527" s="717"/>
      <c r="I527" s="717"/>
      <c r="J527" s="717"/>
      <c r="K527" s="717"/>
      <c r="L527" s="717"/>
      <c r="M527" s="717"/>
      <c r="N527" s="717"/>
      <c r="O527" s="717"/>
      <c r="P527" s="717"/>
      <c r="Q527" s="717"/>
      <c r="R527" s="717"/>
      <c r="S527" s="717"/>
      <c r="T527" s="717"/>
      <c r="U527" s="717"/>
      <c r="V527" s="717"/>
      <c r="W527" s="717"/>
      <c r="X527" s="717"/>
      <c r="Y527" s="717"/>
      <c r="Z527" s="717"/>
    </row>
    <row r="528" spans="1:26">
      <c r="A528" s="717"/>
      <c r="B528" s="717"/>
      <c r="C528" s="717"/>
      <c r="D528" s="717"/>
      <c r="E528" s="717"/>
      <c r="F528" s="717"/>
      <c r="G528" s="717"/>
      <c r="H528" s="717"/>
      <c r="I528" s="717"/>
      <c r="J528" s="717"/>
      <c r="K528" s="717"/>
      <c r="L528" s="717"/>
      <c r="M528" s="717"/>
      <c r="N528" s="717"/>
      <c r="O528" s="717"/>
      <c r="P528" s="717"/>
      <c r="Q528" s="717"/>
      <c r="R528" s="717"/>
      <c r="S528" s="717"/>
      <c r="T528" s="717"/>
      <c r="U528" s="717"/>
      <c r="V528" s="717"/>
      <c r="W528" s="717"/>
      <c r="X528" s="717"/>
      <c r="Y528" s="717"/>
      <c r="Z528" s="717"/>
    </row>
    <row r="529" spans="1:26">
      <c r="A529" s="717"/>
      <c r="B529" s="717"/>
      <c r="C529" s="717"/>
      <c r="D529" s="717"/>
      <c r="E529" s="717"/>
      <c r="F529" s="717"/>
      <c r="G529" s="717"/>
      <c r="H529" s="717"/>
      <c r="I529" s="717"/>
      <c r="J529" s="717"/>
      <c r="K529" s="717"/>
      <c r="L529" s="717"/>
      <c r="M529" s="717"/>
      <c r="N529" s="717"/>
      <c r="O529" s="717"/>
      <c r="P529" s="717"/>
      <c r="Q529" s="717"/>
      <c r="R529" s="717"/>
      <c r="S529" s="717"/>
      <c r="T529" s="717"/>
      <c r="U529" s="717"/>
      <c r="V529" s="717"/>
      <c r="W529" s="717"/>
      <c r="X529" s="717"/>
      <c r="Y529" s="717"/>
      <c r="Z529" s="717"/>
    </row>
    <row r="530" spans="1:26">
      <c r="A530" s="717"/>
      <c r="B530" s="717"/>
      <c r="C530" s="717"/>
      <c r="D530" s="717"/>
      <c r="E530" s="717"/>
      <c r="F530" s="717"/>
      <c r="G530" s="717"/>
      <c r="H530" s="717"/>
      <c r="I530" s="717"/>
      <c r="J530" s="717"/>
      <c r="K530" s="717"/>
      <c r="L530" s="717"/>
      <c r="M530" s="717"/>
      <c r="N530" s="717"/>
      <c r="O530" s="717"/>
      <c r="P530" s="717"/>
      <c r="Q530" s="717"/>
      <c r="R530" s="717"/>
      <c r="S530" s="717"/>
      <c r="T530" s="717"/>
      <c r="U530" s="717"/>
      <c r="V530" s="717"/>
      <c r="W530" s="717"/>
      <c r="X530" s="717"/>
      <c r="Y530" s="717"/>
      <c r="Z530" s="717"/>
    </row>
    <row r="531" spans="1:26">
      <c r="A531" s="717"/>
      <c r="B531" s="717"/>
      <c r="C531" s="717"/>
      <c r="D531" s="717"/>
      <c r="E531" s="717"/>
      <c r="F531" s="717"/>
      <c r="G531" s="717"/>
      <c r="H531" s="717"/>
      <c r="I531" s="717"/>
      <c r="J531" s="717"/>
      <c r="K531" s="717"/>
      <c r="L531" s="717"/>
      <c r="M531" s="717"/>
      <c r="N531" s="717"/>
      <c r="O531" s="717"/>
      <c r="P531" s="717"/>
      <c r="Q531" s="717"/>
      <c r="R531" s="717"/>
      <c r="S531" s="717"/>
      <c r="T531" s="717"/>
      <c r="U531" s="717"/>
      <c r="V531" s="717"/>
      <c r="W531" s="717"/>
      <c r="X531" s="717"/>
      <c r="Y531" s="717"/>
      <c r="Z531" s="717"/>
    </row>
    <row r="532" spans="1:26">
      <c r="A532" s="717"/>
      <c r="B532" s="717"/>
      <c r="C532" s="717"/>
      <c r="D532" s="717"/>
      <c r="E532" s="717"/>
      <c r="F532" s="717"/>
      <c r="G532" s="717"/>
      <c r="H532" s="717"/>
      <c r="I532" s="717"/>
      <c r="J532" s="717"/>
      <c r="K532" s="717"/>
      <c r="L532" s="717"/>
      <c r="M532" s="717"/>
      <c r="N532" s="717"/>
      <c r="O532" s="717"/>
      <c r="P532" s="717"/>
      <c r="Q532" s="717"/>
      <c r="R532" s="717"/>
      <c r="S532" s="717"/>
      <c r="T532" s="717"/>
      <c r="U532" s="717"/>
      <c r="V532" s="717"/>
      <c r="W532" s="717"/>
      <c r="X532" s="717"/>
      <c r="Y532" s="717"/>
      <c r="Z532" s="717"/>
    </row>
    <row r="533" spans="1:26">
      <c r="A533" s="717"/>
      <c r="B533" s="717"/>
      <c r="C533" s="717"/>
      <c r="D533" s="717"/>
      <c r="E533" s="717"/>
      <c r="F533" s="717"/>
      <c r="G533" s="717"/>
      <c r="H533" s="717"/>
      <c r="I533" s="717"/>
      <c r="J533" s="717"/>
      <c r="K533" s="717"/>
      <c r="L533" s="717"/>
      <c r="M533" s="717"/>
      <c r="N533" s="717"/>
      <c r="O533" s="717"/>
      <c r="P533" s="717"/>
      <c r="Q533" s="717"/>
      <c r="R533" s="717"/>
      <c r="S533" s="717"/>
      <c r="T533" s="717"/>
      <c r="U533" s="717"/>
      <c r="V533" s="717"/>
      <c r="W533" s="717"/>
      <c r="X533" s="717"/>
      <c r="Y533" s="717"/>
      <c r="Z533" s="717"/>
    </row>
    <row r="534" spans="1:26">
      <c r="A534" s="717"/>
      <c r="B534" s="717"/>
      <c r="C534" s="717"/>
      <c r="D534" s="717"/>
      <c r="E534" s="717"/>
      <c r="F534" s="717"/>
      <c r="G534" s="717"/>
      <c r="H534" s="717"/>
      <c r="I534" s="717"/>
      <c r="J534" s="717"/>
      <c r="K534" s="717"/>
      <c r="L534" s="717"/>
      <c r="M534" s="717"/>
      <c r="N534" s="717"/>
      <c r="O534" s="717"/>
      <c r="P534" s="717"/>
      <c r="Q534" s="717"/>
      <c r="R534" s="717"/>
      <c r="S534" s="717"/>
      <c r="T534" s="717"/>
      <c r="U534" s="717"/>
      <c r="V534" s="717"/>
      <c r="W534" s="717"/>
      <c r="X534" s="717"/>
      <c r="Y534" s="717"/>
      <c r="Z534" s="717"/>
    </row>
    <row r="535" spans="1:26">
      <c r="A535" s="717"/>
      <c r="B535" s="717"/>
      <c r="C535" s="717"/>
      <c r="D535" s="717"/>
      <c r="E535" s="717"/>
      <c r="F535" s="717"/>
      <c r="G535" s="717"/>
      <c r="H535" s="717"/>
      <c r="I535" s="717"/>
      <c r="J535" s="717"/>
      <c r="K535" s="717"/>
      <c r="L535" s="717"/>
      <c r="M535" s="717"/>
      <c r="N535" s="717"/>
      <c r="O535" s="717"/>
      <c r="P535" s="717"/>
      <c r="Q535" s="717"/>
      <c r="R535" s="717"/>
      <c r="S535" s="717"/>
      <c r="T535" s="717"/>
      <c r="U535" s="717"/>
      <c r="V535" s="717"/>
      <c r="W535" s="717"/>
      <c r="X535" s="717"/>
      <c r="Y535" s="717"/>
      <c r="Z535" s="717"/>
    </row>
    <row r="536" spans="1:26">
      <c r="A536" s="717"/>
      <c r="B536" s="717"/>
      <c r="C536" s="717"/>
      <c r="D536" s="717"/>
      <c r="E536" s="717"/>
      <c r="F536" s="717"/>
      <c r="G536" s="717"/>
      <c r="H536" s="717"/>
      <c r="I536" s="717"/>
      <c r="J536" s="717"/>
      <c r="K536" s="717"/>
      <c r="L536" s="717"/>
      <c r="M536" s="717"/>
      <c r="N536" s="717"/>
      <c r="O536" s="717"/>
      <c r="P536" s="717"/>
      <c r="Q536" s="717"/>
      <c r="R536" s="717"/>
      <c r="S536" s="717"/>
      <c r="T536" s="717"/>
      <c r="U536" s="717"/>
      <c r="V536" s="717"/>
      <c r="W536" s="717"/>
      <c r="X536" s="717"/>
      <c r="Y536" s="717"/>
      <c r="Z536" s="717"/>
    </row>
    <row r="537" spans="1:26">
      <c r="A537" s="717"/>
      <c r="B537" s="717"/>
      <c r="C537" s="717"/>
      <c r="D537" s="717"/>
      <c r="E537" s="717"/>
      <c r="F537" s="717"/>
      <c r="G537" s="717"/>
      <c r="H537" s="717"/>
      <c r="I537" s="717"/>
      <c r="J537" s="717"/>
      <c r="K537" s="717"/>
      <c r="L537" s="717"/>
      <c r="M537" s="717"/>
      <c r="N537" s="717"/>
      <c r="O537" s="717"/>
      <c r="P537" s="717"/>
      <c r="Q537" s="717"/>
      <c r="R537" s="717"/>
      <c r="S537" s="717"/>
      <c r="T537" s="717"/>
      <c r="U537" s="717"/>
      <c r="V537" s="717"/>
      <c r="W537" s="717"/>
      <c r="X537" s="717"/>
      <c r="Y537" s="717"/>
      <c r="Z537" s="717"/>
    </row>
    <row r="538" spans="1:26">
      <c r="A538" s="717"/>
      <c r="B538" s="717"/>
      <c r="C538" s="717"/>
      <c r="D538" s="717"/>
      <c r="E538" s="717"/>
      <c r="F538" s="717"/>
      <c r="G538" s="717"/>
      <c r="H538" s="717"/>
      <c r="I538" s="717"/>
      <c r="J538" s="717"/>
      <c r="K538" s="717"/>
      <c r="L538" s="717"/>
      <c r="M538" s="717"/>
      <c r="N538" s="717"/>
      <c r="O538" s="717"/>
      <c r="P538" s="717"/>
      <c r="Q538" s="717"/>
      <c r="R538" s="717"/>
      <c r="S538" s="717"/>
      <c r="T538" s="717"/>
      <c r="U538" s="717"/>
      <c r="V538" s="717"/>
      <c r="W538" s="717"/>
      <c r="X538" s="717"/>
      <c r="Y538" s="717"/>
      <c r="Z538" s="717"/>
    </row>
    <row r="539" spans="1:26">
      <c r="A539" s="717"/>
      <c r="B539" s="717"/>
      <c r="C539" s="717"/>
      <c r="D539" s="717"/>
      <c r="E539" s="717"/>
      <c r="F539" s="717"/>
      <c r="G539" s="717"/>
      <c r="H539" s="717"/>
      <c r="I539" s="717"/>
      <c r="J539" s="717"/>
      <c r="K539" s="717"/>
      <c r="L539" s="717"/>
      <c r="M539" s="717"/>
      <c r="N539" s="717"/>
      <c r="O539" s="717"/>
      <c r="P539" s="717"/>
      <c r="Q539" s="717"/>
      <c r="R539" s="717"/>
      <c r="S539" s="717"/>
      <c r="T539" s="717"/>
      <c r="U539" s="717"/>
      <c r="V539" s="717"/>
      <c r="W539" s="717"/>
      <c r="X539" s="717"/>
      <c r="Y539" s="717"/>
      <c r="Z539" s="717"/>
    </row>
    <row r="540" spans="1:26">
      <c r="A540" s="717"/>
      <c r="B540" s="717"/>
      <c r="C540" s="717"/>
      <c r="D540" s="717"/>
      <c r="E540" s="717"/>
      <c r="F540" s="717"/>
      <c r="G540" s="717"/>
      <c r="H540" s="717"/>
      <c r="I540" s="717"/>
      <c r="J540" s="717"/>
      <c r="K540" s="717"/>
      <c r="L540" s="717"/>
      <c r="M540" s="717"/>
      <c r="N540" s="717"/>
      <c r="O540" s="717"/>
      <c r="P540" s="717"/>
      <c r="Q540" s="717"/>
      <c r="R540" s="717"/>
      <c r="S540" s="717"/>
      <c r="T540" s="717"/>
      <c r="U540" s="717"/>
      <c r="V540" s="717"/>
      <c r="W540" s="717"/>
      <c r="X540" s="717"/>
      <c r="Y540" s="717"/>
      <c r="Z540" s="717"/>
    </row>
    <row r="541" spans="1:26">
      <c r="A541" s="717"/>
      <c r="B541" s="717"/>
      <c r="C541" s="717"/>
      <c r="D541" s="717"/>
      <c r="E541" s="717"/>
      <c r="F541" s="717"/>
      <c r="G541" s="717"/>
      <c r="H541" s="717"/>
      <c r="I541" s="717"/>
      <c r="J541" s="717"/>
      <c r="K541" s="717"/>
      <c r="L541" s="717"/>
      <c r="M541" s="717"/>
      <c r="N541" s="717"/>
      <c r="O541" s="717"/>
      <c r="P541" s="717"/>
      <c r="Q541" s="717"/>
      <c r="R541" s="717"/>
      <c r="S541" s="717"/>
      <c r="T541" s="717"/>
      <c r="U541" s="717"/>
      <c r="V541" s="717"/>
      <c r="W541" s="717"/>
      <c r="X541" s="717"/>
      <c r="Y541" s="717"/>
      <c r="Z541" s="717"/>
    </row>
    <row r="542" spans="1:26">
      <c r="A542" s="717"/>
      <c r="B542" s="717"/>
      <c r="C542" s="717"/>
      <c r="D542" s="717"/>
      <c r="E542" s="717"/>
      <c r="F542" s="717"/>
      <c r="G542" s="717"/>
      <c r="H542" s="717"/>
      <c r="I542" s="717"/>
      <c r="J542" s="717"/>
      <c r="K542" s="717"/>
      <c r="L542" s="717"/>
      <c r="M542" s="717"/>
      <c r="N542" s="717"/>
      <c r="O542" s="717"/>
      <c r="P542" s="717"/>
      <c r="Q542" s="717"/>
      <c r="R542" s="717"/>
      <c r="S542" s="717"/>
      <c r="T542" s="717"/>
      <c r="U542" s="717"/>
      <c r="V542" s="717"/>
      <c r="W542" s="717"/>
      <c r="X542" s="717"/>
      <c r="Y542" s="717"/>
      <c r="Z542" s="717"/>
    </row>
    <row r="543" spans="1:26">
      <c r="A543" s="717"/>
      <c r="B543" s="717"/>
      <c r="C543" s="717"/>
      <c r="D543" s="717"/>
      <c r="E543" s="717"/>
      <c r="F543" s="717"/>
      <c r="G543" s="717"/>
      <c r="H543" s="717"/>
      <c r="I543" s="717"/>
      <c r="J543" s="717"/>
      <c r="K543" s="717"/>
      <c r="L543" s="717"/>
      <c r="M543" s="717"/>
      <c r="N543" s="717"/>
      <c r="O543" s="717"/>
      <c r="P543" s="717"/>
      <c r="Q543" s="717"/>
      <c r="R543" s="717"/>
      <c r="S543" s="717"/>
      <c r="T543" s="717"/>
      <c r="U543" s="717"/>
      <c r="V543" s="717"/>
      <c r="W543" s="717"/>
      <c r="X543" s="717"/>
      <c r="Y543" s="717"/>
      <c r="Z543" s="717"/>
    </row>
    <row r="544" spans="1:26">
      <c r="A544" s="717"/>
      <c r="B544" s="717"/>
      <c r="C544" s="717"/>
      <c r="D544" s="717"/>
      <c r="E544" s="717"/>
      <c r="F544" s="717"/>
      <c r="G544" s="717"/>
      <c r="H544" s="717"/>
      <c r="I544" s="717"/>
      <c r="J544" s="717"/>
      <c r="K544" s="717"/>
      <c r="L544" s="717"/>
      <c r="M544" s="717"/>
      <c r="N544" s="717"/>
      <c r="O544" s="717"/>
      <c r="P544" s="717"/>
      <c r="Q544" s="717"/>
      <c r="R544" s="717"/>
      <c r="S544" s="717"/>
      <c r="T544" s="717"/>
      <c r="U544" s="717"/>
      <c r="V544" s="717"/>
      <c r="W544" s="717"/>
      <c r="X544" s="717"/>
      <c r="Y544" s="717"/>
      <c r="Z544" s="717"/>
    </row>
    <row r="545" spans="1:26">
      <c r="A545" s="717"/>
      <c r="B545" s="717"/>
      <c r="C545" s="717"/>
      <c r="D545" s="717"/>
      <c r="E545" s="717"/>
      <c r="F545" s="717"/>
      <c r="G545" s="717"/>
      <c r="H545" s="717"/>
      <c r="I545" s="717"/>
      <c r="J545" s="717"/>
      <c r="K545" s="717"/>
      <c r="L545" s="717"/>
      <c r="M545" s="717"/>
      <c r="N545" s="717"/>
      <c r="O545" s="717"/>
      <c r="P545" s="717"/>
      <c r="Q545" s="717"/>
      <c r="R545" s="717"/>
      <c r="S545" s="717"/>
      <c r="T545" s="717"/>
      <c r="U545" s="717"/>
      <c r="V545" s="717"/>
      <c r="W545" s="717"/>
      <c r="X545" s="717"/>
      <c r="Y545" s="717"/>
      <c r="Z545" s="717"/>
    </row>
    <row r="546" spans="1:26">
      <c r="A546" s="717"/>
      <c r="B546" s="717"/>
      <c r="C546" s="717"/>
      <c r="D546" s="717"/>
      <c r="E546" s="717"/>
      <c r="F546" s="717"/>
      <c r="G546" s="717"/>
      <c r="H546" s="717"/>
      <c r="I546" s="717"/>
      <c r="J546" s="717"/>
      <c r="K546" s="717"/>
      <c r="L546" s="717"/>
      <c r="M546" s="717"/>
      <c r="N546" s="717"/>
      <c r="O546" s="717"/>
      <c r="P546" s="717"/>
      <c r="Q546" s="717"/>
      <c r="R546" s="717"/>
      <c r="S546" s="717"/>
      <c r="T546" s="717"/>
      <c r="U546" s="717"/>
      <c r="V546" s="717"/>
      <c r="W546" s="717"/>
      <c r="X546" s="717"/>
      <c r="Y546" s="717"/>
      <c r="Z546" s="717"/>
    </row>
    <row r="547" spans="1:26">
      <c r="A547" s="717"/>
      <c r="B547" s="717"/>
      <c r="C547" s="717"/>
      <c r="D547" s="717"/>
      <c r="E547" s="717"/>
      <c r="F547" s="717"/>
      <c r="G547" s="717"/>
      <c r="H547" s="717"/>
      <c r="I547" s="717"/>
      <c r="J547" s="717"/>
      <c r="K547" s="717"/>
      <c r="L547" s="717"/>
      <c r="M547" s="717"/>
      <c r="N547" s="717"/>
      <c r="O547" s="717"/>
      <c r="P547" s="717"/>
      <c r="Q547" s="717"/>
      <c r="R547" s="717"/>
      <c r="S547" s="717"/>
      <c r="T547" s="717"/>
      <c r="U547" s="717"/>
      <c r="V547" s="717"/>
      <c r="W547" s="717"/>
      <c r="X547" s="717"/>
      <c r="Y547" s="717"/>
      <c r="Z547" s="717"/>
    </row>
    <row r="548" spans="1:26">
      <c r="A548" s="717"/>
      <c r="B548" s="717"/>
      <c r="C548" s="717"/>
      <c r="D548" s="717"/>
      <c r="E548" s="717"/>
      <c r="F548" s="717"/>
      <c r="G548" s="717"/>
      <c r="H548" s="717"/>
      <c r="I548" s="717"/>
      <c r="J548" s="717"/>
      <c r="K548" s="717"/>
      <c r="L548" s="717"/>
      <c r="M548" s="717"/>
      <c r="N548" s="717"/>
      <c r="O548" s="717"/>
      <c r="P548" s="717"/>
      <c r="Q548" s="717"/>
      <c r="R548" s="717"/>
      <c r="S548" s="717"/>
      <c r="T548" s="717"/>
      <c r="U548" s="717"/>
      <c r="V548" s="717"/>
      <c r="W548" s="717"/>
      <c r="X548" s="717"/>
      <c r="Y548" s="717"/>
      <c r="Z548" s="717"/>
    </row>
    <row r="549" spans="1:26">
      <c r="A549" s="717"/>
      <c r="B549" s="717"/>
      <c r="C549" s="717"/>
      <c r="D549" s="717"/>
      <c r="E549" s="717"/>
      <c r="F549" s="717"/>
      <c r="G549" s="717"/>
      <c r="H549" s="717"/>
      <c r="I549" s="717"/>
      <c r="J549" s="717"/>
      <c r="K549" s="717"/>
      <c r="L549" s="717"/>
      <c r="M549" s="717"/>
      <c r="N549" s="717"/>
      <c r="O549" s="717"/>
      <c r="P549" s="717"/>
      <c r="Q549" s="717"/>
      <c r="R549" s="717"/>
      <c r="S549" s="717"/>
      <c r="T549" s="717"/>
      <c r="U549" s="717"/>
      <c r="V549" s="717"/>
      <c r="W549" s="717"/>
      <c r="X549" s="717"/>
      <c r="Y549" s="717"/>
      <c r="Z549" s="717"/>
    </row>
    <row r="550" spans="1:26">
      <c r="A550" s="717"/>
      <c r="B550" s="717"/>
      <c r="C550" s="717"/>
      <c r="D550" s="717"/>
      <c r="E550" s="717"/>
      <c r="F550" s="717"/>
      <c r="G550" s="717"/>
      <c r="H550" s="717"/>
      <c r="I550" s="717"/>
      <c r="J550" s="717"/>
      <c r="K550" s="717"/>
      <c r="L550" s="717"/>
      <c r="M550" s="717"/>
      <c r="N550" s="717"/>
      <c r="O550" s="717"/>
      <c r="P550" s="717"/>
      <c r="Q550" s="717"/>
      <c r="R550" s="717"/>
      <c r="S550" s="717"/>
      <c r="T550" s="717"/>
      <c r="U550" s="717"/>
      <c r="V550" s="717"/>
      <c r="W550" s="717"/>
      <c r="X550" s="717"/>
      <c r="Y550" s="717"/>
      <c r="Z550" s="717"/>
    </row>
    <row r="551" spans="1:26">
      <c r="A551" s="717"/>
      <c r="B551" s="717"/>
      <c r="C551" s="717"/>
      <c r="D551" s="717"/>
      <c r="E551" s="717"/>
      <c r="F551" s="717"/>
      <c r="G551" s="717"/>
      <c r="H551" s="717"/>
      <c r="I551" s="717"/>
      <c r="J551" s="717"/>
      <c r="K551" s="717"/>
      <c r="L551" s="717"/>
      <c r="M551" s="717"/>
      <c r="N551" s="717"/>
      <c r="O551" s="717"/>
      <c r="P551" s="717"/>
      <c r="Q551" s="717"/>
      <c r="R551" s="717"/>
      <c r="S551" s="717"/>
      <c r="T551" s="717"/>
      <c r="U551" s="717"/>
      <c r="V551" s="717"/>
      <c r="W551" s="717"/>
      <c r="X551" s="717"/>
      <c r="Y551" s="717"/>
      <c r="Z551" s="717"/>
    </row>
    <row r="552" spans="1:26">
      <c r="A552" s="717"/>
      <c r="B552" s="717"/>
      <c r="C552" s="717"/>
      <c r="D552" s="717"/>
      <c r="E552" s="717"/>
      <c r="F552" s="717"/>
      <c r="G552" s="717"/>
      <c r="H552" s="717"/>
      <c r="I552" s="717"/>
      <c r="J552" s="717"/>
      <c r="K552" s="717"/>
      <c r="L552" s="717"/>
      <c r="M552" s="717"/>
      <c r="N552" s="717"/>
      <c r="O552" s="717"/>
      <c r="P552" s="717"/>
      <c r="Q552" s="717"/>
      <c r="R552" s="717"/>
      <c r="S552" s="717"/>
      <c r="T552" s="717"/>
      <c r="U552" s="717"/>
      <c r="V552" s="717"/>
      <c r="W552" s="717"/>
      <c r="X552" s="717"/>
      <c r="Y552" s="717"/>
      <c r="Z552" s="717"/>
    </row>
    <row r="553" spans="1:26">
      <c r="A553" s="717"/>
      <c r="B553" s="717"/>
      <c r="C553" s="717"/>
      <c r="D553" s="717"/>
      <c r="E553" s="717"/>
      <c r="F553" s="717"/>
      <c r="G553" s="717"/>
      <c r="H553" s="717"/>
      <c r="I553" s="717"/>
      <c r="J553" s="717"/>
      <c r="K553" s="717"/>
      <c r="L553" s="717"/>
      <c r="M553" s="717"/>
      <c r="N553" s="717"/>
      <c r="O553" s="717"/>
      <c r="P553" s="717"/>
      <c r="Q553" s="717"/>
      <c r="R553" s="717"/>
      <c r="S553" s="717"/>
      <c r="T553" s="717"/>
      <c r="U553" s="717"/>
      <c r="V553" s="717"/>
      <c r="W553" s="717"/>
      <c r="X553" s="717"/>
      <c r="Y553" s="717"/>
      <c r="Z553" s="717"/>
    </row>
    <row r="554" spans="1:26">
      <c r="A554" s="717"/>
      <c r="B554" s="717"/>
      <c r="C554" s="717"/>
      <c r="D554" s="717"/>
      <c r="E554" s="717"/>
      <c r="F554" s="717"/>
      <c r="G554" s="717"/>
      <c r="H554" s="717"/>
      <c r="I554" s="717"/>
      <c r="J554" s="717"/>
      <c r="K554" s="717"/>
      <c r="L554" s="717"/>
      <c r="M554" s="717"/>
      <c r="N554" s="717"/>
      <c r="O554" s="717"/>
      <c r="P554" s="717"/>
      <c r="Q554" s="717"/>
      <c r="R554" s="717"/>
      <c r="S554" s="717"/>
      <c r="T554" s="717"/>
      <c r="U554" s="717"/>
      <c r="V554" s="717"/>
      <c r="W554" s="717"/>
      <c r="X554" s="717"/>
      <c r="Y554" s="717"/>
      <c r="Z554" s="717"/>
    </row>
    <row r="555" spans="1:26">
      <c r="A555" s="717"/>
      <c r="B555" s="717"/>
      <c r="C555" s="717"/>
      <c r="D555" s="717"/>
      <c r="E555" s="717"/>
      <c r="F555" s="717"/>
      <c r="G555" s="717"/>
      <c r="H555" s="717"/>
      <c r="I555" s="717"/>
      <c r="J555" s="717"/>
      <c r="K555" s="717"/>
      <c r="L555" s="717"/>
      <c r="M555" s="717"/>
      <c r="N555" s="717"/>
      <c r="O555" s="717"/>
      <c r="P555" s="717"/>
      <c r="Q555" s="717"/>
      <c r="R555" s="717"/>
      <c r="S555" s="717"/>
      <c r="T555" s="717"/>
      <c r="U555" s="717"/>
      <c r="V555" s="717"/>
      <c r="W555" s="717"/>
      <c r="X555" s="717"/>
      <c r="Y555" s="717"/>
      <c r="Z555" s="717"/>
    </row>
    <row r="556" spans="1:26">
      <c r="A556" s="717"/>
      <c r="B556" s="717"/>
      <c r="C556" s="717"/>
      <c r="D556" s="717"/>
      <c r="E556" s="717"/>
      <c r="F556" s="717"/>
      <c r="G556" s="717"/>
      <c r="H556" s="717"/>
      <c r="I556" s="717"/>
      <c r="J556" s="717"/>
      <c r="K556" s="717"/>
      <c r="L556" s="717"/>
      <c r="M556" s="717"/>
      <c r="N556" s="717"/>
      <c r="O556" s="717"/>
      <c r="P556" s="717"/>
      <c r="Q556" s="717"/>
      <c r="R556" s="717"/>
      <c r="S556" s="717"/>
      <c r="T556" s="717"/>
      <c r="U556" s="717"/>
      <c r="V556" s="717"/>
      <c r="W556" s="717"/>
      <c r="X556" s="717"/>
      <c r="Y556" s="717"/>
      <c r="Z556" s="717"/>
    </row>
    <row r="557" spans="1:26">
      <c r="A557" s="717"/>
      <c r="B557" s="717"/>
      <c r="C557" s="717"/>
      <c r="D557" s="717"/>
      <c r="E557" s="717"/>
      <c r="F557" s="717"/>
      <c r="G557" s="717"/>
      <c r="H557" s="717"/>
      <c r="I557" s="717"/>
      <c r="J557" s="717"/>
      <c r="K557" s="717"/>
      <c r="L557" s="717"/>
      <c r="M557" s="717"/>
      <c r="N557" s="717"/>
      <c r="O557" s="717"/>
      <c r="P557" s="717"/>
      <c r="Q557" s="717"/>
      <c r="R557" s="717"/>
      <c r="S557" s="717"/>
      <c r="T557" s="717"/>
      <c r="U557" s="717"/>
      <c r="V557" s="717"/>
      <c r="W557" s="717"/>
      <c r="X557" s="717"/>
      <c r="Y557" s="717"/>
      <c r="Z557" s="717"/>
    </row>
    <row r="558" spans="1:26">
      <c r="A558" s="717"/>
      <c r="B558" s="717"/>
      <c r="C558" s="717"/>
      <c r="D558" s="717"/>
      <c r="E558" s="717"/>
      <c r="F558" s="717"/>
      <c r="G558" s="717"/>
      <c r="H558" s="717"/>
      <c r="I558" s="717"/>
      <c r="J558" s="717"/>
      <c r="K558" s="717"/>
      <c r="L558" s="717"/>
      <c r="M558" s="717"/>
      <c r="N558" s="717"/>
      <c r="O558" s="717"/>
      <c r="P558" s="717"/>
      <c r="Q558" s="717"/>
      <c r="R558" s="717"/>
      <c r="S558" s="717"/>
      <c r="T558" s="717"/>
      <c r="U558" s="717"/>
      <c r="V558" s="717"/>
      <c r="W558" s="717"/>
      <c r="X558" s="717"/>
      <c r="Y558" s="717"/>
      <c r="Z558" s="717"/>
    </row>
    <row r="559" spans="1:26">
      <c r="A559" s="717"/>
      <c r="B559" s="717"/>
      <c r="C559" s="717"/>
      <c r="D559" s="717"/>
      <c r="E559" s="717"/>
      <c r="F559" s="717"/>
      <c r="G559" s="717"/>
      <c r="H559" s="717"/>
      <c r="I559" s="717"/>
      <c r="J559" s="717"/>
      <c r="K559" s="717"/>
      <c r="L559" s="717"/>
      <c r="M559" s="717"/>
      <c r="N559" s="717"/>
      <c r="O559" s="717"/>
      <c r="P559" s="717"/>
      <c r="Q559" s="717"/>
      <c r="R559" s="717"/>
      <c r="S559" s="717"/>
      <c r="T559" s="717"/>
      <c r="U559" s="717"/>
      <c r="V559" s="717"/>
      <c r="W559" s="717"/>
      <c r="X559" s="717"/>
      <c r="Y559" s="717"/>
      <c r="Z559" s="717"/>
    </row>
    <row r="560" spans="1:26">
      <c r="A560" s="717"/>
      <c r="B560" s="717"/>
      <c r="C560" s="717"/>
      <c r="D560" s="717"/>
      <c r="E560" s="717"/>
      <c r="F560" s="717"/>
      <c r="G560" s="717"/>
      <c r="H560" s="717"/>
      <c r="I560" s="717"/>
      <c r="J560" s="717"/>
      <c r="K560" s="717"/>
      <c r="L560" s="717"/>
      <c r="M560" s="717"/>
      <c r="N560" s="717"/>
      <c r="O560" s="717"/>
      <c r="P560" s="717"/>
      <c r="Q560" s="717"/>
      <c r="R560" s="717"/>
      <c r="S560" s="717"/>
      <c r="T560" s="717"/>
      <c r="U560" s="717"/>
      <c r="V560" s="717"/>
      <c r="W560" s="717"/>
      <c r="X560" s="717"/>
      <c r="Y560" s="717"/>
      <c r="Z560" s="717"/>
    </row>
    <row r="561" spans="1:26">
      <c r="A561" s="717"/>
      <c r="B561" s="717"/>
      <c r="C561" s="717"/>
      <c r="D561" s="717"/>
      <c r="E561" s="717"/>
      <c r="F561" s="717"/>
      <c r="G561" s="717"/>
      <c r="H561" s="717"/>
      <c r="I561" s="717"/>
      <c r="J561" s="717"/>
      <c r="K561" s="717"/>
      <c r="L561" s="717"/>
      <c r="M561" s="717"/>
      <c r="N561" s="717"/>
      <c r="O561" s="717"/>
      <c r="P561" s="717"/>
      <c r="Q561" s="717"/>
      <c r="R561" s="717"/>
      <c r="S561" s="717"/>
      <c r="T561" s="717"/>
      <c r="U561" s="717"/>
      <c r="V561" s="717"/>
      <c r="W561" s="717"/>
      <c r="X561" s="717"/>
      <c r="Y561" s="717"/>
      <c r="Z561" s="717"/>
    </row>
    <row r="562" spans="1:26">
      <c r="A562" s="717"/>
      <c r="B562" s="717"/>
      <c r="C562" s="717"/>
      <c r="D562" s="717"/>
      <c r="E562" s="717"/>
      <c r="F562" s="717"/>
      <c r="G562" s="717"/>
      <c r="H562" s="717"/>
      <c r="I562" s="717"/>
      <c r="J562" s="717"/>
      <c r="K562" s="717"/>
      <c r="L562" s="717"/>
      <c r="M562" s="717"/>
      <c r="N562" s="717"/>
      <c r="O562" s="717"/>
      <c r="P562" s="717"/>
      <c r="Q562" s="717"/>
      <c r="R562" s="717"/>
      <c r="S562" s="717"/>
      <c r="T562" s="717"/>
      <c r="U562" s="717"/>
      <c r="V562" s="717"/>
      <c r="W562" s="717"/>
      <c r="X562" s="717"/>
      <c r="Y562" s="717"/>
      <c r="Z562" s="717"/>
    </row>
    <row r="563" spans="1:26">
      <c r="A563" s="717"/>
      <c r="B563" s="717"/>
      <c r="C563" s="717"/>
      <c r="D563" s="717"/>
      <c r="E563" s="717"/>
      <c r="F563" s="717"/>
      <c r="G563" s="717"/>
      <c r="H563" s="717"/>
      <c r="I563" s="717"/>
      <c r="J563" s="717"/>
      <c r="K563" s="717"/>
      <c r="L563" s="717"/>
      <c r="M563" s="717"/>
      <c r="N563" s="717"/>
      <c r="O563" s="717"/>
      <c r="P563" s="717"/>
      <c r="Q563" s="717"/>
      <c r="R563" s="717"/>
      <c r="S563" s="717"/>
      <c r="T563" s="717"/>
      <c r="U563" s="717"/>
      <c r="V563" s="717"/>
      <c r="W563" s="717"/>
      <c r="X563" s="717"/>
      <c r="Y563" s="717"/>
      <c r="Z563" s="717"/>
    </row>
    <row r="564" spans="1:26">
      <c r="A564" s="717"/>
      <c r="B564" s="717"/>
      <c r="C564" s="717"/>
      <c r="D564" s="717"/>
      <c r="E564" s="717"/>
      <c r="F564" s="717"/>
      <c r="G564" s="717"/>
      <c r="H564" s="717"/>
      <c r="I564" s="717"/>
      <c r="J564" s="717"/>
      <c r="K564" s="717"/>
      <c r="L564" s="717"/>
      <c r="M564" s="717"/>
      <c r="N564" s="717"/>
      <c r="O564" s="717"/>
      <c r="P564" s="717"/>
      <c r="Q564" s="717"/>
      <c r="R564" s="717"/>
      <c r="S564" s="717"/>
      <c r="T564" s="717"/>
      <c r="U564" s="717"/>
      <c r="V564" s="717"/>
      <c r="W564" s="717"/>
      <c r="X564" s="717"/>
      <c r="Y564" s="717"/>
      <c r="Z564" s="717"/>
    </row>
    <row r="565" spans="1:26">
      <c r="A565" s="717"/>
      <c r="B565" s="717"/>
      <c r="C565" s="717"/>
      <c r="D565" s="717"/>
      <c r="E565" s="717"/>
      <c r="F565" s="717"/>
      <c r="G565" s="717"/>
      <c r="H565" s="717"/>
      <c r="I565" s="717"/>
      <c r="J565" s="717"/>
      <c r="K565" s="717"/>
      <c r="L565" s="717"/>
      <c r="M565" s="717"/>
      <c r="N565" s="717"/>
      <c r="O565" s="717"/>
      <c r="P565" s="717"/>
      <c r="Q565" s="717"/>
      <c r="R565" s="717"/>
      <c r="S565" s="717"/>
      <c r="T565" s="717"/>
      <c r="U565" s="717"/>
      <c r="V565" s="717"/>
      <c r="W565" s="717"/>
      <c r="X565" s="717"/>
      <c r="Y565" s="717"/>
      <c r="Z565" s="717"/>
    </row>
    <row r="566" spans="1:26">
      <c r="A566" s="717"/>
      <c r="B566" s="717"/>
      <c r="C566" s="717"/>
      <c r="D566" s="717"/>
      <c r="E566" s="717"/>
      <c r="F566" s="717"/>
      <c r="G566" s="717"/>
      <c r="H566" s="717"/>
      <c r="I566" s="717"/>
      <c r="J566" s="717"/>
      <c r="K566" s="717"/>
      <c r="L566" s="717"/>
      <c r="M566" s="717"/>
      <c r="N566" s="717"/>
      <c r="O566" s="717"/>
      <c r="P566" s="717"/>
      <c r="Q566" s="717"/>
      <c r="R566" s="717"/>
      <c r="S566" s="717"/>
      <c r="T566" s="717"/>
      <c r="U566" s="717"/>
      <c r="V566" s="717"/>
      <c r="W566" s="717"/>
      <c r="X566" s="717"/>
      <c r="Y566" s="717"/>
      <c r="Z566" s="717"/>
    </row>
    <row r="567" spans="1:26">
      <c r="A567" s="717"/>
      <c r="B567" s="717"/>
      <c r="C567" s="717"/>
      <c r="D567" s="717"/>
      <c r="E567" s="717"/>
      <c r="F567" s="717"/>
      <c r="G567" s="717"/>
      <c r="H567" s="717"/>
      <c r="I567" s="717"/>
      <c r="J567" s="717"/>
      <c r="K567" s="717"/>
      <c r="L567" s="717"/>
      <c r="M567" s="717"/>
      <c r="N567" s="717"/>
      <c r="O567" s="717"/>
      <c r="P567" s="717"/>
      <c r="Q567" s="717"/>
      <c r="R567" s="717"/>
      <c r="S567" s="717"/>
      <c r="T567" s="717"/>
      <c r="U567" s="717"/>
      <c r="V567" s="717"/>
      <c r="W567" s="717"/>
      <c r="X567" s="717"/>
      <c r="Y567" s="717"/>
      <c r="Z567" s="717"/>
    </row>
    <row r="568" spans="1:26">
      <c r="A568" s="717"/>
      <c r="B568" s="717"/>
      <c r="C568" s="717"/>
      <c r="D568" s="717"/>
      <c r="E568" s="717"/>
      <c r="F568" s="717"/>
      <c r="G568" s="717"/>
      <c r="H568" s="717"/>
      <c r="I568" s="717"/>
      <c r="J568" s="717"/>
      <c r="K568" s="717"/>
      <c r="L568" s="717"/>
      <c r="M568" s="717"/>
      <c r="N568" s="717"/>
      <c r="O568" s="717"/>
      <c r="P568" s="717"/>
      <c r="Q568" s="717"/>
      <c r="R568" s="717"/>
      <c r="S568" s="717"/>
      <c r="T568" s="717"/>
      <c r="U568" s="717"/>
      <c r="V568" s="717"/>
      <c r="W568" s="717"/>
      <c r="X568" s="717"/>
      <c r="Y568" s="717"/>
      <c r="Z568" s="717"/>
    </row>
    <row r="569" spans="1:26">
      <c r="A569" s="717"/>
      <c r="B569" s="717"/>
      <c r="C569" s="717"/>
      <c r="D569" s="717"/>
      <c r="E569" s="717"/>
      <c r="F569" s="717"/>
      <c r="G569" s="717"/>
      <c r="H569" s="717"/>
      <c r="I569" s="717"/>
      <c r="J569" s="717"/>
      <c r="K569" s="717"/>
      <c r="L569" s="717"/>
      <c r="M569" s="717"/>
      <c r="N569" s="717"/>
      <c r="O569" s="717"/>
      <c r="P569" s="717"/>
      <c r="Q569" s="717"/>
      <c r="R569" s="717"/>
      <c r="S569" s="717"/>
      <c r="T569" s="717"/>
      <c r="U569" s="717"/>
      <c r="V569" s="717"/>
      <c r="W569" s="717"/>
      <c r="X569" s="717"/>
      <c r="Y569" s="717"/>
      <c r="Z569" s="717"/>
    </row>
    <row r="570" spans="1:26">
      <c r="A570" s="717"/>
      <c r="B570" s="717"/>
      <c r="C570" s="717"/>
      <c r="D570" s="717"/>
      <c r="E570" s="717"/>
      <c r="F570" s="717"/>
      <c r="G570" s="717"/>
      <c r="H570" s="717"/>
      <c r="I570" s="717"/>
      <c r="J570" s="717"/>
      <c r="K570" s="717"/>
      <c r="L570" s="717"/>
      <c r="M570" s="717"/>
      <c r="N570" s="717"/>
      <c r="O570" s="717"/>
      <c r="P570" s="717"/>
      <c r="Q570" s="717"/>
      <c r="R570" s="717"/>
      <c r="S570" s="717"/>
      <c r="T570" s="717"/>
      <c r="U570" s="717"/>
      <c r="V570" s="717"/>
      <c r="W570" s="717"/>
      <c r="X570" s="717"/>
      <c r="Y570" s="717"/>
      <c r="Z570" s="717"/>
    </row>
    <row r="571" spans="1:26">
      <c r="A571" s="717"/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717"/>
      <c r="O571" s="717"/>
      <c r="P571" s="717"/>
      <c r="Q571" s="717"/>
      <c r="R571" s="717"/>
      <c r="S571" s="717"/>
      <c r="T571" s="717"/>
      <c r="U571" s="717"/>
      <c r="V571" s="717"/>
      <c r="W571" s="717"/>
      <c r="X571" s="717"/>
      <c r="Y571" s="717"/>
      <c r="Z571" s="717"/>
    </row>
    <row r="572" spans="1:26">
      <c r="A572" s="717"/>
      <c r="B572" s="717"/>
      <c r="C572" s="717"/>
      <c r="D572" s="717"/>
      <c r="E572" s="717"/>
      <c r="F572" s="717"/>
      <c r="G572" s="717"/>
      <c r="H572" s="717"/>
      <c r="I572" s="717"/>
      <c r="J572" s="717"/>
      <c r="K572" s="717"/>
      <c r="L572" s="717"/>
      <c r="M572" s="717"/>
      <c r="N572" s="717"/>
      <c r="O572" s="717"/>
      <c r="P572" s="717"/>
      <c r="Q572" s="717"/>
      <c r="R572" s="717"/>
      <c r="S572" s="717"/>
      <c r="T572" s="717"/>
      <c r="U572" s="717"/>
      <c r="V572" s="717"/>
      <c r="W572" s="717"/>
      <c r="X572" s="717"/>
      <c r="Y572" s="717"/>
      <c r="Z572" s="717"/>
    </row>
    <row r="573" spans="1:26">
      <c r="A573" s="717"/>
      <c r="B573" s="717"/>
      <c r="C573" s="717"/>
      <c r="D573" s="717"/>
      <c r="E573" s="717"/>
      <c r="F573" s="717"/>
      <c r="G573" s="717"/>
      <c r="H573" s="717"/>
      <c r="I573" s="717"/>
      <c r="J573" s="717"/>
      <c r="K573" s="717"/>
      <c r="L573" s="717"/>
      <c r="M573" s="717"/>
      <c r="N573" s="717"/>
      <c r="O573" s="717"/>
      <c r="P573" s="717"/>
      <c r="Q573" s="717"/>
      <c r="R573" s="717"/>
      <c r="S573" s="717"/>
      <c r="T573" s="717"/>
      <c r="U573" s="717"/>
      <c r="V573" s="717"/>
      <c r="W573" s="717"/>
      <c r="X573" s="717"/>
      <c r="Y573" s="717"/>
      <c r="Z573" s="717"/>
    </row>
    <row r="574" spans="1:26">
      <c r="A574" s="717"/>
      <c r="B574" s="717"/>
      <c r="C574" s="717"/>
      <c r="D574" s="717"/>
      <c r="E574" s="717"/>
      <c r="F574" s="717"/>
      <c r="G574" s="717"/>
      <c r="H574" s="717"/>
      <c r="I574" s="717"/>
      <c r="J574" s="717"/>
      <c r="K574" s="717"/>
      <c r="L574" s="717"/>
      <c r="M574" s="717"/>
      <c r="N574" s="717"/>
      <c r="O574" s="717"/>
      <c r="P574" s="717"/>
      <c r="Q574" s="717"/>
      <c r="R574" s="717"/>
      <c r="S574" s="717"/>
      <c r="T574" s="717"/>
      <c r="U574" s="717"/>
      <c r="V574" s="717"/>
      <c r="W574" s="717"/>
      <c r="X574" s="717"/>
      <c r="Y574" s="717"/>
      <c r="Z574" s="717"/>
    </row>
    <row r="575" spans="1:26">
      <c r="A575" s="717"/>
      <c r="B575" s="717"/>
      <c r="C575" s="717"/>
      <c r="D575" s="717"/>
      <c r="E575" s="717"/>
      <c r="F575" s="717"/>
      <c r="G575" s="717"/>
      <c r="H575" s="717"/>
      <c r="I575" s="717"/>
      <c r="J575" s="717"/>
      <c r="K575" s="717"/>
      <c r="L575" s="717"/>
      <c r="M575" s="717"/>
      <c r="N575" s="717"/>
      <c r="O575" s="717"/>
      <c r="P575" s="717"/>
      <c r="Q575" s="717"/>
      <c r="R575" s="717"/>
      <c r="S575" s="717"/>
      <c r="T575" s="717"/>
      <c r="U575" s="717"/>
      <c r="V575" s="717"/>
      <c r="W575" s="717"/>
      <c r="X575" s="717"/>
      <c r="Y575" s="717"/>
      <c r="Z575" s="717"/>
    </row>
    <row r="576" spans="1:26">
      <c r="A576" s="717"/>
      <c r="B576" s="717"/>
      <c r="C576" s="717"/>
      <c r="D576" s="717"/>
      <c r="E576" s="717"/>
      <c r="F576" s="717"/>
      <c r="G576" s="717"/>
      <c r="H576" s="717"/>
      <c r="I576" s="717"/>
      <c r="J576" s="717"/>
      <c r="K576" s="717"/>
      <c r="L576" s="717"/>
      <c r="M576" s="717"/>
      <c r="N576" s="717"/>
      <c r="O576" s="717"/>
      <c r="P576" s="717"/>
      <c r="Q576" s="717"/>
      <c r="R576" s="717"/>
      <c r="S576" s="717"/>
      <c r="T576" s="717"/>
      <c r="U576" s="717"/>
      <c r="V576" s="717"/>
      <c r="W576" s="717"/>
      <c r="X576" s="717"/>
      <c r="Y576" s="717"/>
      <c r="Z576" s="717"/>
    </row>
    <row r="577" spans="1:26">
      <c r="A577" s="717"/>
      <c r="B577" s="717"/>
      <c r="C577" s="717"/>
      <c r="D577" s="717"/>
      <c r="E577" s="717"/>
      <c r="F577" s="717"/>
      <c r="G577" s="717"/>
      <c r="H577" s="717"/>
      <c r="I577" s="717"/>
      <c r="J577" s="717"/>
      <c r="K577" s="717"/>
      <c r="L577" s="717"/>
      <c r="M577" s="717"/>
      <c r="N577" s="717"/>
      <c r="O577" s="717"/>
      <c r="P577" s="717"/>
      <c r="Q577" s="717"/>
      <c r="R577" s="717"/>
      <c r="S577" s="717"/>
      <c r="T577" s="717"/>
      <c r="U577" s="717"/>
      <c r="V577" s="717"/>
      <c r="W577" s="717"/>
      <c r="X577" s="717"/>
      <c r="Y577" s="717"/>
      <c r="Z577" s="717"/>
    </row>
    <row r="578" spans="1:26">
      <c r="A578" s="717"/>
      <c r="B578" s="717"/>
      <c r="C578" s="717"/>
      <c r="D578" s="717"/>
      <c r="E578" s="717"/>
      <c r="F578" s="717"/>
      <c r="G578" s="717"/>
      <c r="H578" s="717"/>
      <c r="I578" s="717"/>
      <c r="J578" s="717"/>
      <c r="K578" s="717"/>
      <c r="L578" s="717"/>
      <c r="M578" s="717"/>
      <c r="N578" s="717"/>
      <c r="O578" s="717"/>
      <c r="P578" s="717"/>
      <c r="Q578" s="717"/>
      <c r="R578" s="717"/>
      <c r="S578" s="717"/>
      <c r="T578" s="717"/>
      <c r="U578" s="717"/>
      <c r="V578" s="717"/>
      <c r="W578" s="717"/>
      <c r="X578" s="717"/>
      <c r="Y578" s="717"/>
      <c r="Z578" s="717"/>
    </row>
    <row r="579" spans="1:26">
      <c r="A579" s="717"/>
      <c r="B579" s="717"/>
      <c r="C579" s="717"/>
      <c r="D579" s="717"/>
      <c r="E579" s="717"/>
      <c r="F579" s="717"/>
      <c r="G579" s="717"/>
      <c r="H579" s="717"/>
      <c r="I579" s="717"/>
      <c r="J579" s="717"/>
      <c r="K579" s="717"/>
      <c r="L579" s="717"/>
      <c r="M579" s="717"/>
      <c r="N579" s="717"/>
      <c r="O579" s="717"/>
      <c r="P579" s="717"/>
      <c r="Q579" s="717"/>
      <c r="R579" s="717"/>
      <c r="S579" s="717"/>
      <c r="T579" s="717"/>
      <c r="U579" s="717"/>
      <c r="V579" s="717"/>
      <c r="W579" s="717"/>
      <c r="X579" s="717"/>
      <c r="Y579" s="717"/>
      <c r="Z579" s="717"/>
    </row>
    <row r="580" spans="1:26">
      <c r="A580" s="717"/>
      <c r="B580" s="717"/>
      <c r="C580" s="717"/>
      <c r="D580" s="717"/>
      <c r="E580" s="717"/>
      <c r="F580" s="717"/>
      <c r="G580" s="717"/>
      <c r="H580" s="717"/>
      <c r="I580" s="717"/>
      <c r="J580" s="717"/>
      <c r="K580" s="717"/>
      <c r="L580" s="717"/>
      <c r="M580" s="717"/>
      <c r="N580" s="717"/>
      <c r="O580" s="717"/>
      <c r="P580" s="717"/>
      <c r="Q580" s="717"/>
      <c r="R580" s="717"/>
      <c r="S580" s="717"/>
      <c r="T580" s="717"/>
      <c r="U580" s="717"/>
      <c r="V580" s="717"/>
      <c r="W580" s="717"/>
      <c r="X580" s="717"/>
      <c r="Y580" s="717"/>
      <c r="Z580" s="717"/>
    </row>
    <row r="581" spans="1:26">
      <c r="A581" s="717"/>
      <c r="B581" s="717"/>
      <c r="C581" s="717"/>
      <c r="D581" s="717"/>
      <c r="E581" s="717"/>
      <c r="F581" s="717"/>
      <c r="G581" s="717"/>
      <c r="H581" s="717"/>
      <c r="I581" s="717"/>
      <c r="J581" s="717"/>
      <c r="K581" s="717"/>
      <c r="L581" s="717"/>
      <c r="M581" s="717"/>
      <c r="N581" s="717"/>
      <c r="O581" s="717"/>
      <c r="P581" s="717"/>
      <c r="Q581" s="717"/>
      <c r="R581" s="717"/>
      <c r="S581" s="717"/>
      <c r="T581" s="717"/>
      <c r="U581" s="717"/>
      <c r="V581" s="717"/>
      <c r="W581" s="717"/>
      <c r="X581" s="717"/>
      <c r="Y581" s="717"/>
      <c r="Z581" s="717"/>
    </row>
    <row r="582" spans="1:26">
      <c r="A582" s="717"/>
      <c r="B582" s="717"/>
      <c r="C582" s="717"/>
      <c r="D582" s="717"/>
      <c r="E582" s="717"/>
      <c r="F582" s="717"/>
      <c r="G582" s="717"/>
      <c r="H582" s="717"/>
      <c r="I582" s="717"/>
      <c r="J582" s="717"/>
      <c r="K582" s="717"/>
      <c r="L582" s="717"/>
      <c r="M582" s="717"/>
      <c r="N582" s="717"/>
      <c r="O582" s="717"/>
      <c r="P582" s="717"/>
      <c r="Q582" s="717"/>
      <c r="R582" s="717"/>
      <c r="S582" s="717"/>
      <c r="T582" s="717"/>
      <c r="U582" s="717"/>
      <c r="V582" s="717"/>
      <c r="W582" s="717"/>
      <c r="X582" s="717"/>
      <c r="Y582" s="717"/>
      <c r="Z582" s="717"/>
    </row>
    <row r="583" spans="1:26">
      <c r="A583" s="717"/>
      <c r="B583" s="717"/>
      <c r="C583" s="717"/>
      <c r="D583" s="717"/>
      <c r="E583" s="717"/>
      <c r="F583" s="717"/>
      <c r="G583" s="717"/>
      <c r="H583" s="717"/>
      <c r="I583" s="717"/>
      <c r="J583" s="717"/>
      <c r="K583" s="717"/>
      <c r="L583" s="717"/>
      <c r="M583" s="717"/>
      <c r="N583" s="717"/>
      <c r="O583" s="717"/>
      <c r="P583" s="717"/>
      <c r="Q583" s="717"/>
      <c r="R583" s="717"/>
      <c r="S583" s="717"/>
      <c r="T583" s="717"/>
      <c r="U583" s="717"/>
      <c r="V583" s="717"/>
      <c r="W583" s="717"/>
      <c r="X583" s="717"/>
      <c r="Y583" s="717"/>
      <c r="Z583" s="717"/>
    </row>
    <row r="584" spans="1:26">
      <c r="A584" s="717"/>
      <c r="B584" s="717"/>
      <c r="C584" s="717"/>
      <c r="D584" s="717"/>
      <c r="E584" s="717"/>
      <c r="F584" s="717"/>
      <c r="G584" s="717"/>
      <c r="H584" s="717"/>
      <c r="I584" s="717"/>
      <c r="J584" s="717"/>
      <c r="K584" s="717"/>
      <c r="L584" s="717"/>
      <c r="M584" s="717"/>
      <c r="N584" s="717"/>
      <c r="O584" s="717"/>
      <c r="P584" s="717"/>
      <c r="Q584" s="717"/>
      <c r="R584" s="717"/>
      <c r="S584" s="717"/>
      <c r="T584" s="717"/>
      <c r="U584" s="717"/>
      <c r="V584" s="717"/>
      <c r="W584" s="717"/>
      <c r="X584" s="717"/>
      <c r="Y584" s="717"/>
      <c r="Z584" s="717"/>
    </row>
    <row r="585" spans="1:26">
      <c r="A585" s="717"/>
      <c r="B585" s="717"/>
      <c r="C585" s="717"/>
      <c r="D585" s="717"/>
      <c r="E585" s="717"/>
      <c r="F585" s="717"/>
      <c r="G585" s="717"/>
      <c r="H585" s="717"/>
      <c r="I585" s="717"/>
      <c r="J585" s="717"/>
      <c r="K585" s="717"/>
      <c r="L585" s="717"/>
      <c r="M585" s="717"/>
      <c r="N585" s="717"/>
      <c r="O585" s="717"/>
      <c r="P585" s="717"/>
      <c r="Q585" s="717"/>
      <c r="R585" s="717"/>
      <c r="S585" s="717"/>
      <c r="T585" s="717"/>
      <c r="U585" s="717"/>
      <c r="V585" s="717"/>
      <c r="W585" s="717"/>
      <c r="X585" s="717"/>
      <c r="Y585" s="717"/>
      <c r="Z585" s="717"/>
    </row>
    <row r="586" spans="1:26">
      <c r="A586" s="717"/>
      <c r="B586" s="717"/>
      <c r="C586" s="717"/>
      <c r="D586" s="717"/>
      <c r="E586" s="717"/>
      <c r="F586" s="717"/>
      <c r="G586" s="717"/>
      <c r="H586" s="717"/>
      <c r="I586" s="717"/>
      <c r="J586" s="717"/>
      <c r="K586" s="717"/>
      <c r="L586" s="717"/>
      <c r="M586" s="717"/>
      <c r="N586" s="717"/>
      <c r="O586" s="717"/>
      <c r="P586" s="717"/>
      <c r="Q586" s="717"/>
      <c r="R586" s="717"/>
      <c r="S586" s="717"/>
      <c r="T586" s="717"/>
      <c r="U586" s="717"/>
      <c r="V586" s="717"/>
      <c r="W586" s="717"/>
      <c r="X586" s="717"/>
      <c r="Y586" s="717"/>
      <c r="Z586" s="717"/>
    </row>
    <row r="587" spans="1:26">
      <c r="A587" s="717"/>
      <c r="B587" s="717"/>
      <c r="C587" s="717"/>
      <c r="D587" s="717"/>
      <c r="E587" s="717"/>
      <c r="F587" s="717"/>
      <c r="G587" s="717"/>
      <c r="H587" s="717"/>
      <c r="I587" s="717"/>
      <c r="J587" s="717"/>
      <c r="K587" s="717"/>
      <c r="L587" s="717"/>
      <c r="M587" s="717"/>
      <c r="N587" s="717"/>
      <c r="O587" s="717"/>
      <c r="P587" s="717"/>
      <c r="Q587" s="717"/>
      <c r="R587" s="717"/>
      <c r="S587" s="717"/>
      <c r="T587" s="717"/>
      <c r="U587" s="717"/>
      <c r="V587" s="717"/>
      <c r="W587" s="717"/>
      <c r="X587" s="717"/>
      <c r="Y587" s="717"/>
      <c r="Z587" s="717"/>
    </row>
    <row r="588" spans="1:26">
      <c r="A588" s="717"/>
      <c r="B588" s="717"/>
      <c r="C588" s="717"/>
      <c r="D588" s="717"/>
      <c r="E588" s="717"/>
      <c r="F588" s="717"/>
      <c r="G588" s="717"/>
      <c r="H588" s="717"/>
      <c r="I588" s="717"/>
      <c r="J588" s="717"/>
      <c r="K588" s="717"/>
      <c r="L588" s="717"/>
      <c r="M588" s="717"/>
      <c r="N588" s="717"/>
      <c r="O588" s="717"/>
      <c r="P588" s="717"/>
      <c r="Q588" s="717"/>
      <c r="R588" s="717"/>
      <c r="S588" s="717"/>
      <c r="T588" s="717"/>
      <c r="U588" s="717"/>
      <c r="V588" s="717"/>
      <c r="W588" s="717"/>
      <c r="X588" s="717"/>
      <c r="Y588" s="717"/>
      <c r="Z588" s="717"/>
    </row>
    <row r="589" spans="1:26">
      <c r="A589" s="717"/>
      <c r="B589" s="717"/>
      <c r="C589" s="717"/>
      <c r="D589" s="717"/>
      <c r="E589" s="717"/>
      <c r="F589" s="717"/>
      <c r="G589" s="717"/>
      <c r="H589" s="717"/>
      <c r="I589" s="717"/>
      <c r="J589" s="717"/>
      <c r="K589" s="717"/>
      <c r="L589" s="717"/>
      <c r="M589" s="717"/>
      <c r="N589" s="717"/>
      <c r="O589" s="717"/>
      <c r="P589" s="717"/>
      <c r="Q589" s="717"/>
      <c r="R589" s="717"/>
      <c r="S589" s="717"/>
      <c r="T589" s="717"/>
      <c r="U589" s="717"/>
      <c r="V589" s="717"/>
      <c r="W589" s="717"/>
      <c r="X589" s="717"/>
      <c r="Y589" s="717"/>
      <c r="Z589" s="717"/>
    </row>
    <row r="590" spans="1:26">
      <c r="A590" s="717"/>
      <c r="B590" s="717"/>
      <c r="C590" s="717"/>
      <c r="D590" s="717"/>
      <c r="E590" s="717"/>
      <c r="F590" s="717"/>
      <c r="G590" s="717"/>
      <c r="H590" s="717"/>
      <c r="I590" s="717"/>
      <c r="J590" s="717"/>
      <c r="K590" s="717"/>
      <c r="L590" s="717"/>
      <c r="M590" s="717"/>
      <c r="N590" s="717"/>
      <c r="O590" s="717"/>
      <c r="P590" s="717"/>
      <c r="Q590" s="717"/>
      <c r="R590" s="717"/>
      <c r="S590" s="717"/>
      <c r="T590" s="717"/>
      <c r="U590" s="717"/>
      <c r="V590" s="717"/>
      <c r="W590" s="717"/>
      <c r="X590" s="717"/>
      <c r="Y590" s="717"/>
      <c r="Z590" s="717"/>
    </row>
    <row r="591" spans="1:26">
      <c r="A591" s="717"/>
      <c r="B591" s="717"/>
      <c r="C591" s="717"/>
      <c r="D591" s="717"/>
      <c r="E591" s="717"/>
      <c r="F591" s="717"/>
      <c r="G591" s="717"/>
      <c r="H591" s="717"/>
      <c r="I591" s="717"/>
      <c r="J591" s="717"/>
      <c r="K591" s="717"/>
      <c r="L591" s="717"/>
      <c r="M591" s="717"/>
      <c r="N591" s="717"/>
      <c r="O591" s="717"/>
      <c r="P591" s="717"/>
      <c r="Q591" s="717"/>
      <c r="R591" s="717"/>
      <c r="S591" s="717"/>
      <c r="T591" s="717"/>
      <c r="U591" s="717"/>
      <c r="V591" s="717"/>
      <c r="W591" s="717"/>
      <c r="X591" s="717"/>
      <c r="Y591" s="717"/>
      <c r="Z591" s="717"/>
    </row>
    <row r="592" spans="1:26">
      <c r="A592" s="717"/>
      <c r="B592" s="717"/>
      <c r="C592" s="717"/>
      <c r="D592" s="717"/>
      <c r="E592" s="717"/>
      <c r="F592" s="717"/>
      <c r="G592" s="717"/>
      <c r="H592" s="717"/>
      <c r="I592" s="717"/>
      <c r="J592" s="717"/>
      <c r="K592" s="717"/>
      <c r="L592" s="717"/>
      <c r="M592" s="717"/>
      <c r="N592" s="717"/>
      <c r="O592" s="717"/>
      <c r="P592" s="717"/>
      <c r="Q592" s="717"/>
      <c r="R592" s="717"/>
      <c r="S592" s="717"/>
      <c r="T592" s="717"/>
      <c r="U592" s="717"/>
      <c r="V592" s="717"/>
      <c r="W592" s="717"/>
      <c r="X592" s="717"/>
      <c r="Y592" s="717"/>
      <c r="Z592" s="717"/>
    </row>
    <row r="593" spans="1:26">
      <c r="A593" s="717"/>
      <c r="B593" s="717"/>
      <c r="C593" s="717"/>
      <c r="D593" s="717"/>
      <c r="E593" s="717"/>
      <c r="F593" s="717"/>
      <c r="G593" s="717"/>
      <c r="H593" s="717"/>
      <c r="I593" s="717"/>
      <c r="J593" s="717"/>
      <c r="K593" s="717"/>
      <c r="L593" s="717"/>
      <c r="M593" s="717"/>
      <c r="N593" s="717"/>
      <c r="O593" s="717"/>
      <c r="P593" s="717"/>
      <c r="Q593" s="717"/>
      <c r="R593" s="717"/>
      <c r="S593" s="717"/>
      <c r="T593" s="717"/>
      <c r="U593" s="717"/>
      <c r="V593" s="717"/>
      <c r="W593" s="717"/>
      <c r="X593" s="717"/>
      <c r="Y593" s="717"/>
      <c r="Z593" s="717"/>
    </row>
    <row r="594" spans="1:26">
      <c r="A594" s="717"/>
      <c r="B594" s="717"/>
      <c r="C594" s="717"/>
      <c r="D594" s="717"/>
      <c r="E594" s="717"/>
      <c r="F594" s="717"/>
      <c r="G594" s="717"/>
      <c r="H594" s="717"/>
      <c r="I594" s="717"/>
      <c r="J594" s="717"/>
      <c r="K594" s="717"/>
      <c r="L594" s="717"/>
      <c r="M594" s="717"/>
      <c r="N594" s="717"/>
      <c r="O594" s="717"/>
      <c r="P594" s="717"/>
      <c r="Q594" s="717"/>
      <c r="R594" s="717"/>
      <c r="S594" s="717"/>
      <c r="T594" s="717"/>
      <c r="U594" s="717"/>
      <c r="V594" s="717"/>
      <c r="W594" s="717"/>
      <c r="X594" s="717"/>
      <c r="Y594" s="717"/>
      <c r="Z594" s="717"/>
    </row>
    <row r="595" spans="1:26">
      <c r="A595" s="717"/>
      <c r="B595" s="717"/>
      <c r="C595" s="717"/>
      <c r="D595" s="717"/>
      <c r="E595" s="717"/>
      <c r="F595" s="717"/>
      <c r="G595" s="717"/>
      <c r="H595" s="717"/>
      <c r="I595" s="717"/>
      <c r="J595" s="717"/>
      <c r="K595" s="717"/>
      <c r="L595" s="717"/>
      <c r="M595" s="717"/>
      <c r="N595" s="717"/>
      <c r="O595" s="717"/>
      <c r="P595" s="717"/>
      <c r="Q595" s="717"/>
      <c r="R595" s="717"/>
      <c r="S595" s="717"/>
      <c r="T595" s="717"/>
      <c r="U595" s="717"/>
      <c r="V595" s="717"/>
      <c r="W595" s="717"/>
      <c r="X595" s="717"/>
      <c r="Y595" s="717"/>
      <c r="Z595" s="717"/>
    </row>
    <row r="596" spans="1:26">
      <c r="A596" s="717"/>
      <c r="B596" s="717"/>
      <c r="C596" s="717"/>
      <c r="D596" s="717"/>
      <c r="E596" s="717"/>
      <c r="F596" s="717"/>
      <c r="G596" s="717"/>
      <c r="H596" s="717"/>
      <c r="I596" s="717"/>
      <c r="J596" s="717"/>
      <c r="K596" s="717"/>
      <c r="L596" s="717"/>
      <c r="M596" s="717"/>
      <c r="N596" s="717"/>
      <c r="O596" s="717"/>
      <c r="P596" s="717"/>
      <c r="Q596" s="717"/>
      <c r="R596" s="717"/>
      <c r="S596" s="717"/>
      <c r="T596" s="717"/>
      <c r="U596" s="717"/>
      <c r="V596" s="717"/>
      <c r="W596" s="717"/>
      <c r="X596" s="717"/>
      <c r="Y596" s="717"/>
      <c r="Z596" s="717"/>
    </row>
    <row r="597" spans="1:26">
      <c r="A597" s="717"/>
      <c r="B597" s="717"/>
      <c r="C597" s="717"/>
      <c r="D597" s="717"/>
      <c r="E597" s="717"/>
      <c r="F597" s="717"/>
      <c r="G597" s="717"/>
      <c r="H597" s="717"/>
      <c r="I597" s="717"/>
      <c r="J597" s="717"/>
      <c r="K597" s="717"/>
      <c r="L597" s="717"/>
      <c r="M597" s="717"/>
      <c r="N597" s="717"/>
      <c r="O597" s="717"/>
      <c r="P597" s="717"/>
      <c r="Q597" s="717"/>
      <c r="R597" s="717"/>
      <c r="S597" s="717"/>
      <c r="T597" s="717"/>
      <c r="U597" s="717"/>
      <c r="V597" s="717"/>
      <c r="W597" s="717"/>
      <c r="X597" s="717"/>
      <c r="Y597" s="717"/>
      <c r="Z597" s="717"/>
    </row>
    <row r="598" spans="1:26">
      <c r="A598" s="717"/>
      <c r="B598" s="717"/>
      <c r="C598" s="717"/>
      <c r="D598" s="717"/>
      <c r="E598" s="717"/>
      <c r="F598" s="717"/>
      <c r="G598" s="717"/>
      <c r="H598" s="717"/>
      <c r="I598" s="717"/>
      <c r="J598" s="717"/>
      <c r="K598" s="717"/>
      <c r="L598" s="717"/>
      <c r="M598" s="717"/>
      <c r="N598" s="717"/>
      <c r="O598" s="717"/>
      <c r="P598" s="717"/>
      <c r="Q598" s="717"/>
      <c r="R598" s="717"/>
      <c r="S598" s="717"/>
      <c r="T598" s="717"/>
      <c r="U598" s="717"/>
      <c r="V598" s="717"/>
      <c r="W598" s="717"/>
      <c r="X598" s="717"/>
      <c r="Y598" s="717"/>
      <c r="Z598" s="717"/>
    </row>
    <row r="599" spans="1:26">
      <c r="A599" s="717"/>
      <c r="B599" s="717"/>
      <c r="C599" s="717"/>
      <c r="D599" s="717"/>
      <c r="E599" s="717"/>
      <c r="F599" s="717"/>
      <c r="G599" s="717"/>
      <c r="H599" s="717"/>
      <c r="I599" s="717"/>
      <c r="J599" s="717"/>
      <c r="K599" s="717"/>
      <c r="L599" s="717"/>
      <c r="M599" s="717"/>
      <c r="N599" s="717"/>
      <c r="O599" s="717"/>
      <c r="P599" s="717"/>
      <c r="Q599" s="717"/>
      <c r="R599" s="717"/>
      <c r="S599" s="717"/>
      <c r="T599" s="717"/>
      <c r="U599" s="717"/>
      <c r="V599" s="717"/>
      <c r="W599" s="717"/>
      <c r="X599" s="717"/>
      <c r="Y599" s="717"/>
      <c r="Z599" s="717"/>
    </row>
    <row r="600" spans="1:26">
      <c r="A600" s="717"/>
      <c r="B600" s="717"/>
      <c r="C600" s="717"/>
      <c r="D600" s="717"/>
      <c r="E600" s="717"/>
      <c r="F600" s="717"/>
      <c r="G600" s="717"/>
      <c r="H600" s="717"/>
      <c r="I600" s="717"/>
      <c r="J600" s="717"/>
      <c r="K600" s="717"/>
      <c r="L600" s="717"/>
      <c r="M600" s="717"/>
      <c r="N600" s="717"/>
      <c r="O600" s="717"/>
      <c r="P600" s="717"/>
      <c r="Q600" s="717"/>
      <c r="R600" s="717"/>
      <c r="S600" s="717"/>
      <c r="T600" s="717"/>
      <c r="U600" s="717"/>
      <c r="V600" s="717"/>
      <c r="W600" s="717"/>
      <c r="X600" s="717"/>
      <c r="Y600" s="717"/>
      <c r="Z600" s="717"/>
    </row>
    <row r="601" spans="1:26">
      <c r="A601" s="717"/>
      <c r="B601" s="717"/>
      <c r="C601" s="717"/>
      <c r="D601" s="717"/>
      <c r="E601" s="717"/>
      <c r="F601" s="717"/>
      <c r="G601" s="717"/>
      <c r="H601" s="717"/>
      <c r="I601" s="717"/>
      <c r="J601" s="717"/>
      <c r="K601" s="717"/>
      <c r="L601" s="717"/>
      <c r="M601" s="717"/>
      <c r="N601" s="717"/>
      <c r="O601" s="717"/>
      <c r="P601" s="717"/>
      <c r="Q601" s="717"/>
      <c r="R601" s="717"/>
      <c r="S601" s="717"/>
      <c r="T601" s="717"/>
      <c r="U601" s="717"/>
      <c r="V601" s="717"/>
      <c r="W601" s="717"/>
      <c r="X601" s="717"/>
      <c r="Y601" s="717"/>
      <c r="Z601" s="717"/>
    </row>
    <row r="602" spans="1:26">
      <c r="A602" s="717"/>
      <c r="B602" s="717"/>
      <c r="C602" s="717"/>
      <c r="D602" s="717"/>
      <c r="E602" s="717"/>
      <c r="F602" s="717"/>
      <c r="G602" s="717"/>
      <c r="H602" s="717"/>
      <c r="I602" s="717"/>
      <c r="J602" s="717"/>
      <c r="K602" s="717"/>
      <c r="L602" s="717"/>
      <c r="M602" s="717"/>
      <c r="N602" s="717"/>
      <c r="O602" s="717"/>
      <c r="P602" s="717"/>
      <c r="Q602" s="717"/>
      <c r="R602" s="717"/>
      <c r="S602" s="717"/>
      <c r="T602" s="717"/>
      <c r="U602" s="717"/>
      <c r="V602" s="717"/>
      <c r="W602" s="717"/>
      <c r="X602" s="717"/>
      <c r="Y602" s="717"/>
      <c r="Z602" s="717"/>
    </row>
    <row r="603" spans="1:26">
      <c r="A603" s="717"/>
      <c r="B603" s="717"/>
      <c r="C603" s="717"/>
      <c r="D603" s="717"/>
      <c r="E603" s="717"/>
      <c r="F603" s="717"/>
      <c r="G603" s="717"/>
      <c r="H603" s="717"/>
      <c r="I603" s="717"/>
      <c r="J603" s="717"/>
      <c r="K603" s="717"/>
      <c r="L603" s="717"/>
      <c r="M603" s="717"/>
      <c r="N603" s="717"/>
      <c r="O603" s="717"/>
      <c r="P603" s="717"/>
      <c r="Q603" s="717"/>
      <c r="R603" s="717"/>
      <c r="S603" s="717"/>
      <c r="T603" s="717"/>
      <c r="U603" s="717"/>
      <c r="V603" s="717"/>
      <c r="W603" s="717"/>
      <c r="X603" s="717"/>
      <c r="Y603" s="717"/>
      <c r="Z603" s="717"/>
    </row>
    <row r="604" spans="1:26">
      <c r="A604" s="717"/>
      <c r="B604" s="717"/>
      <c r="C604" s="717"/>
      <c r="D604" s="717"/>
      <c r="E604" s="717"/>
      <c r="F604" s="717"/>
      <c r="G604" s="717"/>
      <c r="H604" s="717"/>
      <c r="I604" s="717"/>
      <c r="J604" s="717"/>
      <c r="K604" s="717"/>
      <c r="L604" s="717"/>
      <c r="M604" s="717"/>
      <c r="N604" s="717"/>
      <c r="O604" s="717"/>
      <c r="P604" s="717"/>
      <c r="Q604" s="717"/>
      <c r="R604" s="717"/>
      <c r="S604" s="717"/>
      <c r="T604" s="717"/>
      <c r="U604" s="717"/>
      <c r="V604" s="717"/>
      <c r="W604" s="717"/>
      <c r="X604" s="717"/>
      <c r="Y604" s="717"/>
      <c r="Z604" s="717"/>
    </row>
    <row r="605" spans="1:26">
      <c r="A605" s="717"/>
      <c r="B605" s="717"/>
      <c r="C605" s="717"/>
      <c r="D605" s="717"/>
      <c r="E605" s="717"/>
      <c r="F605" s="717"/>
      <c r="G605" s="717"/>
      <c r="H605" s="717"/>
      <c r="I605" s="717"/>
      <c r="J605" s="717"/>
      <c r="K605" s="717"/>
      <c r="L605" s="717"/>
      <c r="M605" s="717"/>
      <c r="N605" s="717"/>
      <c r="O605" s="717"/>
      <c r="P605" s="717"/>
      <c r="Q605" s="717"/>
      <c r="R605" s="717"/>
      <c r="S605" s="717"/>
      <c r="T605" s="717"/>
      <c r="U605" s="717"/>
      <c r="V605" s="717"/>
      <c r="W605" s="717"/>
      <c r="X605" s="717"/>
      <c r="Y605" s="717"/>
      <c r="Z605" s="717"/>
    </row>
    <row r="606" spans="1:26">
      <c r="A606" s="717"/>
      <c r="B606" s="717"/>
      <c r="C606" s="717"/>
      <c r="D606" s="717"/>
      <c r="E606" s="717"/>
      <c r="F606" s="717"/>
      <c r="G606" s="717"/>
      <c r="H606" s="717"/>
      <c r="I606" s="717"/>
      <c r="J606" s="717"/>
      <c r="K606" s="717"/>
      <c r="L606" s="717"/>
      <c r="M606" s="717"/>
      <c r="N606" s="717"/>
      <c r="O606" s="717"/>
      <c r="P606" s="717"/>
      <c r="Q606" s="717"/>
      <c r="R606" s="717"/>
      <c r="S606" s="717"/>
      <c r="T606" s="717"/>
      <c r="U606" s="717"/>
      <c r="V606" s="717"/>
      <c r="W606" s="717"/>
      <c r="X606" s="717"/>
      <c r="Y606" s="717"/>
      <c r="Z606" s="717"/>
    </row>
    <row r="607" spans="1:26">
      <c r="A607" s="717"/>
      <c r="B607" s="717"/>
      <c r="C607" s="717"/>
      <c r="D607" s="717"/>
      <c r="E607" s="717"/>
      <c r="F607" s="717"/>
      <c r="G607" s="717"/>
      <c r="H607" s="717"/>
      <c r="I607" s="717"/>
      <c r="J607" s="717"/>
      <c r="K607" s="717"/>
      <c r="L607" s="717"/>
      <c r="M607" s="717"/>
      <c r="N607" s="717"/>
      <c r="O607" s="717"/>
      <c r="P607" s="717"/>
      <c r="Q607" s="717"/>
      <c r="R607" s="717"/>
      <c r="S607" s="717"/>
      <c r="T607" s="717"/>
      <c r="U607" s="717"/>
      <c r="V607" s="717"/>
      <c r="W607" s="717"/>
      <c r="X607" s="717"/>
      <c r="Y607" s="717"/>
      <c r="Z607" s="717"/>
    </row>
    <row r="608" spans="1:26">
      <c r="A608" s="717"/>
      <c r="B608" s="717"/>
      <c r="C608" s="717"/>
      <c r="D608" s="717"/>
      <c r="E608" s="717"/>
      <c r="F608" s="717"/>
      <c r="G608" s="717"/>
      <c r="H608" s="717"/>
      <c r="I608" s="717"/>
      <c r="J608" s="717"/>
      <c r="K608" s="717"/>
      <c r="L608" s="717"/>
      <c r="M608" s="717"/>
      <c r="N608" s="717"/>
      <c r="O608" s="717"/>
      <c r="P608" s="717"/>
      <c r="Q608" s="717"/>
      <c r="R608" s="717"/>
      <c r="S608" s="717"/>
      <c r="T608" s="717"/>
      <c r="U608" s="717"/>
      <c r="V608" s="717"/>
      <c r="W608" s="717"/>
      <c r="X608" s="717"/>
      <c r="Y608" s="717"/>
      <c r="Z608" s="717"/>
    </row>
    <row r="609" spans="1:26">
      <c r="A609" s="717"/>
      <c r="B609" s="717"/>
      <c r="C609" s="717"/>
      <c r="D609" s="717"/>
      <c r="E609" s="717"/>
      <c r="F609" s="717"/>
      <c r="G609" s="717"/>
      <c r="H609" s="717"/>
      <c r="I609" s="717"/>
      <c r="J609" s="717"/>
      <c r="K609" s="717"/>
      <c r="L609" s="717"/>
      <c r="M609" s="717"/>
      <c r="N609" s="717"/>
      <c r="O609" s="717"/>
      <c r="P609" s="717"/>
      <c r="Q609" s="717"/>
      <c r="R609" s="717"/>
      <c r="S609" s="717"/>
      <c r="T609" s="717"/>
      <c r="U609" s="717"/>
      <c r="V609" s="717"/>
      <c r="W609" s="717"/>
      <c r="X609" s="717"/>
      <c r="Y609" s="717"/>
      <c r="Z609" s="717"/>
    </row>
    <row r="610" spans="1:26">
      <c r="A610" s="717"/>
      <c r="B610" s="717"/>
      <c r="C610" s="717"/>
      <c r="D610" s="717"/>
      <c r="E610" s="717"/>
      <c r="F610" s="717"/>
      <c r="G610" s="717"/>
      <c r="H610" s="717"/>
      <c r="I610" s="717"/>
      <c r="J610" s="717"/>
      <c r="K610" s="717"/>
      <c r="L610" s="717"/>
      <c r="M610" s="717"/>
      <c r="N610" s="717"/>
      <c r="O610" s="717"/>
      <c r="P610" s="717"/>
      <c r="Q610" s="717"/>
      <c r="R610" s="717"/>
      <c r="S610" s="717"/>
      <c r="T610" s="717"/>
      <c r="U610" s="717"/>
      <c r="V610" s="717"/>
      <c r="W610" s="717"/>
      <c r="X610" s="717"/>
      <c r="Y610" s="717"/>
      <c r="Z610" s="717"/>
    </row>
    <row r="611" spans="1:26">
      <c r="A611" s="717"/>
      <c r="B611" s="717"/>
      <c r="C611" s="717"/>
      <c r="D611" s="717"/>
      <c r="E611" s="717"/>
      <c r="F611" s="717"/>
      <c r="G611" s="717"/>
      <c r="H611" s="717"/>
      <c r="I611" s="717"/>
      <c r="J611" s="717"/>
      <c r="K611" s="717"/>
      <c r="L611" s="717"/>
      <c r="M611" s="717"/>
      <c r="N611" s="717"/>
      <c r="O611" s="717"/>
      <c r="P611" s="717"/>
      <c r="Q611" s="717"/>
      <c r="R611" s="717"/>
      <c r="S611" s="717"/>
      <c r="T611" s="717"/>
      <c r="U611" s="717"/>
      <c r="V611" s="717"/>
      <c r="W611" s="717"/>
      <c r="X611" s="717"/>
      <c r="Y611" s="717"/>
      <c r="Z611" s="717"/>
    </row>
    <row r="612" spans="1:26">
      <c r="A612" s="717"/>
      <c r="B612" s="717"/>
      <c r="C612" s="717"/>
      <c r="D612" s="717"/>
      <c r="E612" s="717"/>
      <c r="F612" s="717"/>
      <c r="G612" s="717"/>
      <c r="H612" s="717"/>
      <c r="I612" s="717"/>
      <c r="J612" s="717"/>
      <c r="K612" s="717"/>
      <c r="L612" s="717"/>
      <c r="M612" s="717"/>
      <c r="N612" s="717"/>
      <c r="O612" s="717"/>
      <c r="P612" s="717"/>
      <c r="Q612" s="717"/>
      <c r="R612" s="717"/>
      <c r="S612" s="717"/>
      <c r="T612" s="717"/>
      <c r="U612" s="717"/>
      <c r="V612" s="717"/>
      <c r="W612" s="717"/>
      <c r="X612" s="717"/>
      <c r="Y612" s="717"/>
      <c r="Z612" s="717"/>
    </row>
    <row r="613" spans="1:26">
      <c r="A613" s="717"/>
      <c r="B613" s="717"/>
      <c r="C613" s="717"/>
      <c r="D613" s="717"/>
      <c r="E613" s="717"/>
      <c r="F613" s="717"/>
      <c r="G613" s="717"/>
      <c r="H613" s="717"/>
      <c r="I613" s="717"/>
      <c r="J613" s="717"/>
      <c r="K613" s="717"/>
      <c r="L613" s="717"/>
      <c r="M613" s="717"/>
      <c r="N613" s="717"/>
      <c r="O613" s="717"/>
      <c r="P613" s="717"/>
      <c r="Q613" s="717"/>
      <c r="R613" s="717"/>
      <c r="S613" s="717"/>
      <c r="T613" s="717"/>
      <c r="U613" s="717"/>
      <c r="V613" s="717"/>
      <c r="W613" s="717"/>
      <c r="X613" s="717"/>
      <c r="Y613" s="717"/>
      <c r="Z613" s="717"/>
    </row>
    <row r="614" spans="1:26">
      <c r="A614" s="717"/>
      <c r="B614" s="717"/>
      <c r="C614" s="717"/>
      <c r="D614" s="717"/>
      <c r="E614" s="717"/>
      <c r="F614" s="717"/>
      <c r="G614" s="717"/>
      <c r="H614" s="717"/>
      <c r="I614" s="717"/>
      <c r="J614" s="717"/>
      <c r="K614" s="717"/>
      <c r="L614" s="717"/>
      <c r="M614" s="717"/>
      <c r="N614" s="717"/>
      <c r="O614" s="717"/>
      <c r="P614" s="717"/>
      <c r="Q614" s="717"/>
      <c r="R614" s="717"/>
      <c r="S614" s="717"/>
      <c r="T614" s="717"/>
      <c r="U614" s="717"/>
      <c r="V614" s="717"/>
      <c r="W614" s="717"/>
      <c r="X614" s="717"/>
      <c r="Y614" s="717"/>
      <c r="Z614" s="717"/>
    </row>
    <row r="615" spans="1:26">
      <c r="A615" s="717"/>
      <c r="B615" s="717"/>
      <c r="C615" s="717"/>
      <c r="D615" s="717"/>
      <c r="E615" s="717"/>
      <c r="F615" s="717"/>
      <c r="G615" s="717"/>
      <c r="H615" s="717"/>
      <c r="I615" s="717"/>
      <c r="J615" s="717"/>
      <c r="K615" s="717"/>
      <c r="L615" s="717"/>
      <c r="M615" s="717"/>
      <c r="N615" s="717"/>
      <c r="O615" s="717"/>
      <c r="P615" s="717"/>
      <c r="Q615" s="717"/>
      <c r="R615" s="717"/>
      <c r="S615" s="717"/>
      <c r="T615" s="717"/>
      <c r="U615" s="717"/>
      <c r="V615" s="717"/>
      <c r="W615" s="717"/>
      <c r="X615" s="717"/>
      <c r="Y615" s="717"/>
      <c r="Z615" s="717"/>
    </row>
    <row r="616" spans="1:26">
      <c r="A616" s="717"/>
      <c r="B616" s="717"/>
      <c r="C616" s="717"/>
      <c r="D616" s="717"/>
      <c r="E616" s="717"/>
      <c r="F616" s="717"/>
      <c r="G616" s="717"/>
      <c r="H616" s="717"/>
      <c r="I616" s="717"/>
      <c r="J616" s="717"/>
      <c r="K616" s="717"/>
      <c r="L616" s="717"/>
      <c r="M616" s="717"/>
      <c r="N616" s="717"/>
      <c r="O616" s="717"/>
      <c r="P616" s="717"/>
      <c r="Q616" s="717"/>
      <c r="R616" s="717"/>
      <c r="S616" s="717"/>
      <c r="T616" s="717"/>
      <c r="U616" s="717"/>
      <c r="V616" s="717"/>
      <c r="W616" s="717"/>
      <c r="X616" s="717"/>
      <c r="Y616" s="717"/>
      <c r="Z616" s="717"/>
    </row>
    <row r="617" spans="1:26">
      <c r="A617" s="717"/>
      <c r="B617" s="717"/>
      <c r="C617" s="717"/>
      <c r="D617" s="717"/>
      <c r="E617" s="717"/>
      <c r="F617" s="717"/>
      <c r="G617" s="717"/>
      <c r="H617" s="717"/>
      <c r="I617" s="717"/>
      <c r="J617" s="717"/>
      <c r="K617" s="717"/>
      <c r="L617" s="717"/>
      <c r="M617" s="717"/>
      <c r="N617" s="717"/>
      <c r="O617" s="717"/>
      <c r="P617" s="717"/>
      <c r="Q617" s="717"/>
      <c r="R617" s="717"/>
      <c r="S617" s="717"/>
      <c r="T617" s="717"/>
      <c r="U617" s="717"/>
      <c r="V617" s="717"/>
      <c r="W617" s="717"/>
      <c r="X617" s="717"/>
      <c r="Y617" s="717"/>
      <c r="Z617" s="717"/>
    </row>
    <row r="618" spans="1:26">
      <c r="A618" s="717"/>
      <c r="B618" s="717"/>
      <c r="C618" s="717"/>
      <c r="D618" s="717"/>
      <c r="E618" s="717"/>
      <c r="F618" s="717"/>
      <c r="G618" s="717"/>
      <c r="H618" s="717"/>
      <c r="I618" s="717"/>
      <c r="J618" s="717"/>
      <c r="K618" s="717"/>
      <c r="L618" s="717"/>
      <c r="M618" s="717"/>
      <c r="N618" s="717"/>
      <c r="O618" s="717"/>
      <c r="P618" s="717"/>
      <c r="Q618" s="717"/>
      <c r="R618" s="717"/>
      <c r="S618" s="717"/>
      <c r="T618" s="717"/>
      <c r="U618" s="717"/>
      <c r="V618" s="717"/>
      <c r="W618" s="717"/>
      <c r="X618" s="717"/>
      <c r="Y618" s="717"/>
      <c r="Z618" s="717"/>
    </row>
    <row r="619" spans="1:26">
      <c r="A619" s="717"/>
      <c r="B619" s="717"/>
      <c r="C619" s="717"/>
      <c r="D619" s="717"/>
      <c r="E619" s="717"/>
      <c r="F619" s="717"/>
      <c r="G619" s="717"/>
      <c r="H619" s="717"/>
      <c r="I619" s="717"/>
      <c r="J619" s="717"/>
      <c r="K619" s="717"/>
      <c r="L619" s="717"/>
      <c r="M619" s="717"/>
      <c r="N619" s="717"/>
      <c r="O619" s="717"/>
      <c r="P619" s="717"/>
      <c r="Q619" s="717"/>
      <c r="R619" s="717"/>
      <c r="S619" s="717"/>
      <c r="T619" s="717"/>
      <c r="U619" s="717"/>
      <c r="V619" s="717"/>
      <c r="W619" s="717"/>
      <c r="X619" s="717"/>
      <c r="Y619" s="717"/>
      <c r="Z619" s="717"/>
    </row>
    <row r="620" spans="1:26">
      <c r="A620" s="717"/>
      <c r="B620" s="717"/>
      <c r="C620" s="717"/>
      <c r="D620" s="717"/>
      <c r="E620" s="717"/>
      <c r="F620" s="717"/>
      <c r="G620" s="717"/>
      <c r="H620" s="717"/>
      <c r="I620" s="717"/>
      <c r="J620" s="717"/>
      <c r="K620" s="717"/>
      <c r="L620" s="717"/>
      <c r="M620" s="717"/>
      <c r="N620" s="717"/>
      <c r="O620" s="717"/>
      <c r="P620" s="717"/>
      <c r="Q620" s="717"/>
      <c r="R620" s="717"/>
      <c r="S620" s="717"/>
      <c r="T620" s="717"/>
      <c r="U620" s="717"/>
      <c r="V620" s="717"/>
      <c r="W620" s="717"/>
      <c r="X620" s="717"/>
      <c r="Y620" s="717"/>
      <c r="Z620" s="717"/>
    </row>
    <row r="621" spans="1:26">
      <c r="A621" s="717"/>
      <c r="B621" s="717"/>
      <c r="C621" s="717"/>
      <c r="D621" s="717"/>
      <c r="E621" s="717"/>
      <c r="F621" s="717"/>
      <c r="G621" s="717"/>
      <c r="H621" s="717"/>
      <c r="I621" s="717"/>
      <c r="J621" s="717"/>
      <c r="K621" s="717"/>
      <c r="L621" s="717"/>
      <c r="M621" s="717"/>
      <c r="N621" s="717"/>
      <c r="O621" s="717"/>
      <c r="P621" s="717"/>
      <c r="Q621" s="717"/>
      <c r="R621" s="717"/>
      <c r="S621" s="717"/>
      <c r="T621" s="717"/>
      <c r="U621" s="717"/>
      <c r="V621" s="717"/>
      <c r="W621" s="717"/>
      <c r="X621" s="717"/>
      <c r="Y621" s="717"/>
      <c r="Z621" s="717"/>
    </row>
    <row r="622" spans="1:26">
      <c r="A622" s="717"/>
      <c r="B622" s="717"/>
      <c r="C622" s="717"/>
      <c r="D622" s="717"/>
      <c r="E622" s="717"/>
      <c r="F622" s="717"/>
      <c r="G622" s="717"/>
      <c r="H622" s="717"/>
      <c r="I622" s="717"/>
      <c r="J622" s="717"/>
      <c r="K622" s="717"/>
      <c r="L622" s="717"/>
      <c r="M622" s="717"/>
      <c r="N622" s="717"/>
      <c r="O622" s="717"/>
      <c r="P622" s="717"/>
      <c r="Q622" s="717"/>
      <c r="R622" s="717"/>
      <c r="S622" s="717"/>
      <c r="T622" s="717"/>
      <c r="U622" s="717"/>
      <c r="V622" s="717"/>
      <c r="W622" s="717"/>
      <c r="X622" s="717"/>
      <c r="Y622" s="717"/>
      <c r="Z622" s="717"/>
    </row>
    <row r="623" spans="1:26">
      <c r="A623" s="717"/>
      <c r="B623" s="717"/>
      <c r="C623" s="717"/>
      <c r="D623" s="717"/>
      <c r="E623" s="717"/>
      <c r="F623" s="717"/>
      <c r="G623" s="717"/>
      <c r="H623" s="717"/>
      <c r="I623" s="717"/>
      <c r="J623" s="717"/>
      <c r="K623" s="717"/>
      <c r="L623" s="717"/>
      <c r="M623" s="717"/>
      <c r="N623" s="717"/>
      <c r="O623" s="717"/>
      <c r="P623" s="717"/>
      <c r="Q623" s="717"/>
      <c r="R623" s="717"/>
      <c r="S623" s="717"/>
      <c r="T623" s="717"/>
      <c r="U623" s="717"/>
      <c r="V623" s="717"/>
      <c r="W623" s="717"/>
      <c r="X623" s="717"/>
      <c r="Y623" s="717"/>
      <c r="Z623" s="717"/>
    </row>
    <row r="624" spans="1:26">
      <c r="A624" s="717"/>
      <c r="B624" s="717"/>
      <c r="C624" s="717"/>
      <c r="D624" s="717"/>
      <c r="E624" s="717"/>
      <c r="F624" s="717"/>
      <c r="G624" s="717"/>
      <c r="H624" s="717"/>
      <c r="I624" s="717"/>
      <c r="J624" s="717"/>
      <c r="K624" s="717"/>
      <c r="L624" s="717"/>
      <c r="M624" s="717"/>
      <c r="N624" s="717"/>
      <c r="O624" s="717"/>
      <c r="P624" s="717"/>
      <c r="Q624" s="717"/>
      <c r="R624" s="717"/>
      <c r="S624" s="717"/>
      <c r="T624" s="717"/>
      <c r="U624" s="717"/>
      <c r="V624" s="717"/>
      <c r="W624" s="717"/>
      <c r="X624" s="717"/>
      <c r="Y624" s="717"/>
      <c r="Z624" s="717"/>
    </row>
    <row r="625" spans="1:26">
      <c r="A625" s="717"/>
      <c r="B625" s="717"/>
      <c r="C625" s="717"/>
      <c r="D625" s="717"/>
      <c r="E625" s="717"/>
      <c r="F625" s="717"/>
      <c r="G625" s="717"/>
      <c r="H625" s="717"/>
      <c r="I625" s="717"/>
      <c r="J625" s="717"/>
      <c r="K625" s="717"/>
      <c r="L625" s="717"/>
      <c r="M625" s="717"/>
      <c r="N625" s="717"/>
      <c r="O625" s="717"/>
      <c r="P625" s="717"/>
      <c r="Q625" s="717"/>
      <c r="R625" s="717"/>
      <c r="S625" s="717"/>
      <c r="T625" s="717"/>
      <c r="U625" s="717"/>
      <c r="V625" s="717"/>
      <c r="W625" s="717"/>
      <c r="X625" s="717"/>
      <c r="Y625" s="717"/>
      <c r="Z625" s="717"/>
    </row>
    <row r="626" spans="1:26">
      <c r="A626" s="717"/>
      <c r="B626" s="717"/>
      <c r="C626" s="717"/>
      <c r="D626" s="717"/>
      <c r="E626" s="717"/>
      <c r="F626" s="717"/>
      <c r="G626" s="717"/>
      <c r="H626" s="717"/>
      <c r="I626" s="717"/>
      <c r="J626" s="717"/>
      <c r="K626" s="717"/>
      <c r="L626" s="717"/>
      <c r="M626" s="717"/>
      <c r="N626" s="717"/>
      <c r="O626" s="717"/>
      <c r="P626" s="717"/>
      <c r="Q626" s="717"/>
      <c r="R626" s="717"/>
      <c r="S626" s="717"/>
      <c r="T626" s="717"/>
      <c r="U626" s="717"/>
      <c r="V626" s="717"/>
      <c r="W626" s="717"/>
      <c r="X626" s="717"/>
      <c r="Y626" s="717"/>
      <c r="Z626" s="717"/>
    </row>
    <row r="627" spans="1:26">
      <c r="A627" s="717"/>
      <c r="B627" s="717"/>
      <c r="C627" s="717"/>
      <c r="D627" s="717"/>
      <c r="E627" s="717"/>
      <c r="F627" s="717"/>
      <c r="G627" s="717"/>
      <c r="H627" s="717"/>
      <c r="I627" s="717"/>
      <c r="J627" s="717"/>
      <c r="K627" s="717"/>
      <c r="L627" s="717"/>
      <c r="M627" s="717"/>
      <c r="N627" s="717"/>
      <c r="O627" s="717"/>
      <c r="P627" s="717"/>
      <c r="Q627" s="717"/>
      <c r="R627" s="717"/>
      <c r="S627" s="717"/>
      <c r="T627" s="717"/>
      <c r="U627" s="717"/>
      <c r="V627" s="717"/>
      <c r="W627" s="717"/>
      <c r="X627" s="717"/>
      <c r="Y627" s="717"/>
      <c r="Z627" s="717"/>
    </row>
    <row r="628" spans="1:26">
      <c r="A628" s="717"/>
      <c r="B628" s="717"/>
      <c r="C628" s="717"/>
      <c r="D628" s="717"/>
      <c r="E628" s="717"/>
      <c r="F628" s="717"/>
      <c r="G628" s="717"/>
      <c r="H628" s="717"/>
      <c r="I628" s="717"/>
      <c r="J628" s="717"/>
      <c r="K628" s="717"/>
      <c r="L628" s="717"/>
      <c r="M628" s="717"/>
      <c r="N628" s="717"/>
      <c r="O628" s="717"/>
      <c r="P628" s="717"/>
      <c r="Q628" s="717"/>
      <c r="R628" s="717"/>
      <c r="S628" s="717"/>
      <c r="T628" s="717"/>
      <c r="U628" s="717"/>
      <c r="V628" s="717"/>
      <c r="W628" s="717"/>
      <c r="X628" s="717"/>
      <c r="Y628" s="717"/>
      <c r="Z628" s="717"/>
    </row>
    <row r="629" spans="1:26">
      <c r="A629" s="717"/>
      <c r="B629" s="717"/>
      <c r="C629" s="717"/>
      <c r="D629" s="717"/>
      <c r="E629" s="717"/>
      <c r="F629" s="717"/>
      <c r="G629" s="717"/>
      <c r="H629" s="717"/>
      <c r="I629" s="717"/>
      <c r="J629" s="717"/>
      <c r="K629" s="717"/>
      <c r="L629" s="717"/>
      <c r="M629" s="717"/>
      <c r="N629" s="717"/>
      <c r="O629" s="717"/>
      <c r="P629" s="717"/>
      <c r="Q629" s="717"/>
      <c r="R629" s="717"/>
      <c r="S629" s="717"/>
      <c r="T629" s="717"/>
      <c r="U629" s="717"/>
      <c r="V629" s="717"/>
      <c r="W629" s="717"/>
      <c r="X629" s="717"/>
      <c r="Y629" s="717"/>
      <c r="Z629" s="717"/>
    </row>
    <row r="630" spans="1:26">
      <c r="A630" s="717"/>
      <c r="B630" s="717"/>
      <c r="C630" s="717"/>
      <c r="D630" s="717"/>
      <c r="E630" s="717"/>
      <c r="F630" s="717"/>
      <c r="G630" s="717"/>
      <c r="H630" s="717"/>
      <c r="I630" s="717"/>
      <c r="J630" s="717"/>
      <c r="K630" s="717"/>
      <c r="L630" s="717"/>
      <c r="M630" s="717"/>
      <c r="N630" s="717"/>
      <c r="O630" s="717"/>
      <c r="P630" s="717"/>
      <c r="Q630" s="717"/>
      <c r="R630" s="717"/>
      <c r="S630" s="717"/>
      <c r="T630" s="717"/>
      <c r="U630" s="717"/>
      <c r="V630" s="717"/>
      <c r="W630" s="717"/>
      <c r="X630" s="717"/>
      <c r="Y630" s="717"/>
      <c r="Z630" s="717"/>
    </row>
    <row r="631" spans="1:26">
      <c r="A631" s="717"/>
      <c r="B631" s="717"/>
      <c r="C631" s="717"/>
      <c r="D631" s="717"/>
      <c r="E631" s="717"/>
      <c r="F631" s="717"/>
      <c r="G631" s="717"/>
      <c r="H631" s="717"/>
      <c r="I631" s="717"/>
      <c r="J631" s="717"/>
      <c r="K631" s="717"/>
      <c r="L631" s="717"/>
      <c r="M631" s="717"/>
      <c r="N631" s="717"/>
      <c r="O631" s="717"/>
      <c r="P631" s="717"/>
      <c r="Q631" s="717"/>
      <c r="R631" s="717"/>
      <c r="S631" s="717"/>
      <c r="T631" s="717"/>
      <c r="U631" s="717"/>
      <c r="V631" s="717"/>
      <c r="W631" s="717"/>
      <c r="X631" s="717"/>
      <c r="Y631" s="717"/>
      <c r="Z631" s="717"/>
    </row>
    <row r="632" spans="1:26">
      <c r="A632" s="717"/>
      <c r="B632" s="717"/>
      <c r="C632" s="717"/>
      <c r="D632" s="717"/>
      <c r="E632" s="717"/>
      <c r="F632" s="717"/>
      <c r="G632" s="717"/>
      <c r="H632" s="717"/>
      <c r="I632" s="717"/>
      <c r="J632" s="717"/>
      <c r="K632" s="717"/>
      <c r="L632" s="717"/>
      <c r="M632" s="717"/>
      <c r="N632" s="717"/>
      <c r="O632" s="717"/>
      <c r="P632" s="717"/>
      <c r="Q632" s="717"/>
      <c r="R632" s="717"/>
      <c r="S632" s="717"/>
      <c r="T632" s="717"/>
      <c r="U632" s="717"/>
      <c r="V632" s="717"/>
      <c r="W632" s="717"/>
      <c r="X632" s="717"/>
      <c r="Y632" s="717"/>
      <c r="Z632" s="717"/>
    </row>
    <row r="633" spans="1:26">
      <c r="A633" s="717"/>
      <c r="B633" s="717"/>
      <c r="C633" s="717"/>
      <c r="D633" s="717"/>
      <c r="E633" s="717"/>
      <c r="F633" s="717"/>
      <c r="G633" s="717"/>
      <c r="H633" s="717"/>
      <c r="I633" s="717"/>
      <c r="J633" s="717"/>
      <c r="K633" s="717"/>
      <c r="L633" s="717"/>
      <c r="M633" s="717"/>
      <c r="N633" s="717"/>
      <c r="O633" s="717"/>
      <c r="P633" s="717"/>
      <c r="Q633" s="717"/>
      <c r="R633" s="717"/>
      <c r="S633" s="717"/>
      <c r="T633" s="717"/>
      <c r="U633" s="717"/>
      <c r="V633" s="717"/>
      <c r="W633" s="717"/>
      <c r="X633" s="717"/>
      <c r="Y633" s="717"/>
      <c r="Z633" s="717"/>
    </row>
    <row r="634" spans="1:26">
      <c r="A634" s="717"/>
      <c r="B634" s="717"/>
      <c r="C634" s="717"/>
      <c r="D634" s="717"/>
      <c r="E634" s="717"/>
      <c r="F634" s="717"/>
      <c r="G634" s="717"/>
      <c r="H634" s="717"/>
      <c r="I634" s="717"/>
      <c r="J634" s="717"/>
      <c r="K634" s="717"/>
      <c r="L634" s="717"/>
      <c r="M634" s="717"/>
      <c r="N634" s="717"/>
      <c r="O634" s="717"/>
      <c r="P634" s="717"/>
      <c r="Q634" s="717"/>
      <c r="R634" s="717"/>
      <c r="S634" s="717"/>
      <c r="T634" s="717"/>
      <c r="U634" s="717"/>
      <c r="V634" s="717"/>
      <c r="W634" s="717"/>
      <c r="X634" s="717"/>
      <c r="Y634" s="717"/>
      <c r="Z634" s="717"/>
    </row>
    <row r="635" spans="1:26">
      <c r="A635" s="717"/>
      <c r="B635" s="717"/>
      <c r="C635" s="717"/>
      <c r="D635" s="717"/>
      <c r="E635" s="717"/>
      <c r="F635" s="717"/>
      <c r="G635" s="717"/>
      <c r="H635" s="717"/>
      <c r="I635" s="717"/>
      <c r="J635" s="717"/>
      <c r="K635" s="717"/>
      <c r="L635" s="717"/>
      <c r="M635" s="717"/>
      <c r="N635" s="717"/>
      <c r="O635" s="717"/>
      <c r="P635" s="717"/>
      <c r="Q635" s="717"/>
      <c r="R635" s="717"/>
      <c r="S635" s="717"/>
      <c r="T635" s="717"/>
      <c r="U635" s="717"/>
      <c r="V635" s="717"/>
      <c r="W635" s="717"/>
      <c r="X635" s="717"/>
      <c r="Y635" s="717"/>
      <c r="Z635" s="717"/>
    </row>
    <row r="636" spans="1:26">
      <c r="A636" s="717"/>
      <c r="B636" s="717"/>
      <c r="C636" s="717"/>
      <c r="D636" s="717"/>
      <c r="E636" s="717"/>
      <c r="F636" s="717"/>
      <c r="G636" s="717"/>
      <c r="H636" s="717"/>
      <c r="I636" s="717"/>
      <c r="J636" s="717"/>
      <c r="K636" s="717"/>
      <c r="L636" s="717"/>
      <c r="M636" s="717"/>
      <c r="N636" s="717"/>
      <c r="O636" s="717"/>
      <c r="P636" s="717"/>
      <c r="Q636" s="717"/>
      <c r="R636" s="717"/>
      <c r="S636" s="717"/>
      <c r="T636" s="717"/>
      <c r="U636" s="717"/>
      <c r="V636" s="717"/>
      <c r="W636" s="717"/>
      <c r="X636" s="717"/>
      <c r="Y636" s="717"/>
      <c r="Z636" s="717"/>
    </row>
    <row r="637" spans="1:26">
      <c r="A637" s="717"/>
      <c r="B637" s="717"/>
      <c r="C637" s="717"/>
      <c r="D637" s="717"/>
      <c r="E637" s="717"/>
      <c r="F637" s="717"/>
      <c r="G637" s="717"/>
      <c r="H637" s="717"/>
      <c r="I637" s="717"/>
      <c r="J637" s="717"/>
      <c r="K637" s="717"/>
      <c r="L637" s="717"/>
      <c r="M637" s="717"/>
      <c r="N637" s="717"/>
      <c r="O637" s="717"/>
      <c r="P637" s="717"/>
      <c r="Q637" s="717"/>
      <c r="R637" s="717"/>
      <c r="S637" s="717"/>
      <c r="T637" s="717"/>
      <c r="U637" s="717"/>
      <c r="V637" s="717"/>
      <c r="W637" s="717"/>
      <c r="X637" s="717"/>
      <c r="Y637" s="717"/>
      <c r="Z637" s="717"/>
    </row>
    <row r="638" spans="1:26">
      <c r="A638" s="717"/>
      <c r="B638" s="717"/>
      <c r="C638" s="717"/>
      <c r="D638" s="717"/>
      <c r="E638" s="717"/>
      <c r="F638" s="717"/>
      <c r="G638" s="717"/>
      <c r="H638" s="717"/>
      <c r="I638" s="717"/>
      <c r="J638" s="717"/>
      <c r="K638" s="717"/>
      <c r="L638" s="717"/>
      <c r="M638" s="717"/>
      <c r="N638" s="717"/>
      <c r="O638" s="717"/>
      <c r="P638" s="717"/>
      <c r="Q638" s="717"/>
      <c r="R638" s="717"/>
      <c r="S638" s="717"/>
      <c r="T638" s="717"/>
      <c r="U638" s="717"/>
      <c r="V638" s="717"/>
      <c r="W638" s="717"/>
      <c r="X638" s="717"/>
      <c r="Y638" s="717"/>
      <c r="Z638" s="717"/>
    </row>
    <row r="639" spans="1:26">
      <c r="A639" s="717"/>
      <c r="B639" s="717"/>
      <c r="C639" s="717"/>
      <c r="D639" s="717"/>
      <c r="E639" s="717"/>
      <c r="F639" s="717"/>
      <c r="G639" s="717"/>
      <c r="H639" s="717"/>
      <c r="I639" s="717"/>
      <c r="J639" s="717"/>
      <c r="K639" s="717"/>
      <c r="L639" s="717"/>
      <c r="M639" s="717"/>
      <c r="N639" s="717"/>
      <c r="O639" s="717"/>
      <c r="P639" s="717"/>
      <c r="Q639" s="717"/>
      <c r="R639" s="717"/>
      <c r="S639" s="717"/>
      <c r="T639" s="717"/>
      <c r="U639" s="717"/>
      <c r="V639" s="717"/>
      <c r="W639" s="717"/>
      <c r="X639" s="717"/>
      <c r="Y639" s="717"/>
      <c r="Z639" s="717"/>
    </row>
    <row r="640" spans="1:26">
      <c r="A640" s="717"/>
      <c r="B640" s="717"/>
      <c r="C640" s="717"/>
      <c r="D640" s="717"/>
      <c r="E640" s="717"/>
      <c r="F640" s="717"/>
      <c r="G640" s="717"/>
      <c r="H640" s="717"/>
      <c r="I640" s="717"/>
      <c r="J640" s="717"/>
      <c r="K640" s="717"/>
      <c r="L640" s="717"/>
      <c r="M640" s="717"/>
      <c r="N640" s="717"/>
      <c r="O640" s="717"/>
      <c r="P640" s="717"/>
      <c r="Q640" s="717"/>
      <c r="R640" s="717"/>
      <c r="S640" s="717"/>
      <c r="T640" s="717"/>
      <c r="U640" s="717"/>
      <c r="V640" s="717"/>
      <c r="W640" s="717"/>
      <c r="X640" s="717"/>
      <c r="Y640" s="717"/>
      <c r="Z640" s="717"/>
    </row>
    <row r="641" spans="1:26">
      <c r="A641" s="717"/>
      <c r="B641" s="717"/>
      <c r="C641" s="717"/>
      <c r="D641" s="717"/>
      <c r="E641" s="717"/>
      <c r="F641" s="717"/>
      <c r="G641" s="717"/>
      <c r="H641" s="717"/>
      <c r="I641" s="717"/>
      <c r="J641" s="717"/>
      <c r="K641" s="717"/>
      <c r="L641" s="717"/>
      <c r="M641" s="717"/>
      <c r="N641" s="717"/>
      <c r="O641" s="717"/>
      <c r="P641" s="717"/>
      <c r="Q641" s="717"/>
      <c r="R641" s="717"/>
      <c r="S641" s="717"/>
      <c r="T641" s="717"/>
      <c r="U641" s="717"/>
      <c r="V641" s="717"/>
      <c r="W641" s="717"/>
      <c r="X641" s="717"/>
      <c r="Y641" s="717"/>
      <c r="Z641" s="717"/>
    </row>
    <row r="642" spans="1:26">
      <c r="A642" s="717"/>
      <c r="B642" s="717"/>
      <c r="C642" s="717"/>
      <c r="D642" s="717"/>
      <c r="E642" s="717"/>
      <c r="F642" s="717"/>
      <c r="G642" s="717"/>
      <c r="H642" s="717"/>
      <c r="I642" s="717"/>
      <c r="J642" s="717"/>
      <c r="K642" s="717"/>
      <c r="L642" s="717"/>
      <c r="M642" s="717"/>
      <c r="N642" s="717"/>
      <c r="O642" s="717"/>
      <c r="P642" s="717"/>
      <c r="Q642" s="717"/>
      <c r="R642" s="717"/>
      <c r="S642" s="717"/>
      <c r="T642" s="717"/>
      <c r="U642" s="717"/>
      <c r="V642" s="717"/>
      <c r="W642" s="717"/>
      <c r="X642" s="717"/>
      <c r="Y642" s="717"/>
      <c r="Z642" s="717"/>
    </row>
    <row r="643" spans="1:26">
      <c r="A643" s="717"/>
      <c r="B643" s="717"/>
      <c r="C643" s="717"/>
      <c r="D643" s="717"/>
      <c r="E643" s="717"/>
      <c r="F643" s="717"/>
      <c r="G643" s="717"/>
      <c r="H643" s="717"/>
      <c r="I643" s="717"/>
      <c r="J643" s="717"/>
      <c r="K643" s="717"/>
      <c r="L643" s="717"/>
      <c r="M643" s="717"/>
      <c r="N643" s="717"/>
      <c r="O643" s="717"/>
      <c r="P643" s="717"/>
      <c r="Q643" s="717"/>
      <c r="R643" s="717"/>
      <c r="S643" s="717"/>
      <c r="T643" s="717"/>
      <c r="U643" s="717"/>
      <c r="V643" s="717"/>
      <c r="W643" s="717"/>
      <c r="X643" s="717"/>
      <c r="Y643" s="717"/>
      <c r="Z643" s="717"/>
    </row>
    <row r="644" spans="1:26">
      <c r="A644" s="717"/>
      <c r="B644" s="717"/>
      <c r="C644" s="717"/>
      <c r="D644" s="717"/>
      <c r="E644" s="717"/>
      <c r="F644" s="717"/>
      <c r="G644" s="717"/>
      <c r="H644" s="717"/>
      <c r="I644" s="717"/>
      <c r="J644" s="717"/>
      <c r="K644" s="717"/>
      <c r="L644" s="717"/>
      <c r="M644" s="717"/>
      <c r="N644" s="717"/>
      <c r="O644" s="717"/>
      <c r="P644" s="717"/>
      <c r="Q644" s="717"/>
      <c r="R644" s="717"/>
      <c r="S644" s="717"/>
      <c r="T644" s="717"/>
      <c r="U644" s="717"/>
      <c r="V644" s="717"/>
      <c r="W644" s="717"/>
      <c r="X644" s="717"/>
      <c r="Y644" s="717"/>
      <c r="Z644" s="717"/>
    </row>
    <row r="645" spans="1:26">
      <c r="A645" s="717"/>
      <c r="B645" s="717"/>
      <c r="C645" s="717"/>
      <c r="D645" s="717"/>
      <c r="E645" s="717"/>
      <c r="F645" s="717"/>
      <c r="G645" s="717"/>
      <c r="H645" s="717"/>
      <c r="I645" s="717"/>
      <c r="J645" s="717"/>
      <c r="K645" s="717"/>
      <c r="L645" s="717"/>
      <c r="M645" s="717"/>
      <c r="N645" s="717"/>
      <c r="O645" s="717"/>
      <c r="P645" s="717"/>
      <c r="Q645" s="717"/>
      <c r="R645" s="717"/>
      <c r="S645" s="717"/>
      <c r="T645" s="717"/>
      <c r="U645" s="717"/>
      <c r="V645" s="717"/>
      <c r="W645" s="717"/>
      <c r="X645" s="717"/>
      <c r="Y645" s="717"/>
      <c r="Z645" s="717"/>
    </row>
    <row r="646" spans="1:26">
      <c r="A646" s="717"/>
      <c r="B646" s="717"/>
      <c r="C646" s="717"/>
      <c r="D646" s="717"/>
      <c r="E646" s="717"/>
      <c r="F646" s="717"/>
      <c r="G646" s="717"/>
      <c r="H646" s="717"/>
      <c r="I646" s="717"/>
      <c r="J646" s="717"/>
      <c r="K646" s="717"/>
      <c r="L646" s="717"/>
      <c r="M646" s="717"/>
      <c r="N646" s="717"/>
      <c r="O646" s="717"/>
      <c r="P646" s="717"/>
      <c r="Q646" s="717"/>
      <c r="R646" s="717"/>
      <c r="S646" s="717"/>
      <c r="T646" s="717"/>
      <c r="U646" s="717"/>
      <c r="V646" s="717"/>
      <c r="W646" s="717"/>
      <c r="X646" s="717"/>
      <c r="Y646" s="717"/>
      <c r="Z646" s="717"/>
    </row>
    <row r="647" spans="1:26">
      <c r="A647" s="717"/>
      <c r="B647" s="717"/>
      <c r="C647" s="717"/>
      <c r="D647" s="717"/>
      <c r="E647" s="717"/>
      <c r="F647" s="717"/>
      <c r="G647" s="717"/>
      <c r="H647" s="717"/>
      <c r="I647" s="717"/>
      <c r="J647" s="717"/>
      <c r="K647" s="717"/>
      <c r="L647" s="717"/>
      <c r="M647" s="717"/>
      <c r="N647" s="717"/>
      <c r="O647" s="717"/>
      <c r="P647" s="717"/>
      <c r="Q647" s="717"/>
      <c r="R647" s="717"/>
      <c r="S647" s="717"/>
      <c r="T647" s="717"/>
      <c r="U647" s="717"/>
      <c r="V647" s="717"/>
      <c r="W647" s="717"/>
      <c r="X647" s="717"/>
      <c r="Y647" s="717"/>
      <c r="Z647" s="717"/>
    </row>
    <row r="648" spans="1:26">
      <c r="A648" s="717"/>
      <c r="B648" s="717"/>
      <c r="C648" s="717"/>
      <c r="D648" s="717"/>
      <c r="E648" s="717"/>
      <c r="F648" s="717"/>
      <c r="G648" s="717"/>
      <c r="H648" s="717"/>
      <c r="I648" s="717"/>
      <c r="J648" s="717"/>
      <c r="K648" s="717"/>
      <c r="L648" s="717"/>
      <c r="M648" s="717"/>
      <c r="N648" s="717"/>
      <c r="O648" s="717"/>
      <c r="P648" s="717"/>
      <c r="Q648" s="717"/>
      <c r="R648" s="717"/>
      <c r="S648" s="717"/>
      <c r="T648" s="717"/>
      <c r="U648" s="717"/>
      <c r="V648" s="717"/>
      <c r="W648" s="717"/>
      <c r="X648" s="717"/>
      <c r="Y648" s="717"/>
      <c r="Z648" s="717"/>
    </row>
    <row r="649" spans="1:26">
      <c r="A649" s="717"/>
      <c r="B649" s="717"/>
      <c r="C649" s="717"/>
      <c r="D649" s="717"/>
      <c r="E649" s="717"/>
      <c r="F649" s="717"/>
      <c r="G649" s="717"/>
      <c r="H649" s="717"/>
      <c r="I649" s="717"/>
      <c r="J649" s="717"/>
      <c r="K649" s="717"/>
      <c r="L649" s="717"/>
      <c r="M649" s="717"/>
      <c r="N649" s="717"/>
      <c r="O649" s="717"/>
      <c r="P649" s="717"/>
      <c r="Q649" s="717"/>
      <c r="R649" s="717"/>
      <c r="S649" s="717"/>
      <c r="T649" s="717"/>
      <c r="U649" s="717"/>
      <c r="V649" s="717"/>
      <c r="W649" s="717"/>
      <c r="X649" s="717"/>
      <c r="Y649" s="717"/>
      <c r="Z649" s="717"/>
    </row>
    <row r="650" spans="1:26">
      <c r="A650" s="717"/>
      <c r="B650" s="717"/>
      <c r="C650" s="717"/>
      <c r="D650" s="717"/>
      <c r="E650" s="717"/>
      <c r="F650" s="717"/>
      <c r="G650" s="717"/>
      <c r="H650" s="717"/>
      <c r="I650" s="717"/>
      <c r="J650" s="717"/>
      <c r="K650" s="717"/>
      <c r="L650" s="717"/>
      <c r="M650" s="717"/>
      <c r="N650" s="717"/>
      <c r="O650" s="717"/>
      <c r="P650" s="717"/>
      <c r="Q650" s="717"/>
      <c r="R650" s="717"/>
      <c r="S650" s="717"/>
      <c r="T650" s="717"/>
      <c r="U650" s="717"/>
      <c r="V650" s="717"/>
      <c r="W650" s="717"/>
      <c r="X650" s="717"/>
      <c r="Y650" s="717"/>
      <c r="Z650" s="717"/>
    </row>
    <row r="651" spans="1:26">
      <c r="A651" s="717"/>
      <c r="B651" s="717"/>
      <c r="C651" s="717"/>
      <c r="D651" s="717"/>
      <c r="E651" s="717"/>
      <c r="F651" s="717"/>
      <c r="G651" s="717"/>
      <c r="H651" s="717"/>
      <c r="I651" s="717"/>
      <c r="J651" s="717"/>
      <c r="K651" s="717"/>
      <c r="L651" s="717"/>
      <c r="M651" s="717"/>
      <c r="N651" s="717"/>
      <c r="O651" s="717"/>
      <c r="P651" s="717"/>
      <c r="Q651" s="717"/>
      <c r="R651" s="717"/>
      <c r="S651" s="717"/>
      <c r="T651" s="717"/>
      <c r="U651" s="717"/>
      <c r="V651" s="717"/>
      <c r="W651" s="717"/>
      <c r="X651" s="717"/>
      <c r="Y651" s="717"/>
      <c r="Z651" s="717"/>
    </row>
    <row r="652" spans="1:26">
      <c r="A652" s="717"/>
      <c r="B652" s="717"/>
      <c r="C652" s="717"/>
      <c r="D652" s="717"/>
      <c r="E652" s="717"/>
      <c r="F652" s="717"/>
      <c r="G652" s="717"/>
      <c r="H652" s="717"/>
      <c r="I652" s="717"/>
      <c r="J652" s="717"/>
      <c r="K652" s="717"/>
      <c r="L652" s="717"/>
      <c r="M652" s="717"/>
      <c r="N652" s="717"/>
      <c r="O652" s="717"/>
      <c r="P652" s="717"/>
      <c r="Q652" s="717"/>
      <c r="R652" s="717"/>
      <c r="S652" s="717"/>
      <c r="T652" s="717"/>
      <c r="U652" s="717"/>
      <c r="V652" s="717"/>
      <c r="W652" s="717"/>
      <c r="X652" s="717"/>
      <c r="Y652" s="717"/>
      <c r="Z652" s="717"/>
    </row>
    <row r="653" spans="1:26">
      <c r="A653" s="717"/>
      <c r="B653" s="717"/>
      <c r="C653" s="717"/>
      <c r="D653" s="717"/>
      <c r="E653" s="717"/>
      <c r="F653" s="717"/>
      <c r="G653" s="717"/>
      <c r="H653" s="717"/>
      <c r="I653" s="717"/>
      <c r="J653" s="717"/>
      <c r="K653" s="717"/>
      <c r="L653" s="717"/>
      <c r="M653" s="717"/>
      <c r="N653" s="717"/>
      <c r="O653" s="717"/>
      <c r="P653" s="717"/>
      <c r="Q653" s="717"/>
      <c r="R653" s="717"/>
      <c r="S653" s="717"/>
      <c r="T653" s="717"/>
      <c r="U653" s="717"/>
      <c r="V653" s="717"/>
      <c r="W653" s="717"/>
      <c r="X653" s="717"/>
      <c r="Y653" s="717"/>
      <c r="Z653" s="717"/>
    </row>
    <row r="654" spans="1:26">
      <c r="A654" s="717"/>
      <c r="B654" s="717"/>
      <c r="C654" s="717"/>
      <c r="D654" s="717"/>
      <c r="E654" s="717"/>
      <c r="F654" s="717"/>
      <c r="G654" s="717"/>
      <c r="H654" s="717"/>
      <c r="I654" s="717"/>
      <c r="J654" s="717"/>
      <c r="K654" s="717"/>
      <c r="L654" s="717"/>
      <c r="M654" s="717"/>
      <c r="N654" s="717"/>
      <c r="O654" s="717"/>
      <c r="P654" s="717"/>
      <c r="Q654" s="717"/>
      <c r="R654" s="717"/>
      <c r="S654" s="717"/>
      <c r="T654" s="717"/>
      <c r="U654" s="717"/>
      <c r="V654" s="717"/>
      <c r="W654" s="717"/>
      <c r="X654" s="717"/>
      <c r="Y654" s="717"/>
      <c r="Z654" s="717"/>
    </row>
    <row r="655" spans="1:26">
      <c r="A655" s="717"/>
      <c r="B655" s="717"/>
      <c r="C655" s="717"/>
      <c r="D655" s="717"/>
      <c r="E655" s="717"/>
      <c r="F655" s="717"/>
      <c r="G655" s="717"/>
      <c r="H655" s="717"/>
      <c r="I655" s="717"/>
      <c r="J655" s="717"/>
      <c r="K655" s="717"/>
      <c r="L655" s="717"/>
      <c r="M655" s="717"/>
      <c r="N655" s="717"/>
      <c r="O655" s="717"/>
      <c r="P655" s="717"/>
      <c r="Q655" s="717"/>
      <c r="R655" s="717"/>
      <c r="S655" s="717"/>
      <c r="T655" s="717"/>
      <c r="U655" s="717"/>
      <c r="V655" s="717"/>
      <c r="W655" s="717"/>
      <c r="X655" s="717"/>
      <c r="Y655" s="717"/>
      <c r="Z655" s="717"/>
    </row>
    <row r="656" spans="1:26">
      <c r="A656" s="717"/>
      <c r="B656" s="717"/>
      <c r="C656" s="717"/>
      <c r="D656" s="717"/>
      <c r="E656" s="717"/>
      <c r="F656" s="717"/>
      <c r="G656" s="717"/>
      <c r="H656" s="717"/>
      <c r="I656" s="717"/>
      <c r="J656" s="717"/>
      <c r="K656" s="717"/>
      <c r="L656" s="717"/>
      <c r="M656" s="717"/>
      <c r="N656" s="717"/>
      <c r="O656" s="717"/>
      <c r="P656" s="717"/>
      <c r="Q656" s="717"/>
      <c r="R656" s="717"/>
      <c r="S656" s="717"/>
      <c r="T656" s="717"/>
      <c r="U656" s="717"/>
      <c r="V656" s="717"/>
      <c r="W656" s="717"/>
      <c r="X656" s="717"/>
      <c r="Y656" s="717"/>
      <c r="Z656" s="717"/>
    </row>
    <row r="657" spans="1:26">
      <c r="A657" s="717"/>
      <c r="B657" s="717"/>
      <c r="C657" s="717"/>
      <c r="D657" s="717"/>
      <c r="E657" s="717"/>
      <c r="F657" s="717"/>
      <c r="G657" s="717"/>
      <c r="H657" s="717"/>
      <c r="I657" s="717"/>
      <c r="J657" s="717"/>
      <c r="K657" s="717"/>
      <c r="L657" s="717"/>
      <c r="M657" s="717"/>
      <c r="N657" s="717"/>
      <c r="O657" s="717"/>
      <c r="P657" s="717"/>
      <c r="Q657" s="717"/>
      <c r="R657" s="717"/>
      <c r="S657" s="717"/>
      <c r="T657" s="717"/>
      <c r="U657" s="717"/>
      <c r="V657" s="717"/>
      <c r="W657" s="717"/>
      <c r="X657" s="717"/>
      <c r="Y657" s="717"/>
      <c r="Z657" s="717"/>
    </row>
    <row r="658" spans="1:26">
      <c r="A658" s="717"/>
      <c r="B658" s="717"/>
      <c r="C658" s="717"/>
      <c r="D658" s="717"/>
      <c r="E658" s="717"/>
      <c r="F658" s="717"/>
      <c r="G658" s="717"/>
      <c r="H658" s="717"/>
      <c r="I658" s="717"/>
      <c r="J658" s="717"/>
      <c r="K658" s="717"/>
      <c r="L658" s="717"/>
      <c r="M658" s="717"/>
      <c r="N658" s="717"/>
      <c r="O658" s="717"/>
      <c r="P658" s="717"/>
      <c r="Q658" s="717"/>
      <c r="R658" s="717"/>
      <c r="S658" s="717"/>
      <c r="T658" s="717"/>
      <c r="U658" s="717"/>
      <c r="V658" s="717"/>
      <c r="W658" s="717"/>
      <c r="X658" s="717"/>
      <c r="Y658" s="717"/>
      <c r="Z658" s="717"/>
    </row>
    <row r="659" spans="1:26">
      <c r="A659" s="717"/>
      <c r="B659" s="717"/>
      <c r="C659" s="717"/>
      <c r="D659" s="717"/>
      <c r="E659" s="717"/>
      <c r="F659" s="717"/>
      <c r="G659" s="717"/>
      <c r="H659" s="717"/>
      <c r="I659" s="717"/>
      <c r="J659" s="717"/>
      <c r="K659" s="717"/>
      <c r="L659" s="717"/>
      <c r="M659" s="717"/>
      <c r="N659" s="717"/>
      <c r="O659" s="717"/>
      <c r="P659" s="717"/>
      <c r="Q659" s="717"/>
      <c r="R659" s="717"/>
      <c r="S659" s="717"/>
      <c r="T659" s="717"/>
      <c r="U659" s="717"/>
      <c r="V659" s="717"/>
      <c r="W659" s="717"/>
      <c r="X659" s="717"/>
      <c r="Y659" s="717"/>
      <c r="Z659" s="717"/>
    </row>
    <row r="660" spans="1:26">
      <c r="A660" s="717"/>
      <c r="B660" s="717"/>
      <c r="C660" s="717"/>
      <c r="D660" s="717"/>
      <c r="E660" s="717"/>
      <c r="F660" s="717"/>
      <c r="G660" s="717"/>
      <c r="H660" s="717"/>
      <c r="I660" s="717"/>
      <c r="J660" s="717"/>
      <c r="K660" s="717"/>
      <c r="L660" s="717"/>
      <c r="M660" s="717"/>
      <c r="N660" s="717"/>
      <c r="O660" s="717"/>
      <c r="P660" s="717"/>
      <c r="Q660" s="717"/>
      <c r="R660" s="717"/>
      <c r="S660" s="717"/>
      <c r="T660" s="717"/>
      <c r="U660" s="717"/>
      <c r="V660" s="717"/>
      <c r="W660" s="717"/>
      <c r="X660" s="717"/>
      <c r="Y660" s="717"/>
      <c r="Z660" s="717"/>
    </row>
    <row r="661" spans="1:26">
      <c r="A661" s="717"/>
      <c r="B661" s="717"/>
      <c r="C661" s="717"/>
      <c r="D661" s="717"/>
      <c r="E661" s="717"/>
      <c r="F661" s="717"/>
      <c r="G661" s="717"/>
      <c r="H661" s="717"/>
      <c r="I661" s="717"/>
      <c r="J661" s="717"/>
      <c r="K661" s="717"/>
      <c r="L661" s="717"/>
      <c r="M661" s="717"/>
      <c r="N661" s="717"/>
      <c r="O661" s="717"/>
      <c r="P661" s="717"/>
      <c r="Q661" s="717"/>
      <c r="R661" s="717"/>
      <c r="S661" s="717"/>
      <c r="T661" s="717"/>
      <c r="U661" s="717"/>
      <c r="V661" s="717"/>
      <c r="W661" s="717"/>
      <c r="X661" s="717"/>
      <c r="Y661" s="717"/>
      <c r="Z661" s="717"/>
    </row>
    <row r="662" spans="1:26">
      <c r="A662" s="717"/>
      <c r="B662" s="717"/>
      <c r="C662" s="717"/>
      <c r="D662" s="717"/>
      <c r="E662" s="717"/>
      <c r="F662" s="717"/>
      <c r="G662" s="717"/>
      <c r="H662" s="717"/>
      <c r="I662" s="717"/>
      <c r="J662" s="717"/>
      <c r="K662" s="717"/>
      <c r="L662" s="717"/>
      <c r="M662" s="717"/>
      <c r="N662" s="717"/>
      <c r="O662" s="717"/>
      <c r="P662" s="717"/>
      <c r="Q662" s="717"/>
      <c r="R662" s="717"/>
      <c r="S662" s="717"/>
      <c r="T662" s="717"/>
      <c r="U662" s="717"/>
      <c r="V662" s="717"/>
      <c r="W662" s="717"/>
      <c r="X662" s="717"/>
      <c r="Y662" s="717"/>
      <c r="Z662" s="717"/>
    </row>
    <row r="663" spans="1:26">
      <c r="A663" s="717"/>
      <c r="B663" s="717"/>
      <c r="C663" s="717"/>
      <c r="D663" s="717"/>
      <c r="E663" s="717"/>
      <c r="F663" s="717"/>
      <c r="G663" s="717"/>
      <c r="H663" s="717"/>
      <c r="I663" s="717"/>
      <c r="J663" s="717"/>
      <c r="K663" s="717"/>
      <c r="L663" s="717"/>
      <c r="M663" s="717"/>
      <c r="N663" s="717"/>
      <c r="O663" s="717"/>
      <c r="P663" s="717"/>
      <c r="Q663" s="717"/>
      <c r="R663" s="717"/>
      <c r="S663" s="717"/>
      <c r="T663" s="717"/>
      <c r="U663" s="717"/>
      <c r="V663" s="717"/>
      <c r="W663" s="717"/>
      <c r="X663" s="717"/>
      <c r="Y663" s="717"/>
      <c r="Z663" s="717"/>
    </row>
    <row r="664" spans="1:26">
      <c r="A664" s="717"/>
      <c r="B664" s="717"/>
      <c r="C664" s="717"/>
      <c r="D664" s="717"/>
      <c r="E664" s="717"/>
      <c r="F664" s="717"/>
      <c r="G664" s="717"/>
      <c r="H664" s="717"/>
      <c r="I664" s="717"/>
      <c r="J664" s="717"/>
      <c r="K664" s="717"/>
      <c r="L664" s="717"/>
      <c r="M664" s="717"/>
      <c r="N664" s="717"/>
      <c r="O664" s="717"/>
      <c r="P664" s="717"/>
      <c r="Q664" s="717"/>
      <c r="R664" s="717"/>
      <c r="S664" s="717"/>
      <c r="T664" s="717"/>
      <c r="U664" s="717"/>
      <c r="V664" s="717"/>
      <c r="W664" s="717"/>
      <c r="X664" s="717"/>
      <c r="Y664" s="717"/>
      <c r="Z664" s="717"/>
    </row>
    <row r="665" spans="1:26">
      <c r="A665" s="717"/>
      <c r="B665" s="717"/>
      <c r="C665" s="717"/>
      <c r="D665" s="717"/>
      <c r="E665" s="717"/>
      <c r="F665" s="717"/>
      <c r="G665" s="717"/>
      <c r="H665" s="717"/>
      <c r="I665" s="717"/>
      <c r="J665" s="717"/>
      <c r="K665" s="717"/>
      <c r="L665" s="717"/>
      <c r="M665" s="717"/>
      <c r="N665" s="717"/>
      <c r="O665" s="717"/>
      <c r="P665" s="717"/>
      <c r="Q665" s="717"/>
      <c r="R665" s="717"/>
      <c r="S665" s="717"/>
      <c r="T665" s="717"/>
      <c r="U665" s="717"/>
      <c r="V665" s="717"/>
      <c r="W665" s="717"/>
      <c r="X665" s="717"/>
      <c r="Y665" s="717"/>
      <c r="Z665" s="717"/>
    </row>
    <row r="666" spans="1:26">
      <c r="A666" s="717"/>
      <c r="B666" s="717"/>
      <c r="C666" s="717"/>
      <c r="D666" s="717"/>
      <c r="E666" s="717"/>
      <c r="F666" s="717"/>
      <c r="G666" s="717"/>
      <c r="H666" s="717"/>
      <c r="I666" s="717"/>
      <c r="J666" s="717"/>
      <c r="K666" s="717"/>
      <c r="L666" s="717"/>
      <c r="M666" s="717"/>
      <c r="N666" s="717"/>
      <c r="O666" s="717"/>
      <c r="P666" s="717"/>
      <c r="Q666" s="717"/>
      <c r="R666" s="717"/>
      <c r="S666" s="717"/>
      <c r="T666" s="717"/>
      <c r="U666" s="717"/>
      <c r="V666" s="717"/>
      <c r="W666" s="717"/>
      <c r="X666" s="717"/>
      <c r="Y666" s="717"/>
      <c r="Z666" s="717"/>
    </row>
    <row r="667" spans="1:26">
      <c r="A667" s="717"/>
      <c r="B667" s="717"/>
      <c r="C667" s="717"/>
      <c r="D667" s="717"/>
      <c r="E667" s="717"/>
      <c r="F667" s="717"/>
      <c r="G667" s="717"/>
      <c r="H667" s="717"/>
      <c r="I667" s="717"/>
      <c r="J667" s="717"/>
      <c r="K667" s="717"/>
      <c r="L667" s="717"/>
      <c r="M667" s="717"/>
      <c r="N667" s="717"/>
      <c r="O667" s="717"/>
      <c r="P667" s="717"/>
      <c r="Q667" s="717"/>
      <c r="R667" s="717"/>
      <c r="S667" s="717"/>
      <c r="T667" s="717"/>
      <c r="U667" s="717"/>
      <c r="V667" s="717"/>
      <c r="W667" s="717"/>
      <c r="X667" s="717"/>
      <c r="Y667" s="717"/>
      <c r="Z667" s="717"/>
    </row>
    <row r="668" spans="1:26">
      <c r="A668" s="717"/>
      <c r="B668" s="717"/>
      <c r="C668" s="717"/>
      <c r="D668" s="717"/>
      <c r="E668" s="717"/>
      <c r="F668" s="717"/>
      <c r="G668" s="717"/>
      <c r="H668" s="717"/>
      <c r="I668" s="717"/>
      <c r="J668" s="717"/>
      <c r="K668" s="717"/>
      <c r="L668" s="717"/>
      <c r="M668" s="717"/>
      <c r="N668" s="717"/>
      <c r="O668" s="717"/>
      <c r="P668" s="717"/>
      <c r="Q668" s="717"/>
      <c r="R668" s="717"/>
      <c r="S668" s="717"/>
      <c r="T668" s="717"/>
      <c r="U668" s="717"/>
      <c r="V668" s="717"/>
      <c r="W668" s="717"/>
      <c r="X668" s="717"/>
      <c r="Y668" s="717"/>
      <c r="Z668" s="717"/>
    </row>
    <row r="669" spans="1:26">
      <c r="A669" s="717"/>
      <c r="B669" s="717"/>
      <c r="C669" s="717"/>
      <c r="D669" s="717"/>
      <c r="E669" s="717"/>
      <c r="F669" s="717"/>
      <c r="G669" s="717"/>
      <c r="H669" s="717"/>
      <c r="I669" s="717"/>
      <c r="J669" s="717"/>
      <c r="K669" s="717"/>
      <c r="L669" s="717"/>
      <c r="M669" s="717"/>
      <c r="N669" s="717"/>
      <c r="O669" s="717"/>
      <c r="P669" s="717"/>
      <c r="Q669" s="717"/>
      <c r="R669" s="717"/>
      <c r="S669" s="717"/>
      <c r="T669" s="717"/>
      <c r="U669" s="717"/>
      <c r="V669" s="717"/>
      <c r="W669" s="717"/>
      <c r="X669" s="717"/>
      <c r="Y669" s="717"/>
      <c r="Z669" s="717"/>
    </row>
    <row r="670" spans="1:26">
      <c r="A670" s="717"/>
      <c r="B670" s="717"/>
      <c r="C670" s="717"/>
      <c r="D670" s="717"/>
      <c r="E670" s="717"/>
      <c r="F670" s="717"/>
      <c r="G670" s="717"/>
      <c r="H670" s="717"/>
      <c r="I670" s="717"/>
      <c r="J670" s="717"/>
      <c r="K670" s="717"/>
      <c r="L670" s="717"/>
      <c r="M670" s="717"/>
      <c r="N670" s="717"/>
      <c r="O670" s="717"/>
      <c r="P670" s="717"/>
      <c r="Q670" s="717"/>
      <c r="R670" s="717"/>
      <c r="S670" s="717"/>
      <c r="T670" s="717"/>
      <c r="U670" s="717"/>
      <c r="V670" s="717"/>
      <c r="W670" s="717"/>
      <c r="X670" s="717"/>
      <c r="Y670" s="717"/>
      <c r="Z670" s="717"/>
    </row>
    <row r="671" spans="1:26">
      <c r="A671" s="717"/>
      <c r="B671" s="717"/>
      <c r="C671" s="717"/>
      <c r="D671" s="717"/>
      <c r="E671" s="717"/>
      <c r="F671" s="717"/>
      <c r="G671" s="717"/>
      <c r="H671" s="717"/>
      <c r="I671" s="717"/>
      <c r="J671" s="717"/>
      <c r="K671" s="717"/>
      <c r="L671" s="717"/>
      <c r="M671" s="717"/>
      <c r="N671" s="717"/>
      <c r="O671" s="717"/>
      <c r="P671" s="717"/>
      <c r="Q671" s="717"/>
      <c r="R671" s="717"/>
      <c r="S671" s="717"/>
      <c r="T671" s="717"/>
      <c r="U671" s="717"/>
      <c r="V671" s="717"/>
      <c r="W671" s="717"/>
      <c r="X671" s="717"/>
      <c r="Y671" s="717"/>
      <c r="Z671" s="717"/>
    </row>
    <row r="672" spans="1:26">
      <c r="A672" s="717"/>
      <c r="B672" s="717"/>
      <c r="C672" s="717"/>
      <c r="D672" s="717"/>
      <c r="E672" s="717"/>
      <c r="F672" s="717"/>
      <c r="G672" s="717"/>
      <c r="H672" s="717"/>
      <c r="I672" s="717"/>
      <c r="J672" s="717"/>
      <c r="K672" s="717"/>
      <c r="L672" s="717"/>
      <c r="M672" s="717"/>
      <c r="N672" s="717"/>
      <c r="O672" s="717"/>
      <c r="P672" s="717"/>
      <c r="Q672" s="717"/>
      <c r="R672" s="717"/>
      <c r="S672" s="717"/>
      <c r="T672" s="717"/>
      <c r="U672" s="717"/>
      <c r="V672" s="717"/>
      <c r="W672" s="717"/>
      <c r="X672" s="717"/>
      <c r="Y672" s="717"/>
      <c r="Z672" s="717"/>
    </row>
    <row r="673" spans="1:26">
      <c r="A673" s="717"/>
      <c r="B673" s="717"/>
      <c r="C673" s="717"/>
      <c r="D673" s="717"/>
      <c r="E673" s="717"/>
      <c r="F673" s="717"/>
      <c r="G673" s="717"/>
      <c r="H673" s="717"/>
      <c r="I673" s="717"/>
      <c r="J673" s="717"/>
      <c r="K673" s="717"/>
      <c r="L673" s="717"/>
      <c r="M673" s="717"/>
      <c r="N673" s="717"/>
      <c r="O673" s="717"/>
      <c r="P673" s="717"/>
      <c r="Q673" s="717"/>
      <c r="R673" s="717"/>
      <c r="S673" s="717"/>
      <c r="T673" s="717"/>
      <c r="U673" s="717"/>
      <c r="V673" s="717"/>
      <c r="W673" s="717"/>
      <c r="X673" s="717"/>
      <c r="Y673" s="717"/>
      <c r="Z673" s="717"/>
    </row>
    <row r="674" spans="1:26">
      <c r="A674" s="717"/>
      <c r="B674" s="717"/>
      <c r="C674" s="717"/>
      <c r="D674" s="717"/>
      <c r="E674" s="717"/>
      <c r="F674" s="717"/>
      <c r="G674" s="717"/>
      <c r="H674" s="717"/>
      <c r="I674" s="717"/>
      <c r="J674" s="717"/>
      <c r="K674" s="717"/>
      <c r="L674" s="717"/>
      <c r="M674" s="717"/>
      <c r="N674" s="717"/>
      <c r="O674" s="717"/>
      <c r="P674" s="717"/>
      <c r="Q674" s="717"/>
      <c r="R674" s="717"/>
      <c r="S674" s="717"/>
      <c r="T674" s="717"/>
      <c r="U674" s="717"/>
      <c r="V674" s="717"/>
      <c r="W674" s="717"/>
      <c r="X674" s="717"/>
      <c r="Y674" s="717"/>
      <c r="Z674" s="717"/>
    </row>
    <row r="675" spans="1:26">
      <c r="A675" s="717"/>
      <c r="B675" s="717"/>
      <c r="C675" s="717"/>
      <c r="D675" s="717"/>
      <c r="E675" s="717"/>
      <c r="F675" s="717"/>
      <c r="G675" s="717"/>
      <c r="H675" s="717"/>
      <c r="I675" s="717"/>
      <c r="J675" s="717"/>
      <c r="K675" s="717"/>
      <c r="L675" s="717"/>
      <c r="M675" s="717"/>
      <c r="N675" s="717"/>
      <c r="O675" s="717"/>
      <c r="P675" s="717"/>
      <c r="Q675" s="717"/>
      <c r="R675" s="717"/>
      <c r="S675" s="717"/>
      <c r="T675" s="717"/>
      <c r="U675" s="717"/>
      <c r="V675" s="717"/>
      <c r="W675" s="717"/>
      <c r="X675" s="717"/>
      <c r="Y675" s="717"/>
      <c r="Z675" s="717"/>
    </row>
    <row r="676" spans="1:26">
      <c r="A676" s="717"/>
      <c r="B676" s="717"/>
      <c r="C676" s="717"/>
      <c r="D676" s="717"/>
      <c r="E676" s="717"/>
      <c r="F676" s="717"/>
      <c r="G676" s="717"/>
      <c r="H676" s="717"/>
      <c r="I676" s="717"/>
      <c r="J676" s="717"/>
      <c r="K676" s="717"/>
      <c r="L676" s="717"/>
      <c r="M676" s="717"/>
      <c r="N676" s="717"/>
      <c r="O676" s="717"/>
      <c r="P676" s="717"/>
      <c r="Q676" s="717"/>
      <c r="R676" s="717"/>
      <c r="S676" s="717"/>
      <c r="T676" s="717"/>
      <c r="U676" s="717"/>
      <c r="V676" s="717"/>
      <c r="W676" s="717"/>
      <c r="X676" s="717"/>
      <c r="Y676" s="717"/>
      <c r="Z676" s="717"/>
    </row>
    <row r="677" spans="1:26">
      <c r="A677" s="717"/>
      <c r="B677" s="717"/>
      <c r="C677" s="717"/>
      <c r="D677" s="717"/>
      <c r="E677" s="717"/>
      <c r="F677" s="717"/>
      <c r="G677" s="717"/>
      <c r="H677" s="717"/>
      <c r="I677" s="717"/>
      <c r="J677" s="717"/>
      <c r="K677" s="717"/>
      <c r="L677" s="717"/>
      <c r="M677" s="717"/>
      <c r="N677" s="717"/>
      <c r="O677" s="717"/>
      <c r="P677" s="717"/>
      <c r="Q677" s="717"/>
      <c r="R677" s="717"/>
      <c r="S677" s="717"/>
      <c r="T677" s="717"/>
      <c r="U677" s="717"/>
      <c r="V677" s="717"/>
      <c r="W677" s="717"/>
      <c r="X677" s="717"/>
      <c r="Y677" s="717"/>
      <c r="Z677" s="717"/>
    </row>
    <row r="678" spans="1:26">
      <c r="A678" s="717"/>
      <c r="B678" s="717"/>
      <c r="C678" s="717"/>
      <c r="D678" s="717"/>
      <c r="E678" s="717"/>
      <c r="F678" s="717"/>
      <c r="G678" s="717"/>
      <c r="H678" s="717"/>
      <c r="I678" s="717"/>
      <c r="J678" s="717"/>
      <c r="K678" s="717"/>
      <c r="L678" s="717"/>
      <c r="M678" s="717"/>
      <c r="N678" s="717"/>
      <c r="O678" s="717"/>
      <c r="P678" s="717"/>
      <c r="Q678" s="717"/>
      <c r="R678" s="717"/>
      <c r="S678" s="717"/>
      <c r="T678" s="717"/>
      <c r="U678" s="717"/>
      <c r="V678" s="717"/>
      <c r="W678" s="717"/>
      <c r="X678" s="717"/>
      <c r="Y678" s="717"/>
      <c r="Z678" s="717"/>
    </row>
    <row r="679" spans="1:26">
      <c r="A679" s="717"/>
      <c r="B679" s="717"/>
      <c r="C679" s="717"/>
      <c r="D679" s="717"/>
      <c r="E679" s="717"/>
      <c r="F679" s="717"/>
      <c r="G679" s="717"/>
      <c r="H679" s="717"/>
      <c r="I679" s="717"/>
      <c r="J679" s="717"/>
      <c r="K679" s="717"/>
      <c r="L679" s="717"/>
      <c r="M679" s="717"/>
      <c r="N679" s="717"/>
      <c r="O679" s="717"/>
      <c r="P679" s="717"/>
      <c r="Q679" s="717"/>
      <c r="R679" s="717"/>
      <c r="S679" s="717"/>
      <c r="T679" s="717"/>
      <c r="U679" s="717"/>
      <c r="V679" s="717"/>
      <c r="W679" s="717"/>
      <c r="X679" s="717"/>
      <c r="Y679" s="717"/>
      <c r="Z679" s="717"/>
    </row>
    <row r="680" spans="1:26">
      <c r="A680" s="717"/>
      <c r="B680" s="717"/>
      <c r="C680" s="717"/>
      <c r="D680" s="717"/>
      <c r="E680" s="717"/>
      <c r="F680" s="717"/>
      <c r="G680" s="717"/>
      <c r="H680" s="717"/>
      <c r="I680" s="717"/>
      <c r="J680" s="717"/>
      <c r="K680" s="717"/>
      <c r="L680" s="717"/>
      <c r="M680" s="717"/>
      <c r="N680" s="717"/>
      <c r="O680" s="717"/>
      <c r="P680" s="717"/>
      <c r="Q680" s="717"/>
      <c r="R680" s="717"/>
      <c r="S680" s="717"/>
      <c r="T680" s="717"/>
      <c r="U680" s="717"/>
      <c r="V680" s="717"/>
      <c r="W680" s="717"/>
      <c r="X680" s="717"/>
      <c r="Y680" s="717"/>
      <c r="Z680" s="717"/>
    </row>
    <row r="681" spans="1:26">
      <c r="A681" s="717"/>
      <c r="B681" s="717"/>
      <c r="C681" s="717"/>
      <c r="D681" s="717"/>
      <c r="E681" s="717"/>
      <c r="F681" s="717"/>
      <c r="G681" s="717"/>
      <c r="H681" s="717"/>
      <c r="I681" s="717"/>
      <c r="J681" s="717"/>
      <c r="K681" s="717"/>
      <c r="L681" s="717"/>
      <c r="M681" s="717"/>
      <c r="N681" s="717"/>
      <c r="O681" s="717"/>
      <c r="P681" s="717"/>
      <c r="Q681" s="717"/>
      <c r="R681" s="717"/>
      <c r="S681" s="717"/>
      <c r="T681" s="717"/>
      <c r="U681" s="717"/>
      <c r="V681" s="717"/>
      <c r="W681" s="717"/>
      <c r="X681" s="717"/>
      <c r="Y681" s="717"/>
      <c r="Z681" s="717"/>
    </row>
    <row r="682" spans="1:26">
      <c r="A682" s="717"/>
      <c r="B682" s="717"/>
      <c r="C682" s="717"/>
      <c r="D682" s="717"/>
      <c r="E682" s="717"/>
      <c r="F682" s="717"/>
      <c r="G682" s="717"/>
      <c r="H682" s="717"/>
      <c r="I682" s="717"/>
      <c r="J682" s="717"/>
      <c r="K682" s="717"/>
      <c r="L682" s="717"/>
      <c r="M682" s="717"/>
      <c r="N682" s="717"/>
      <c r="O682" s="717"/>
      <c r="P682" s="717"/>
      <c r="Q682" s="717"/>
      <c r="R682" s="717"/>
      <c r="S682" s="717"/>
      <c r="T682" s="717"/>
      <c r="U682" s="717"/>
      <c r="V682" s="717"/>
      <c r="W682" s="717"/>
      <c r="X682" s="717"/>
      <c r="Y682" s="717"/>
      <c r="Z682" s="717"/>
    </row>
    <row r="683" spans="1:26">
      <c r="A683" s="717"/>
      <c r="B683" s="717"/>
      <c r="C683" s="717"/>
      <c r="D683" s="717"/>
      <c r="E683" s="717"/>
      <c r="F683" s="717"/>
      <c r="G683" s="717"/>
      <c r="H683" s="717"/>
      <c r="I683" s="717"/>
      <c r="J683" s="717"/>
      <c r="K683" s="717"/>
      <c r="L683" s="717"/>
      <c r="M683" s="717"/>
      <c r="N683" s="717"/>
      <c r="O683" s="717"/>
      <c r="P683" s="717"/>
      <c r="Q683" s="717"/>
      <c r="R683" s="717"/>
      <c r="S683" s="717"/>
      <c r="T683" s="717"/>
      <c r="U683" s="717"/>
      <c r="V683" s="717"/>
      <c r="W683" s="717"/>
      <c r="X683" s="717"/>
      <c r="Y683" s="717"/>
      <c r="Z683" s="717"/>
    </row>
    <row r="684" spans="1:26">
      <c r="A684" s="717"/>
      <c r="B684" s="717"/>
      <c r="C684" s="717"/>
      <c r="D684" s="717"/>
      <c r="E684" s="717"/>
      <c r="F684" s="717"/>
      <c r="G684" s="717"/>
      <c r="H684" s="717"/>
      <c r="I684" s="717"/>
      <c r="J684" s="717"/>
      <c r="K684" s="717"/>
      <c r="L684" s="717"/>
      <c r="M684" s="717"/>
      <c r="N684" s="717"/>
      <c r="O684" s="717"/>
      <c r="P684" s="717"/>
      <c r="Q684" s="717"/>
      <c r="R684" s="717"/>
      <c r="S684" s="717"/>
      <c r="T684" s="717"/>
      <c r="U684" s="717"/>
      <c r="V684" s="717"/>
      <c r="W684" s="717"/>
      <c r="X684" s="717"/>
      <c r="Y684" s="717"/>
      <c r="Z684" s="717"/>
    </row>
    <row r="685" spans="1:26">
      <c r="A685" s="717"/>
      <c r="B685" s="717"/>
      <c r="C685" s="717"/>
      <c r="D685" s="717"/>
      <c r="E685" s="717"/>
      <c r="F685" s="717"/>
      <c r="G685" s="717"/>
      <c r="H685" s="717"/>
      <c r="I685" s="717"/>
      <c r="J685" s="717"/>
      <c r="K685" s="717"/>
      <c r="L685" s="717"/>
      <c r="M685" s="717"/>
      <c r="N685" s="717"/>
      <c r="O685" s="717"/>
      <c r="P685" s="717"/>
      <c r="Q685" s="717"/>
      <c r="R685" s="717"/>
      <c r="S685" s="717"/>
      <c r="T685" s="717"/>
      <c r="U685" s="717"/>
      <c r="V685" s="717"/>
      <c r="W685" s="717"/>
      <c r="X685" s="717"/>
      <c r="Y685" s="717"/>
      <c r="Z685" s="717"/>
    </row>
    <row r="686" spans="1:26">
      <c r="A686" s="717"/>
      <c r="B686" s="717"/>
      <c r="C686" s="717"/>
      <c r="D686" s="717"/>
      <c r="E686" s="717"/>
      <c r="F686" s="717"/>
      <c r="G686" s="717"/>
      <c r="H686" s="717"/>
      <c r="I686" s="717"/>
      <c r="J686" s="717"/>
      <c r="K686" s="717"/>
      <c r="L686" s="717"/>
      <c r="M686" s="717"/>
      <c r="N686" s="717"/>
      <c r="O686" s="717"/>
      <c r="P686" s="717"/>
      <c r="Q686" s="717"/>
      <c r="R686" s="717"/>
      <c r="S686" s="717"/>
      <c r="T686" s="717"/>
      <c r="U686" s="717"/>
      <c r="V686" s="717"/>
      <c r="W686" s="717"/>
      <c r="X686" s="717"/>
      <c r="Y686" s="717"/>
      <c r="Z686" s="717"/>
    </row>
    <row r="687" spans="1:26">
      <c r="A687" s="717"/>
      <c r="B687" s="717"/>
      <c r="C687" s="717"/>
      <c r="D687" s="717"/>
      <c r="E687" s="717"/>
      <c r="F687" s="717"/>
      <c r="G687" s="717"/>
      <c r="H687" s="717"/>
      <c r="I687" s="717"/>
      <c r="J687" s="717"/>
      <c r="K687" s="717"/>
      <c r="L687" s="717"/>
      <c r="M687" s="717"/>
      <c r="N687" s="717"/>
      <c r="O687" s="717"/>
      <c r="P687" s="717"/>
      <c r="Q687" s="717"/>
      <c r="R687" s="717"/>
      <c r="S687" s="717"/>
      <c r="T687" s="717"/>
      <c r="U687" s="717"/>
      <c r="V687" s="717"/>
      <c r="W687" s="717"/>
      <c r="X687" s="717"/>
      <c r="Y687" s="717"/>
      <c r="Z687" s="717"/>
    </row>
    <row r="688" spans="1:26">
      <c r="A688" s="717"/>
      <c r="B688" s="717"/>
      <c r="C688" s="717"/>
      <c r="D688" s="717"/>
      <c r="E688" s="717"/>
      <c r="F688" s="717"/>
      <c r="G688" s="717"/>
      <c r="H688" s="717"/>
      <c r="I688" s="717"/>
      <c r="J688" s="717"/>
      <c r="K688" s="717"/>
      <c r="L688" s="717"/>
      <c r="M688" s="717"/>
      <c r="N688" s="717"/>
      <c r="O688" s="717"/>
      <c r="P688" s="717"/>
      <c r="Q688" s="717"/>
      <c r="R688" s="717"/>
      <c r="S688" s="717"/>
      <c r="T688" s="717"/>
      <c r="U688" s="717"/>
      <c r="V688" s="717"/>
      <c r="W688" s="717"/>
      <c r="X688" s="717"/>
      <c r="Y688" s="717"/>
      <c r="Z688" s="717"/>
    </row>
    <row r="689" spans="1:26">
      <c r="A689" s="717"/>
      <c r="B689" s="717"/>
      <c r="C689" s="717"/>
      <c r="D689" s="717"/>
      <c r="E689" s="717"/>
      <c r="F689" s="717"/>
      <c r="G689" s="717"/>
      <c r="H689" s="717"/>
      <c r="I689" s="717"/>
      <c r="J689" s="717"/>
      <c r="K689" s="717"/>
      <c r="L689" s="717"/>
      <c r="M689" s="717"/>
      <c r="N689" s="717"/>
      <c r="O689" s="717"/>
      <c r="P689" s="717"/>
      <c r="Q689" s="717"/>
      <c r="R689" s="717"/>
      <c r="S689" s="717"/>
      <c r="T689" s="717"/>
      <c r="U689" s="717"/>
      <c r="V689" s="717"/>
      <c r="W689" s="717"/>
      <c r="X689" s="717"/>
      <c r="Y689" s="717"/>
      <c r="Z689" s="717"/>
    </row>
    <row r="690" spans="1:26">
      <c r="A690" s="717"/>
      <c r="B690" s="717"/>
      <c r="C690" s="717"/>
      <c r="D690" s="717"/>
      <c r="E690" s="717"/>
      <c r="F690" s="717"/>
      <c r="G690" s="717"/>
      <c r="H690" s="717"/>
      <c r="I690" s="717"/>
      <c r="J690" s="717"/>
      <c r="K690" s="717"/>
      <c r="L690" s="717"/>
      <c r="M690" s="717"/>
      <c r="N690" s="717"/>
      <c r="O690" s="717"/>
      <c r="P690" s="717"/>
      <c r="Q690" s="717"/>
      <c r="R690" s="717"/>
      <c r="S690" s="717"/>
      <c r="T690" s="717"/>
      <c r="U690" s="717"/>
      <c r="V690" s="717"/>
      <c r="W690" s="717"/>
      <c r="X690" s="717"/>
      <c r="Y690" s="717"/>
      <c r="Z690" s="717"/>
    </row>
    <row r="691" spans="1:26">
      <c r="A691" s="717"/>
      <c r="B691" s="717"/>
      <c r="C691" s="717"/>
      <c r="D691" s="717"/>
      <c r="E691" s="717"/>
      <c r="F691" s="717"/>
      <c r="G691" s="717"/>
      <c r="H691" s="717"/>
      <c r="I691" s="717"/>
      <c r="J691" s="717"/>
      <c r="K691" s="717"/>
      <c r="L691" s="717"/>
      <c r="M691" s="717"/>
      <c r="N691" s="717"/>
      <c r="O691" s="717"/>
      <c r="P691" s="717"/>
      <c r="Q691" s="717"/>
      <c r="R691" s="717"/>
      <c r="S691" s="717"/>
      <c r="T691" s="717"/>
      <c r="U691" s="717"/>
      <c r="V691" s="717"/>
      <c r="W691" s="717"/>
      <c r="X691" s="717"/>
      <c r="Y691" s="717"/>
      <c r="Z691" s="717"/>
    </row>
    <row r="692" spans="1:26">
      <c r="A692" s="717"/>
      <c r="B692" s="717"/>
      <c r="C692" s="717"/>
      <c r="D692" s="717"/>
      <c r="E692" s="717"/>
      <c r="F692" s="717"/>
      <c r="G692" s="717"/>
      <c r="H692" s="717"/>
      <c r="I692" s="717"/>
      <c r="J692" s="717"/>
      <c r="K692" s="717"/>
      <c r="L692" s="717"/>
      <c r="M692" s="717"/>
      <c r="N692" s="717"/>
      <c r="O692" s="717"/>
      <c r="P692" s="717"/>
      <c r="Q692" s="717"/>
      <c r="R692" s="717"/>
      <c r="S692" s="717"/>
      <c r="T692" s="717"/>
      <c r="U692" s="717"/>
      <c r="V692" s="717"/>
      <c r="W692" s="717"/>
      <c r="X692" s="717"/>
      <c r="Y692" s="717"/>
      <c r="Z692" s="717"/>
    </row>
    <row r="693" spans="1:26">
      <c r="A693" s="717"/>
      <c r="B693" s="717"/>
      <c r="C693" s="717"/>
      <c r="D693" s="717"/>
      <c r="E693" s="717"/>
      <c r="F693" s="717"/>
      <c r="G693" s="717"/>
      <c r="H693" s="717"/>
      <c r="I693" s="717"/>
      <c r="J693" s="717"/>
      <c r="K693" s="717"/>
      <c r="L693" s="717"/>
      <c r="M693" s="717"/>
      <c r="N693" s="717"/>
      <c r="O693" s="717"/>
      <c r="P693" s="717"/>
      <c r="Q693" s="717"/>
      <c r="R693" s="717"/>
      <c r="S693" s="717"/>
      <c r="T693" s="717"/>
      <c r="U693" s="717"/>
      <c r="V693" s="717"/>
      <c r="W693" s="717"/>
      <c r="X693" s="717"/>
      <c r="Y693" s="717"/>
      <c r="Z693" s="717"/>
    </row>
    <row r="694" spans="1:26">
      <c r="A694" s="717"/>
      <c r="B694" s="717"/>
      <c r="C694" s="717"/>
      <c r="D694" s="717"/>
      <c r="E694" s="717"/>
      <c r="F694" s="717"/>
      <c r="G694" s="717"/>
      <c r="H694" s="717"/>
      <c r="I694" s="717"/>
      <c r="J694" s="717"/>
      <c r="K694" s="717"/>
      <c r="L694" s="717"/>
      <c r="M694" s="717"/>
      <c r="N694" s="717"/>
      <c r="O694" s="717"/>
      <c r="P694" s="717"/>
      <c r="Q694" s="717"/>
      <c r="R694" s="717"/>
      <c r="S694" s="717"/>
      <c r="T694" s="717"/>
      <c r="U694" s="717"/>
      <c r="V694" s="717"/>
      <c r="W694" s="717"/>
      <c r="X694" s="717"/>
      <c r="Y694" s="717"/>
      <c r="Z694" s="717"/>
    </row>
    <row r="695" spans="1:26">
      <c r="A695" s="717"/>
      <c r="B695" s="717"/>
      <c r="C695" s="717"/>
      <c r="D695" s="717"/>
      <c r="E695" s="717"/>
      <c r="F695" s="717"/>
      <c r="G695" s="717"/>
      <c r="H695" s="717"/>
      <c r="I695" s="717"/>
      <c r="J695" s="717"/>
      <c r="K695" s="717"/>
      <c r="L695" s="717"/>
      <c r="M695" s="717"/>
      <c r="N695" s="717"/>
      <c r="O695" s="717"/>
      <c r="P695" s="717"/>
      <c r="Q695" s="717"/>
      <c r="R695" s="717"/>
      <c r="S695" s="717"/>
      <c r="T695" s="717"/>
      <c r="U695" s="717"/>
      <c r="V695" s="717"/>
      <c r="W695" s="717"/>
      <c r="X695" s="717"/>
      <c r="Y695" s="717"/>
      <c r="Z695" s="717"/>
    </row>
    <row r="696" spans="1:26">
      <c r="A696" s="717"/>
      <c r="B696" s="717"/>
      <c r="C696" s="717"/>
      <c r="D696" s="717"/>
      <c r="E696" s="717"/>
      <c r="F696" s="717"/>
      <c r="G696" s="717"/>
      <c r="H696" s="717"/>
      <c r="I696" s="717"/>
      <c r="J696" s="717"/>
      <c r="K696" s="717"/>
      <c r="L696" s="717"/>
      <c r="M696" s="717"/>
      <c r="N696" s="717"/>
      <c r="O696" s="717"/>
      <c r="P696" s="717"/>
      <c r="Q696" s="717"/>
      <c r="R696" s="717"/>
      <c r="S696" s="717"/>
      <c r="T696" s="717"/>
      <c r="U696" s="717"/>
      <c r="V696" s="717"/>
      <c r="W696" s="717"/>
      <c r="X696" s="717"/>
      <c r="Y696" s="717"/>
      <c r="Z696" s="717"/>
    </row>
    <row r="697" spans="1:26">
      <c r="A697" s="717"/>
      <c r="B697" s="717"/>
      <c r="C697" s="717"/>
      <c r="D697" s="717"/>
      <c r="E697" s="717"/>
      <c r="F697" s="717"/>
      <c r="G697" s="717"/>
      <c r="H697" s="717"/>
      <c r="I697" s="717"/>
      <c r="J697" s="717"/>
      <c r="K697" s="717"/>
      <c r="L697" s="717"/>
      <c r="M697" s="717"/>
      <c r="N697" s="717"/>
      <c r="O697" s="717"/>
      <c r="P697" s="717"/>
      <c r="Q697" s="717"/>
      <c r="R697" s="717"/>
      <c r="S697" s="717"/>
      <c r="T697" s="717"/>
      <c r="U697" s="717"/>
      <c r="V697" s="717"/>
      <c r="W697" s="717"/>
      <c r="X697" s="717"/>
      <c r="Y697" s="717"/>
      <c r="Z697" s="717"/>
    </row>
    <row r="698" spans="1:26">
      <c r="A698" s="717"/>
      <c r="B698" s="717"/>
      <c r="C698" s="717"/>
      <c r="D698" s="717"/>
      <c r="E698" s="717"/>
      <c r="F698" s="717"/>
      <c r="G698" s="717"/>
      <c r="H698" s="717"/>
      <c r="I698" s="717"/>
      <c r="J698" s="717"/>
      <c r="K698" s="717"/>
      <c r="L698" s="717"/>
      <c r="M698" s="717"/>
      <c r="N698" s="717"/>
      <c r="O698" s="717"/>
      <c r="P698" s="717"/>
      <c r="Q698" s="717"/>
      <c r="R698" s="717"/>
      <c r="S698" s="717"/>
      <c r="T698" s="717"/>
      <c r="U698" s="717"/>
      <c r="V698" s="717"/>
      <c r="W698" s="717"/>
      <c r="X698" s="717"/>
      <c r="Y698" s="717"/>
      <c r="Z698" s="717"/>
    </row>
    <row r="699" spans="1:26">
      <c r="A699" s="717"/>
      <c r="B699" s="717"/>
      <c r="C699" s="717"/>
      <c r="D699" s="717"/>
      <c r="E699" s="717"/>
      <c r="F699" s="717"/>
      <c r="G699" s="717"/>
      <c r="H699" s="717"/>
      <c r="I699" s="717"/>
      <c r="J699" s="717"/>
      <c r="K699" s="717"/>
      <c r="L699" s="717"/>
      <c r="M699" s="717"/>
      <c r="N699" s="717"/>
      <c r="O699" s="717"/>
      <c r="P699" s="717"/>
      <c r="Q699" s="717"/>
      <c r="R699" s="717"/>
      <c r="S699" s="717"/>
      <c r="T699" s="717"/>
      <c r="U699" s="717"/>
      <c r="V699" s="717"/>
      <c r="W699" s="717"/>
      <c r="X699" s="717"/>
      <c r="Y699" s="717"/>
      <c r="Z699" s="717"/>
    </row>
    <row r="700" spans="1:26">
      <c r="A700" s="717"/>
      <c r="B700" s="717"/>
      <c r="C700" s="717"/>
      <c r="D700" s="717"/>
      <c r="E700" s="717"/>
      <c r="F700" s="717"/>
      <c r="G700" s="717"/>
      <c r="H700" s="717"/>
      <c r="I700" s="717"/>
      <c r="J700" s="717"/>
      <c r="K700" s="717"/>
      <c r="L700" s="717"/>
      <c r="M700" s="717"/>
      <c r="N700" s="717"/>
      <c r="O700" s="717"/>
      <c r="P700" s="717"/>
      <c r="Q700" s="717"/>
      <c r="R700" s="717"/>
      <c r="S700" s="717"/>
      <c r="T700" s="717"/>
      <c r="U700" s="717"/>
      <c r="V700" s="717"/>
      <c r="W700" s="717"/>
      <c r="X700" s="717"/>
      <c r="Y700" s="717"/>
      <c r="Z700" s="717"/>
    </row>
    <row r="701" spans="1:26">
      <c r="A701" s="717"/>
      <c r="B701" s="717"/>
      <c r="C701" s="717"/>
      <c r="D701" s="717"/>
      <c r="E701" s="717"/>
      <c r="F701" s="717"/>
      <c r="G701" s="717"/>
      <c r="H701" s="717"/>
      <c r="I701" s="717"/>
      <c r="J701" s="717"/>
      <c r="K701" s="717"/>
      <c r="L701" s="717"/>
      <c r="M701" s="717"/>
      <c r="N701" s="717"/>
      <c r="O701" s="717"/>
      <c r="P701" s="717"/>
      <c r="Q701" s="717"/>
      <c r="R701" s="717"/>
      <c r="S701" s="717"/>
      <c r="T701" s="717"/>
      <c r="U701" s="717"/>
      <c r="V701" s="717"/>
      <c r="W701" s="717"/>
      <c r="X701" s="717"/>
      <c r="Y701" s="717"/>
      <c r="Z701" s="717"/>
    </row>
    <row r="702" spans="1:26">
      <c r="A702" s="717"/>
      <c r="B702" s="717"/>
      <c r="C702" s="717"/>
      <c r="D702" s="717"/>
      <c r="E702" s="717"/>
      <c r="F702" s="717"/>
      <c r="G702" s="717"/>
      <c r="H702" s="717"/>
      <c r="I702" s="717"/>
      <c r="J702" s="717"/>
      <c r="K702" s="717"/>
      <c r="L702" s="717"/>
      <c r="M702" s="717"/>
      <c r="N702" s="717"/>
      <c r="O702" s="717"/>
      <c r="P702" s="717"/>
      <c r="Q702" s="717"/>
      <c r="R702" s="717"/>
      <c r="S702" s="717"/>
      <c r="T702" s="717"/>
      <c r="U702" s="717"/>
      <c r="V702" s="717"/>
      <c r="W702" s="717"/>
      <c r="X702" s="717"/>
      <c r="Y702" s="717"/>
      <c r="Z702" s="717"/>
    </row>
    <row r="703" spans="1:26">
      <c r="A703" s="717"/>
      <c r="B703" s="717"/>
      <c r="C703" s="717"/>
      <c r="D703" s="717"/>
      <c r="E703" s="717"/>
      <c r="F703" s="717"/>
      <c r="G703" s="717"/>
      <c r="H703" s="717"/>
      <c r="I703" s="717"/>
      <c r="J703" s="717"/>
      <c r="K703" s="717"/>
      <c r="L703" s="717"/>
      <c r="M703" s="717"/>
      <c r="N703" s="717"/>
      <c r="O703" s="717"/>
      <c r="P703" s="717"/>
      <c r="Q703" s="717"/>
      <c r="R703" s="717"/>
      <c r="S703" s="717"/>
      <c r="T703" s="717"/>
      <c r="U703" s="717"/>
      <c r="V703" s="717"/>
      <c r="W703" s="717"/>
      <c r="X703" s="717"/>
      <c r="Y703" s="717"/>
      <c r="Z703" s="717"/>
    </row>
    <row r="704" spans="1:26">
      <c r="A704" s="717"/>
      <c r="B704" s="717"/>
      <c r="C704" s="717"/>
      <c r="D704" s="717"/>
      <c r="E704" s="717"/>
      <c r="F704" s="717"/>
      <c r="G704" s="717"/>
      <c r="H704" s="717"/>
      <c r="I704" s="717"/>
      <c r="J704" s="717"/>
      <c r="K704" s="717"/>
      <c r="L704" s="717"/>
      <c r="M704" s="717"/>
      <c r="N704" s="717"/>
      <c r="O704" s="717"/>
      <c r="P704" s="717"/>
      <c r="Q704" s="717"/>
      <c r="R704" s="717"/>
      <c r="S704" s="717"/>
      <c r="T704" s="717"/>
      <c r="U704" s="717"/>
      <c r="V704" s="717"/>
      <c r="W704" s="717"/>
      <c r="X704" s="717"/>
      <c r="Y704" s="717"/>
      <c r="Z704" s="717"/>
    </row>
    <row r="705" spans="1:26">
      <c r="A705" s="717"/>
      <c r="B705" s="717"/>
      <c r="C705" s="717"/>
      <c r="D705" s="717"/>
      <c r="E705" s="717"/>
      <c r="F705" s="717"/>
      <c r="G705" s="717"/>
      <c r="H705" s="717"/>
      <c r="I705" s="717"/>
      <c r="J705" s="717"/>
      <c r="K705" s="717"/>
      <c r="L705" s="717"/>
      <c r="M705" s="717"/>
      <c r="N705" s="717"/>
      <c r="O705" s="717"/>
      <c r="P705" s="717"/>
      <c r="Q705" s="717"/>
      <c r="R705" s="717"/>
      <c r="S705" s="717"/>
      <c r="T705" s="717"/>
      <c r="U705" s="717"/>
      <c r="V705" s="717"/>
      <c r="W705" s="717"/>
      <c r="X705" s="717"/>
      <c r="Y705" s="717"/>
      <c r="Z705" s="717"/>
    </row>
    <row r="706" spans="1:26">
      <c r="A706" s="717"/>
      <c r="B706" s="717"/>
      <c r="C706" s="717"/>
      <c r="D706" s="717"/>
      <c r="E706" s="717"/>
      <c r="F706" s="717"/>
      <c r="G706" s="717"/>
      <c r="H706" s="717"/>
      <c r="I706" s="717"/>
      <c r="J706" s="717"/>
      <c r="K706" s="717"/>
      <c r="L706" s="717"/>
      <c r="M706" s="717"/>
      <c r="N706" s="717"/>
      <c r="O706" s="717"/>
      <c r="P706" s="717"/>
      <c r="Q706" s="717"/>
      <c r="R706" s="717"/>
      <c r="S706" s="717"/>
      <c r="T706" s="717"/>
      <c r="U706" s="717"/>
      <c r="V706" s="717"/>
      <c r="W706" s="717"/>
      <c r="X706" s="717"/>
      <c r="Y706" s="717"/>
      <c r="Z706" s="717"/>
    </row>
    <row r="707" spans="1:26">
      <c r="A707" s="717"/>
      <c r="B707" s="717"/>
      <c r="C707" s="717"/>
      <c r="D707" s="717"/>
      <c r="E707" s="717"/>
      <c r="F707" s="717"/>
      <c r="G707" s="717"/>
      <c r="H707" s="717"/>
      <c r="I707" s="717"/>
      <c r="J707" s="717"/>
      <c r="K707" s="717"/>
      <c r="L707" s="717"/>
      <c r="M707" s="717"/>
      <c r="N707" s="717"/>
      <c r="O707" s="717"/>
      <c r="P707" s="717"/>
      <c r="Q707" s="717"/>
      <c r="R707" s="717"/>
      <c r="S707" s="717"/>
      <c r="T707" s="717"/>
      <c r="U707" s="717"/>
      <c r="V707" s="717"/>
      <c r="W707" s="717"/>
      <c r="X707" s="717"/>
      <c r="Y707" s="717"/>
      <c r="Z707" s="717"/>
    </row>
    <row r="708" spans="1:26">
      <c r="A708" s="717"/>
      <c r="B708" s="717"/>
      <c r="C708" s="717"/>
      <c r="D708" s="717"/>
      <c r="E708" s="717"/>
      <c r="F708" s="717"/>
      <c r="G708" s="717"/>
      <c r="H708" s="717"/>
      <c r="I708" s="717"/>
      <c r="J708" s="717"/>
      <c r="K708" s="717"/>
      <c r="L708" s="717"/>
      <c r="M708" s="717"/>
      <c r="N708" s="717"/>
      <c r="O708" s="717"/>
      <c r="P708" s="717"/>
      <c r="Q708" s="717"/>
      <c r="R708" s="717"/>
      <c r="S708" s="717"/>
      <c r="T708" s="717"/>
      <c r="U708" s="717"/>
      <c r="V708" s="717"/>
      <c r="W708" s="717"/>
      <c r="X708" s="717"/>
      <c r="Y708" s="717"/>
      <c r="Z708" s="717"/>
    </row>
    <row r="709" spans="1:26">
      <c r="A709" s="717"/>
      <c r="B709" s="717"/>
      <c r="C709" s="717"/>
      <c r="D709" s="717"/>
      <c r="E709" s="717"/>
      <c r="F709" s="717"/>
      <c r="G709" s="717"/>
      <c r="H709" s="717"/>
      <c r="I709" s="717"/>
      <c r="J709" s="717"/>
      <c r="K709" s="717"/>
      <c r="L709" s="717"/>
      <c r="M709" s="717"/>
      <c r="N709" s="717"/>
      <c r="O709" s="717"/>
      <c r="P709" s="717"/>
      <c r="Q709" s="717"/>
      <c r="R709" s="717"/>
      <c r="S709" s="717"/>
      <c r="T709" s="717"/>
      <c r="U709" s="717"/>
      <c r="V709" s="717"/>
      <c r="W709" s="717"/>
      <c r="X709" s="717"/>
      <c r="Y709" s="717"/>
      <c r="Z709" s="717"/>
    </row>
    <row r="710" spans="1:26">
      <c r="A710" s="717"/>
      <c r="B710" s="717"/>
      <c r="C710" s="717"/>
      <c r="D710" s="717"/>
      <c r="E710" s="717"/>
      <c r="F710" s="717"/>
      <c r="G710" s="717"/>
      <c r="H710" s="717"/>
      <c r="I710" s="717"/>
      <c r="J710" s="717"/>
      <c r="K710" s="717"/>
      <c r="L710" s="717"/>
      <c r="M710" s="717"/>
      <c r="N710" s="717"/>
      <c r="O710" s="717"/>
      <c r="P710" s="717"/>
      <c r="Q710" s="717"/>
      <c r="R710" s="717"/>
      <c r="S710" s="717"/>
      <c r="T710" s="717"/>
      <c r="U710" s="717"/>
      <c r="V710" s="717"/>
      <c r="W710" s="717"/>
      <c r="X710" s="717"/>
      <c r="Y710" s="717"/>
      <c r="Z710" s="717"/>
    </row>
    <row r="711" spans="1:26">
      <c r="A711" s="717"/>
      <c r="B711" s="717"/>
      <c r="C711" s="717"/>
      <c r="D711" s="717"/>
      <c r="E711" s="717"/>
      <c r="F711" s="717"/>
      <c r="G711" s="717"/>
      <c r="H711" s="717"/>
      <c r="I711" s="717"/>
      <c r="J711" s="717"/>
      <c r="K711" s="717"/>
      <c r="L711" s="717"/>
      <c r="M711" s="717"/>
      <c r="N711" s="717"/>
      <c r="O711" s="717"/>
      <c r="P711" s="717"/>
      <c r="Q711" s="717"/>
      <c r="R711" s="717"/>
      <c r="S711" s="717"/>
      <c r="T711" s="717"/>
      <c r="U711" s="717"/>
      <c r="V711" s="717"/>
      <c r="W711" s="717"/>
      <c r="X711" s="717"/>
      <c r="Y711" s="717"/>
      <c r="Z711" s="717"/>
    </row>
    <row r="712" spans="1:26">
      <c r="A712" s="717"/>
      <c r="B712" s="717"/>
      <c r="C712" s="717"/>
      <c r="D712" s="717"/>
      <c r="E712" s="717"/>
      <c r="F712" s="717"/>
      <c r="G712" s="717"/>
      <c r="H712" s="717"/>
      <c r="I712" s="717"/>
      <c r="J712" s="717"/>
      <c r="K712" s="717"/>
      <c r="L712" s="717"/>
      <c r="M712" s="717"/>
      <c r="N712" s="717"/>
      <c r="O712" s="717"/>
      <c r="P712" s="717"/>
      <c r="Q712" s="717"/>
      <c r="R712" s="717"/>
      <c r="S712" s="717"/>
      <c r="T712" s="717"/>
      <c r="U712" s="717"/>
      <c r="V712" s="717"/>
      <c r="W712" s="717"/>
      <c r="X712" s="717"/>
      <c r="Y712" s="717"/>
      <c r="Z712" s="717"/>
    </row>
    <row r="713" spans="1:26">
      <c r="A713" s="717"/>
      <c r="B713" s="717"/>
      <c r="C713" s="717"/>
      <c r="D713" s="717"/>
      <c r="E713" s="717"/>
      <c r="F713" s="717"/>
      <c r="G713" s="717"/>
      <c r="H713" s="717"/>
      <c r="I713" s="717"/>
      <c r="J713" s="717"/>
      <c r="K713" s="717"/>
      <c r="L713" s="717"/>
      <c r="M713" s="717"/>
      <c r="N713" s="717"/>
      <c r="O713" s="717"/>
      <c r="P713" s="717"/>
      <c r="Q713" s="717"/>
      <c r="R713" s="717"/>
      <c r="S713" s="717"/>
      <c r="T713" s="717"/>
      <c r="U713" s="717"/>
      <c r="V713" s="717"/>
      <c r="W713" s="717"/>
      <c r="X713" s="717"/>
      <c r="Y713" s="717"/>
      <c r="Z713" s="717"/>
    </row>
    <row r="714" spans="1:26">
      <c r="A714" s="717"/>
      <c r="B714" s="717"/>
      <c r="C714" s="717"/>
      <c r="D714" s="717"/>
      <c r="E714" s="717"/>
      <c r="F714" s="717"/>
      <c r="G714" s="717"/>
      <c r="H714" s="717"/>
      <c r="I714" s="717"/>
      <c r="J714" s="717"/>
      <c r="K714" s="717"/>
      <c r="L714" s="717"/>
      <c r="M714" s="717"/>
      <c r="N714" s="717"/>
      <c r="O714" s="717"/>
      <c r="P714" s="717"/>
      <c r="Q714" s="717"/>
      <c r="R714" s="717"/>
      <c r="S714" s="717"/>
      <c r="T714" s="717"/>
      <c r="U714" s="717"/>
      <c r="V714" s="717"/>
      <c r="W714" s="717"/>
      <c r="X714" s="717"/>
      <c r="Y714" s="717"/>
      <c r="Z714" s="717"/>
    </row>
    <row r="715" spans="1:26">
      <c r="A715" s="717"/>
      <c r="B715" s="717"/>
      <c r="C715" s="717"/>
      <c r="D715" s="717"/>
      <c r="E715" s="717"/>
      <c r="F715" s="717"/>
      <c r="G715" s="717"/>
      <c r="H715" s="717"/>
      <c r="I715" s="717"/>
      <c r="J715" s="717"/>
      <c r="K715" s="717"/>
      <c r="L715" s="717"/>
      <c r="M715" s="717"/>
      <c r="N715" s="717"/>
      <c r="O715" s="717"/>
      <c r="P715" s="717"/>
      <c r="Q715" s="717"/>
      <c r="R715" s="717"/>
      <c r="S715" s="717"/>
      <c r="T715" s="717"/>
      <c r="U715" s="717"/>
      <c r="V715" s="717"/>
      <c r="W715" s="717"/>
      <c r="X715" s="717"/>
      <c r="Y715" s="717"/>
      <c r="Z715" s="717"/>
    </row>
    <row r="716" spans="1:26">
      <c r="A716" s="717"/>
      <c r="B716" s="717"/>
      <c r="C716" s="717"/>
      <c r="D716" s="717"/>
      <c r="E716" s="717"/>
      <c r="F716" s="717"/>
      <c r="G716" s="717"/>
      <c r="H716" s="717"/>
      <c r="I716" s="717"/>
      <c r="J716" s="717"/>
      <c r="K716" s="717"/>
      <c r="L716" s="717"/>
      <c r="M716" s="717"/>
      <c r="N716" s="717"/>
      <c r="O716" s="717"/>
      <c r="P716" s="717"/>
      <c r="Q716" s="717"/>
      <c r="R716" s="717"/>
      <c r="S716" s="717"/>
      <c r="T716" s="717"/>
      <c r="U716" s="717"/>
      <c r="V716" s="717"/>
      <c r="W716" s="717"/>
      <c r="X716" s="717"/>
      <c r="Y716" s="717"/>
      <c r="Z716" s="717"/>
    </row>
    <row r="717" spans="1:26">
      <c r="A717" s="717"/>
      <c r="B717" s="717"/>
      <c r="C717" s="717"/>
      <c r="D717" s="717"/>
      <c r="E717" s="717"/>
      <c r="F717" s="717"/>
      <c r="G717" s="717"/>
      <c r="H717" s="717"/>
      <c r="I717" s="717"/>
      <c r="J717" s="717"/>
      <c r="K717" s="717"/>
      <c r="L717" s="717"/>
      <c r="M717" s="717"/>
      <c r="N717" s="717"/>
      <c r="O717" s="717"/>
      <c r="P717" s="717"/>
      <c r="Q717" s="717"/>
      <c r="R717" s="717"/>
      <c r="S717" s="717"/>
      <c r="T717" s="717"/>
      <c r="U717" s="717"/>
      <c r="V717" s="717"/>
      <c r="W717" s="717"/>
      <c r="X717" s="717"/>
      <c r="Y717" s="717"/>
      <c r="Z717" s="717"/>
    </row>
    <row r="718" spans="1:26">
      <c r="A718" s="717"/>
      <c r="B718" s="717"/>
      <c r="C718" s="717"/>
      <c r="D718" s="717"/>
      <c r="E718" s="717"/>
      <c r="F718" s="717"/>
      <c r="G718" s="717"/>
      <c r="H718" s="717"/>
      <c r="I718" s="717"/>
      <c r="J718" s="717"/>
      <c r="K718" s="717"/>
      <c r="L718" s="717"/>
      <c r="M718" s="717"/>
      <c r="N718" s="717"/>
      <c r="O718" s="717"/>
      <c r="P718" s="717"/>
      <c r="Q718" s="717"/>
      <c r="R718" s="717"/>
      <c r="S718" s="717"/>
      <c r="T718" s="717"/>
      <c r="U718" s="717"/>
      <c r="V718" s="717"/>
      <c r="W718" s="717"/>
      <c r="X718" s="717"/>
      <c r="Y718" s="717"/>
      <c r="Z718" s="717"/>
    </row>
    <row r="719" spans="1:26">
      <c r="A719" s="717"/>
      <c r="B719" s="717"/>
      <c r="C719" s="717"/>
      <c r="D719" s="717"/>
      <c r="E719" s="717"/>
      <c r="F719" s="717"/>
      <c r="G719" s="717"/>
      <c r="H719" s="717"/>
      <c r="I719" s="717"/>
      <c r="J719" s="717"/>
      <c r="K719" s="717"/>
      <c r="L719" s="717"/>
      <c r="M719" s="717"/>
      <c r="N719" s="717"/>
      <c r="O719" s="717"/>
      <c r="P719" s="717"/>
      <c r="Q719" s="717"/>
      <c r="R719" s="717"/>
      <c r="S719" s="717"/>
      <c r="T719" s="717"/>
      <c r="U719" s="717"/>
      <c r="V719" s="717"/>
      <c r="W719" s="717"/>
      <c r="X719" s="717"/>
      <c r="Y719" s="717"/>
      <c r="Z719" s="717"/>
    </row>
    <row r="720" spans="1:26">
      <c r="A720" s="717"/>
      <c r="B720" s="717"/>
      <c r="C720" s="717"/>
      <c r="D720" s="717"/>
      <c r="E720" s="717"/>
      <c r="F720" s="717"/>
      <c r="G720" s="717"/>
      <c r="H720" s="717"/>
      <c r="I720" s="717"/>
      <c r="J720" s="717"/>
      <c r="K720" s="717"/>
      <c r="L720" s="717"/>
      <c r="M720" s="717"/>
      <c r="N720" s="717"/>
      <c r="O720" s="717"/>
      <c r="P720" s="717"/>
      <c r="Q720" s="717"/>
      <c r="R720" s="717"/>
      <c r="S720" s="717"/>
      <c r="T720" s="717"/>
      <c r="U720" s="717"/>
      <c r="V720" s="717"/>
      <c r="W720" s="717"/>
      <c r="X720" s="717"/>
      <c r="Y720" s="717"/>
      <c r="Z720" s="717"/>
    </row>
    <row r="721" spans="1:26">
      <c r="A721" s="717"/>
      <c r="B721" s="717"/>
      <c r="C721" s="717"/>
      <c r="D721" s="717"/>
      <c r="E721" s="717"/>
      <c r="F721" s="717"/>
      <c r="G721" s="717"/>
      <c r="H721" s="717"/>
      <c r="I721" s="717"/>
      <c r="J721" s="717"/>
      <c r="K721" s="717"/>
      <c r="L721" s="717"/>
      <c r="M721" s="717"/>
      <c r="N721" s="717"/>
      <c r="O721" s="717"/>
      <c r="P721" s="717"/>
      <c r="Q721" s="717"/>
      <c r="R721" s="717"/>
      <c r="S721" s="717"/>
      <c r="T721" s="717"/>
      <c r="U721" s="717"/>
      <c r="V721" s="717"/>
      <c r="W721" s="717"/>
      <c r="X721" s="717"/>
      <c r="Y721" s="717"/>
      <c r="Z721" s="717"/>
    </row>
    <row r="722" spans="1:26">
      <c r="A722" s="717"/>
      <c r="B722" s="717"/>
      <c r="C722" s="717"/>
      <c r="D722" s="717"/>
      <c r="E722" s="717"/>
      <c r="F722" s="717"/>
      <c r="G722" s="717"/>
      <c r="H722" s="717"/>
      <c r="I722" s="717"/>
      <c r="J722" s="717"/>
      <c r="K722" s="717"/>
      <c r="L722" s="717"/>
      <c r="M722" s="717"/>
      <c r="N722" s="717"/>
      <c r="O722" s="717"/>
      <c r="P722" s="717"/>
      <c r="Q722" s="717"/>
      <c r="R722" s="717"/>
      <c r="S722" s="717"/>
      <c r="T722" s="717"/>
      <c r="U722" s="717"/>
      <c r="V722" s="717"/>
      <c r="W722" s="717"/>
      <c r="X722" s="717"/>
      <c r="Y722" s="717"/>
      <c r="Z722" s="717"/>
    </row>
    <row r="723" spans="1:26">
      <c r="A723" s="717"/>
      <c r="B723" s="717"/>
      <c r="C723" s="717"/>
      <c r="D723" s="717"/>
      <c r="E723" s="717"/>
      <c r="F723" s="717"/>
      <c r="G723" s="717"/>
      <c r="H723" s="717"/>
      <c r="I723" s="717"/>
      <c r="J723" s="717"/>
      <c r="K723" s="717"/>
      <c r="L723" s="717"/>
      <c r="M723" s="717"/>
      <c r="N723" s="717"/>
      <c r="O723" s="717"/>
      <c r="P723" s="717"/>
      <c r="Q723" s="717"/>
      <c r="R723" s="717"/>
      <c r="S723" s="717"/>
      <c r="T723" s="717"/>
      <c r="U723" s="717"/>
      <c r="V723" s="717"/>
      <c r="W723" s="717"/>
      <c r="X723" s="717"/>
      <c r="Y723" s="717"/>
      <c r="Z723" s="717"/>
    </row>
    <row r="724" spans="1:26">
      <c r="A724" s="717"/>
      <c r="B724" s="717"/>
      <c r="C724" s="717"/>
      <c r="D724" s="717"/>
      <c r="E724" s="717"/>
      <c r="F724" s="717"/>
      <c r="G724" s="717"/>
      <c r="H724" s="717"/>
      <c r="I724" s="717"/>
      <c r="J724" s="717"/>
      <c r="K724" s="717"/>
      <c r="L724" s="717"/>
      <c r="M724" s="717"/>
      <c r="N724" s="717"/>
      <c r="O724" s="717"/>
      <c r="P724" s="717"/>
      <c r="Q724" s="717"/>
      <c r="R724" s="717"/>
      <c r="S724" s="717"/>
      <c r="T724" s="717"/>
      <c r="U724" s="717"/>
      <c r="V724" s="717"/>
      <c r="W724" s="717"/>
      <c r="X724" s="717"/>
      <c r="Y724" s="717"/>
      <c r="Z724" s="717"/>
    </row>
    <row r="725" spans="1:26">
      <c r="A725" s="717"/>
      <c r="B725" s="717"/>
      <c r="C725" s="717"/>
      <c r="D725" s="717"/>
      <c r="E725" s="717"/>
      <c r="F725" s="717"/>
      <c r="G725" s="717"/>
      <c r="H725" s="717"/>
      <c r="I725" s="717"/>
      <c r="J725" s="717"/>
      <c r="K725" s="717"/>
      <c r="L725" s="717"/>
      <c r="M725" s="717"/>
      <c r="N725" s="717"/>
      <c r="O725" s="717"/>
      <c r="P725" s="717"/>
      <c r="Q725" s="717"/>
      <c r="R725" s="717"/>
      <c r="S725" s="717"/>
      <c r="T725" s="717"/>
      <c r="U725" s="717"/>
      <c r="V725" s="717"/>
      <c r="W725" s="717"/>
      <c r="X725" s="717"/>
      <c r="Y725" s="717"/>
      <c r="Z725" s="717"/>
    </row>
    <row r="726" spans="1:26">
      <c r="A726" s="717"/>
      <c r="B726" s="717"/>
      <c r="C726" s="717"/>
      <c r="D726" s="717"/>
      <c r="E726" s="717"/>
      <c r="F726" s="717"/>
      <c r="G726" s="717"/>
      <c r="H726" s="717"/>
      <c r="I726" s="717"/>
      <c r="J726" s="717"/>
      <c r="K726" s="717"/>
      <c r="L726" s="717"/>
      <c r="M726" s="717"/>
      <c r="N726" s="717"/>
      <c r="O726" s="717"/>
      <c r="P726" s="717"/>
      <c r="Q726" s="717"/>
      <c r="R726" s="717"/>
      <c r="S726" s="717"/>
      <c r="T726" s="717"/>
      <c r="U726" s="717"/>
      <c r="V726" s="717"/>
      <c r="W726" s="717"/>
      <c r="X726" s="717"/>
      <c r="Y726" s="717"/>
      <c r="Z726" s="717"/>
    </row>
    <row r="727" spans="1:26">
      <c r="A727" s="717"/>
      <c r="B727" s="717"/>
      <c r="C727" s="717"/>
      <c r="D727" s="717"/>
      <c r="E727" s="717"/>
      <c r="F727" s="717"/>
      <c r="G727" s="717"/>
      <c r="H727" s="717"/>
      <c r="I727" s="717"/>
      <c r="J727" s="717"/>
      <c r="K727" s="717"/>
      <c r="L727" s="717"/>
      <c r="M727" s="717"/>
      <c r="N727" s="717"/>
      <c r="O727" s="717"/>
      <c r="P727" s="717"/>
      <c r="Q727" s="717"/>
      <c r="R727" s="717"/>
      <c r="S727" s="717"/>
      <c r="T727" s="717"/>
      <c r="U727" s="717"/>
      <c r="V727" s="717"/>
      <c r="W727" s="717"/>
      <c r="X727" s="717"/>
      <c r="Y727" s="717"/>
      <c r="Z727" s="717"/>
    </row>
    <row r="728" spans="1:26">
      <c r="A728" s="717"/>
      <c r="B728" s="717"/>
      <c r="C728" s="717"/>
      <c r="D728" s="717"/>
      <c r="E728" s="717"/>
      <c r="F728" s="717"/>
      <c r="G728" s="717"/>
      <c r="H728" s="717"/>
      <c r="I728" s="717"/>
      <c r="J728" s="717"/>
      <c r="K728" s="717"/>
      <c r="L728" s="717"/>
      <c r="M728" s="717"/>
      <c r="N728" s="717"/>
      <c r="O728" s="717"/>
      <c r="P728" s="717"/>
      <c r="Q728" s="717"/>
      <c r="R728" s="717"/>
      <c r="S728" s="717"/>
      <c r="T728" s="717"/>
      <c r="U728" s="717"/>
      <c r="V728" s="717"/>
      <c r="W728" s="717"/>
      <c r="X728" s="717"/>
      <c r="Y728" s="717"/>
      <c r="Z728" s="717"/>
    </row>
    <row r="729" spans="1:26">
      <c r="A729" s="717"/>
      <c r="B729" s="717"/>
      <c r="C729" s="717"/>
      <c r="D729" s="717"/>
      <c r="E729" s="717"/>
      <c r="F729" s="717"/>
      <c r="G729" s="717"/>
      <c r="H729" s="717"/>
      <c r="I729" s="717"/>
      <c r="J729" s="717"/>
      <c r="K729" s="717"/>
      <c r="L729" s="717"/>
      <c r="M729" s="717"/>
      <c r="N729" s="717"/>
      <c r="O729" s="717"/>
      <c r="P729" s="717"/>
      <c r="Q729" s="717"/>
      <c r="R729" s="717"/>
      <c r="S729" s="717"/>
      <c r="T729" s="717"/>
      <c r="U729" s="717"/>
      <c r="V729" s="717"/>
      <c r="W729" s="717"/>
      <c r="X729" s="717"/>
      <c r="Y729" s="717"/>
      <c r="Z729" s="717"/>
    </row>
    <row r="730" spans="1:26">
      <c r="A730" s="717"/>
      <c r="B730" s="717"/>
      <c r="C730" s="717"/>
      <c r="D730" s="717"/>
      <c r="E730" s="717"/>
      <c r="F730" s="717"/>
      <c r="G730" s="717"/>
      <c r="H730" s="717"/>
      <c r="I730" s="717"/>
      <c r="J730" s="717"/>
      <c r="K730" s="717"/>
      <c r="L730" s="717"/>
      <c r="M730" s="717"/>
      <c r="N730" s="717"/>
      <c r="O730" s="717"/>
      <c r="P730" s="717"/>
      <c r="Q730" s="717"/>
      <c r="R730" s="717"/>
      <c r="S730" s="717"/>
      <c r="T730" s="717"/>
      <c r="U730" s="717"/>
      <c r="V730" s="717"/>
      <c r="W730" s="717"/>
      <c r="X730" s="717"/>
      <c r="Y730" s="717"/>
      <c r="Z730" s="717"/>
    </row>
    <row r="731" spans="1:26">
      <c r="A731" s="717"/>
      <c r="B731" s="717"/>
      <c r="C731" s="717"/>
      <c r="D731" s="717"/>
      <c r="E731" s="717"/>
      <c r="F731" s="717"/>
      <c r="G731" s="717"/>
      <c r="H731" s="717"/>
      <c r="I731" s="717"/>
      <c r="J731" s="717"/>
      <c r="K731" s="717"/>
      <c r="L731" s="717"/>
      <c r="M731" s="717"/>
      <c r="N731" s="717"/>
      <c r="O731" s="717"/>
      <c r="P731" s="717"/>
      <c r="Q731" s="717"/>
      <c r="R731" s="717"/>
      <c r="S731" s="717"/>
      <c r="T731" s="717"/>
      <c r="U731" s="717"/>
      <c r="V731" s="717"/>
      <c r="W731" s="717"/>
      <c r="X731" s="717"/>
      <c r="Y731" s="717"/>
      <c r="Z731" s="717"/>
    </row>
    <row r="732" spans="1:26">
      <c r="A732" s="717"/>
      <c r="B732" s="717"/>
      <c r="C732" s="717"/>
      <c r="D732" s="717"/>
      <c r="E732" s="717"/>
      <c r="F732" s="717"/>
      <c r="G732" s="717"/>
      <c r="H732" s="717"/>
      <c r="I732" s="717"/>
      <c r="J732" s="717"/>
      <c r="K732" s="717"/>
      <c r="L732" s="717"/>
      <c r="M732" s="717"/>
      <c r="N732" s="717"/>
      <c r="O732" s="717"/>
      <c r="P732" s="717"/>
      <c r="Q732" s="717"/>
      <c r="R732" s="717"/>
      <c r="S732" s="717"/>
      <c r="T732" s="717"/>
      <c r="U732" s="717"/>
      <c r="V732" s="717"/>
      <c r="W732" s="717"/>
      <c r="X732" s="717"/>
      <c r="Y732" s="717"/>
      <c r="Z732" s="717"/>
    </row>
    <row r="733" spans="1:26">
      <c r="A733" s="717"/>
      <c r="B733" s="717"/>
      <c r="C733" s="717"/>
      <c r="D733" s="717"/>
      <c r="E733" s="717"/>
      <c r="F733" s="717"/>
      <c r="G733" s="717"/>
      <c r="H733" s="717"/>
      <c r="I733" s="717"/>
      <c r="J733" s="717"/>
      <c r="K733" s="717"/>
      <c r="L733" s="717"/>
      <c r="M733" s="717"/>
      <c r="N733" s="717"/>
      <c r="O733" s="717"/>
      <c r="P733" s="717"/>
      <c r="Q733" s="717"/>
      <c r="R733" s="717"/>
      <c r="S733" s="717"/>
      <c r="T733" s="717"/>
      <c r="U733" s="717"/>
      <c r="V733" s="717"/>
      <c r="W733" s="717"/>
      <c r="X733" s="717"/>
      <c r="Y733" s="717"/>
      <c r="Z733" s="717"/>
    </row>
    <row r="734" spans="1:26">
      <c r="A734" s="717"/>
      <c r="B734" s="717"/>
      <c r="C734" s="717"/>
      <c r="D734" s="717"/>
      <c r="E734" s="717"/>
      <c r="F734" s="717"/>
      <c r="G734" s="717"/>
      <c r="H734" s="717"/>
      <c r="I734" s="717"/>
      <c r="J734" s="717"/>
      <c r="K734" s="717"/>
      <c r="L734" s="717"/>
      <c r="M734" s="717"/>
      <c r="N734" s="717"/>
      <c r="O734" s="717"/>
      <c r="P734" s="717"/>
      <c r="Q734" s="717"/>
      <c r="R734" s="717"/>
      <c r="S734" s="717"/>
      <c r="T734" s="717"/>
      <c r="U734" s="717"/>
      <c r="V734" s="717"/>
      <c r="W734" s="717"/>
      <c r="X734" s="717"/>
      <c r="Y734" s="717"/>
      <c r="Z734" s="717"/>
    </row>
    <row r="735" spans="1:26">
      <c r="A735" s="717"/>
      <c r="B735" s="717"/>
      <c r="C735" s="717"/>
      <c r="D735" s="717"/>
      <c r="E735" s="717"/>
      <c r="F735" s="717"/>
      <c r="G735" s="717"/>
      <c r="H735" s="717"/>
      <c r="I735" s="717"/>
      <c r="J735" s="717"/>
      <c r="K735" s="717"/>
      <c r="L735" s="717"/>
      <c r="M735" s="717"/>
      <c r="N735" s="717"/>
      <c r="O735" s="717"/>
      <c r="P735" s="717"/>
      <c r="Q735" s="717"/>
      <c r="R735" s="717"/>
      <c r="S735" s="717"/>
      <c r="T735" s="717"/>
      <c r="U735" s="717"/>
      <c r="V735" s="717"/>
      <c r="W735" s="717"/>
      <c r="X735" s="717"/>
      <c r="Y735" s="717"/>
      <c r="Z735" s="717"/>
    </row>
    <row r="736" spans="1:26">
      <c r="A736" s="717"/>
      <c r="B736" s="717"/>
      <c r="C736" s="717"/>
      <c r="D736" s="717"/>
      <c r="E736" s="717"/>
      <c r="F736" s="717"/>
      <c r="G736" s="717"/>
      <c r="H736" s="717"/>
      <c r="I736" s="717"/>
      <c r="J736" s="717"/>
      <c r="K736" s="717"/>
      <c r="L736" s="717"/>
      <c r="M736" s="717"/>
      <c r="N736" s="717"/>
      <c r="O736" s="717"/>
      <c r="P736" s="717"/>
      <c r="Q736" s="717"/>
      <c r="R736" s="717"/>
      <c r="S736" s="717"/>
      <c r="T736" s="717"/>
      <c r="U736" s="717"/>
      <c r="V736" s="717"/>
      <c r="W736" s="717"/>
      <c r="X736" s="717"/>
      <c r="Y736" s="717"/>
      <c r="Z736" s="717"/>
    </row>
    <row r="737" spans="1:26">
      <c r="A737" s="717"/>
      <c r="B737" s="717"/>
      <c r="C737" s="717"/>
      <c r="D737" s="717"/>
      <c r="E737" s="717"/>
      <c r="F737" s="717"/>
      <c r="G737" s="717"/>
      <c r="H737" s="717"/>
      <c r="I737" s="717"/>
      <c r="J737" s="717"/>
      <c r="K737" s="717"/>
      <c r="L737" s="717"/>
      <c r="M737" s="717"/>
      <c r="N737" s="717"/>
      <c r="O737" s="717"/>
      <c r="P737" s="717"/>
      <c r="Q737" s="717"/>
      <c r="R737" s="717"/>
      <c r="S737" s="717"/>
      <c r="T737" s="717"/>
      <c r="U737" s="717"/>
      <c r="V737" s="717"/>
      <c r="W737" s="717"/>
      <c r="X737" s="717"/>
      <c r="Y737" s="717"/>
      <c r="Z737" s="717"/>
    </row>
    <row r="738" spans="1:26">
      <c r="A738" s="717"/>
      <c r="B738" s="717"/>
      <c r="C738" s="717"/>
      <c r="D738" s="717"/>
      <c r="E738" s="717"/>
      <c r="F738" s="717"/>
      <c r="G738" s="717"/>
      <c r="H738" s="717"/>
      <c r="I738" s="717"/>
      <c r="J738" s="717"/>
      <c r="K738" s="717"/>
      <c r="L738" s="717"/>
      <c r="M738" s="717"/>
      <c r="N738" s="717"/>
      <c r="O738" s="717"/>
      <c r="P738" s="717"/>
      <c r="Q738" s="717"/>
      <c r="R738" s="717"/>
      <c r="S738" s="717"/>
      <c r="T738" s="717"/>
      <c r="U738" s="717"/>
      <c r="V738" s="717"/>
      <c r="W738" s="717"/>
      <c r="X738" s="717"/>
      <c r="Y738" s="717"/>
      <c r="Z738" s="717"/>
    </row>
    <row r="739" spans="1:26">
      <c r="A739" s="717"/>
      <c r="B739" s="717"/>
      <c r="C739" s="717"/>
      <c r="D739" s="717"/>
      <c r="E739" s="717"/>
      <c r="F739" s="717"/>
      <c r="G739" s="717"/>
      <c r="H739" s="717"/>
      <c r="I739" s="717"/>
      <c r="J739" s="717"/>
      <c r="K739" s="717"/>
      <c r="L739" s="717"/>
      <c r="M739" s="717"/>
      <c r="N739" s="717"/>
      <c r="O739" s="717"/>
      <c r="P739" s="717"/>
      <c r="Q739" s="717"/>
      <c r="R739" s="717"/>
      <c r="S739" s="717"/>
      <c r="T739" s="717"/>
      <c r="U739" s="717"/>
      <c r="V739" s="717"/>
      <c r="W739" s="717"/>
      <c r="X739" s="717"/>
      <c r="Y739" s="717"/>
      <c r="Z739" s="717"/>
    </row>
    <row r="740" spans="1:26">
      <c r="A740" s="717"/>
      <c r="B740" s="717"/>
      <c r="C740" s="717"/>
      <c r="D740" s="717"/>
      <c r="E740" s="717"/>
      <c r="F740" s="717"/>
      <c r="G740" s="717"/>
      <c r="H740" s="717"/>
      <c r="I740" s="717"/>
      <c r="J740" s="717"/>
      <c r="K740" s="717"/>
      <c r="L740" s="717"/>
      <c r="M740" s="717"/>
      <c r="N740" s="717"/>
      <c r="O740" s="717"/>
      <c r="P740" s="717"/>
      <c r="Q740" s="717"/>
      <c r="R740" s="717"/>
      <c r="S740" s="717"/>
      <c r="T740" s="717"/>
      <c r="U740" s="717"/>
      <c r="V740" s="717"/>
      <c r="W740" s="717"/>
      <c r="X740" s="717"/>
      <c r="Y740" s="717"/>
      <c r="Z740" s="717"/>
    </row>
    <row r="741" spans="1:26">
      <c r="A741" s="717"/>
      <c r="B741" s="717"/>
      <c r="C741" s="717"/>
      <c r="D741" s="717"/>
      <c r="E741" s="717"/>
      <c r="F741" s="717"/>
      <c r="G741" s="717"/>
      <c r="H741" s="717"/>
      <c r="I741" s="717"/>
      <c r="J741" s="717"/>
      <c r="K741" s="717"/>
      <c r="L741" s="717"/>
      <c r="M741" s="717"/>
      <c r="N741" s="717"/>
      <c r="O741" s="717"/>
      <c r="P741" s="717"/>
      <c r="Q741" s="717"/>
      <c r="R741" s="717"/>
      <c r="S741" s="717"/>
      <c r="T741" s="717"/>
      <c r="U741" s="717"/>
      <c r="V741" s="717"/>
      <c r="W741" s="717"/>
      <c r="X741" s="717"/>
      <c r="Y741" s="717"/>
      <c r="Z741" s="717"/>
    </row>
    <row r="742" spans="1:26">
      <c r="A742" s="717"/>
      <c r="B742" s="717"/>
      <c r="C742" s="717"/>
      <c r="D742" s="717"/>
      <c r="E742" s="717"/>
      <c r="F742" s="717"/>
      <c r="G742" s="717"/>
      <c r="H742" s="717"/>
      <c r="I742" s="717"/>
      <c r="J742" s="717"/>
      <c r="K742" s="717"/>
      <c r="L742" s="717"/>
      <c r="M742" s="717"/>
      <c r="N742" s="717"/>
      <c r="O742" s="717"/>
      <c r="P742" s="717"/>
      <c r="Q742" s="717"/>
      <c r="R742" s="717"/>
      <c r="S742" s="717"/>
      <c r="T742" s="717"/>
      <c r="U742" s="717"/>
      <c r="V742" s="717"/>
      <c r="W742" s="717"/>
      <c r="X742" s="717"/>
      <c r="Y742" s="717"/>
      <c r="Z742" s="717"/>
    </row>
    <row r="743" spans="1:26">
      <c r="A743" s="717"/>
      <c r="B743" s="717"/>
      <c r="C743" s="717"/>
      <c r="D743" s="717"/>
      <c r="E743" s="717"/>
      <c r="F743" s="717"/>
      <c r="G743" s="717"/>
      <c r="H743" s="717"/>
      <c r="I743" s="717"/>
      <c r="J743" s="717"/>
      <c r="K743" s="717"/>
      <c r="L743" s="717"/>
      <c r="M743" s="717"/>
      <c r="N743" s="717"/>
      <c r="O743" s="717"/>
      <c r="P743" s="717"/>
      <c r="Q743" s="717"/>
      <c r="R743" s="717"/>
      <c r="S743" s="717"/>
      <c r="T743" s="717"/>
      <c r="U743" s="717"/>
      <c r="V743" s="717"/>
      <c r="W743" s="717"/>
      <c r="X743" s="717"/>
      <c r="Y743" s="717"/>
      <c r="Z743" s="717"/>
    </row>
    <row r="744" spans="1:26">
      <c r="A744" s="717"/>
      <c r="B744" s="717"/>
      <c r="C744" s="717"/>
      <c r="D744" s="717"/>
      <c r="E744" s="717"/>
      <c r="F744" s="717"/>
      <c r="G744" s="717"/>
      <c r="H744" s="717"/>
      <c r="I744" s="717"/>
      <c r="J744" s="717"/>
      <c r="K744" s="717"/>
      <c r="L744" s="717"/>
      <c r="M744" s="717"/>
      <c r="N744" s="717"/>
      <c r="O744" s="717"/>
      <c r="P744" s="717"/>
      <c r="Q744" s="717"/>
      <c r="R744" s="717"/>
      <c r="S744" s="717"/>
      <c r="T744" s="717"/>
      <c r="U744" s="717"/>
      <c r="V744" s="717"/>
      <c r="W744" s="717"/>
      <c r="X744" s="717"/>
      <c r="Y744" s="717"/>
      <c r="Z744" s="717"/>
    </row>
    <row r="745" spans="1:26">
      <c r="A745" s="717"/>
      <c r="B745" s="717"/>
      <c r="C745" s="717"/>
      <c r="D745" s="717"/>
      <c r="E745" s="717"/>
      <c r="F745" s="717"/>
      <c r="G745" s="717"/>
      <c r="H745" s="717"/>
      <c r="I745" s="717"/>
      <c r="J745" s="717"/>
      <c r="K745" s="717"/>
      <c r="L745" s="717"/>
      <c r="M745" s="717"/>
      <c r="N745" s="717"/>
      <c r="O745" s="717"/>
      <c r="P745" s="717"/>
      <c r="Q745" s="717"/>
      <c r="R745" s="717"/>
      <c r="S745" s="717"/>
      <c r="T745" s="717"/>
      <c r="U745" s="717"/>
      <c r="V745" s="717"/>
      <c r="W745" s="717"/>
      <c r="X745" s="717"/>
      <c r="Y745" s="717"/>
      <c r="Z745" s="717"/>
    </row>
    <row r="746" spans="1:26">
      <c r="A746" s="717"/>
      <c r="B746" s="717"/>
      <c r="C746" s="717"/>
      <c r="D746" s="717"/>
      <c r="E746" s="717"/>
      <c r="F746" s="717"/>
      <c r="G746" s="717"/>
      <c r="H746" s="717"/>
      <c r="I746" s="717"/>
      <c r="J746" s="717"/>
      <c r="K746" s="717"/>
      <c r="L746" s="717"/>
      <c r="M746" s="717"/>
      <c r="N746" s="717"/>
      <c r="O746" s="717"/>
      <c r="P746" s="717"/>
      <c r="Q746" s="717"/>
      <c r="R746" s="717"/>
      <c r="S746" s="717"/>
      <c r="T746" s="717"/>
      <c r="U746" s="717"/>
      <c r="V746" s="717"/>
      <c r="W746" s="717"/>
      <c r="X746" s="717"/>
      <c r="Y746" s="717"/>
      <c r="Z746" s="717"/>
    </row>
    <row r="747" spans="1:26">
      <c r="A747" s="717"/>
      <c r="B747" s="717"/>
      <c r="C747" s="717"/>
      <c r="D747" s="717"/>
      <c r="E747" s="717"/>
      <c r="F747" s="717"/>
      <c r="G747" s="717"/>
      <c r="H747" s="717"/>
      <c r="I747" s="717"/>
      <c r="J747" s="717"/>
      <c r="K747" s="717"/>
      <c r="L747" s="717"/>
      <c r="M747" s="717"/>
      <c r="N747" s="717"/>
      <c r="O747" s="717"/>
      <c r="P747" s="717"/>
      <c r="Q747" s="717"/>
      <c r="R747" s="717"/>
      <c r="S747" s="717"/>
      <c r="T747" s="717"/>
      <c r="U747" s="717"/>
      <c r="V747" s="717"/>
      <c r="W747" s="717"/>
      <c r="X747" s="717"/>
      <c r="Y747" s="717"/>
      <c r="Z747" s="717"/>
    </row>
    <row r="748" spans="1:26">
      <c r="A748" s="717"/>
      <c r="B748" s="717"/>
      <c r="C748" s="717"/>
      <c r="D748" s="717"/>
      <c r="E748" s="717"/>
      <c r="F748" s="717"/>
      <c r="G748" s="717"/>
      <c r="H748" s="717"/>
      <c r="I748" s="717"/>
      <c r="J748" s="717"/>
      <c r="K748" s="717"/>
      <c r="L748" s="717"/>
      <c r="M748" s="717"/>
      <c r="N748" s="717"/>
      <c r="O748" s="717"/>
      <c r="P748" s="717"/>
      <c r="Q748" s="717"/>
      <c r="R748" s="717"/>
      <c r="S748" s="717"/>
      <c r="T748" s="717"/>
      <c r="U748" s="717"/>
      <c r="V748" s="717"/>
      <c r="W748" s="717"/>
      <c r="X748" s="717"/>
      <c r="Y748" s="717"/>
      <c r="Z748" s="717"/>
    </row>
    <row r="749" spans="1:26">
      <c r="A749" s="717"/>
      <c r="B749" s="717"/>
      <c r="C749" s="717"/>
      <c r="D749" s="717"/>
      <c r="E749" s="717"/>
      <c r="F749" s="717"/>
      <c r="G749" s="717"/>
      <c r="H749" s="717"/>
      <c r="I749" s="717"/>
      <c r="J749" s="717"/>
      <c r="K749" s="717"/>
      <c r="L749" s="717"/>
      <c r="M749" s="717"/>
      <c r="N749" s="717"/>
      <c r="O749" s="717"/>
      <c r="P749" s="717"/>
      <c r="Q749" s="717"/>
      <c r="R749" s="717"/>
      <c r="S749" s="717"/>
      <c r="T749" s="717"/>
      <c r="U749" s="717"/>
      <c r="V749" s="717"/>
      <c r="W749" s="717"/>
      <c r="X749" s="717"/>
      <c r="Y749" s="717"/>
      <c r="Z749" s="717"/>
    </row>
    <row r="750" spans="1:26">
      <c r="A750" s="717"/>
      <c r="B750" s="717"/>
      <c r="C750" s="717"/>
      <c r="D750" s="717"/>
      <c r="E750" s="717"/>
      <c r="F750" s="717"/>
      <c r="G750" s="717"/>
      <c r="H750" s="717"/>
      <c r="I750" s="717"/>
      <c r="J750" s="717"/>
      <c r="K750" s="717"/>
      <c r="L750" s="717"/>
      <c r="M750" s="717"/>
      <c r="N750" s="717"/>
      <c r="O750" s="717"/>
      <c r="P750" s="717"/>
      <c r="Q750" s="717"/>
      <c r="R750" s="717"/>
      <c r="S750" s="717"/>
      <c r="T750" s="717"/>
      <c r="U750" s="717"/>
      <c r="V750" s="717"/>
      <c r="W750" s="717"/>
      <c r="X750" s="717"/>
      <c r="Y750" s="717"/>
      <c r="Z750" s="717"/>
    </row>
    <row r="751" spans="1:26">
      <c r="A751" s="717"/>
      <c r="B751" s="717"/>
      <c r="C751" s="717"/>
      <c r="D751" s="717"/>
      <c r="E751" s="717"/>
      <c r="F751" s="717"/>
      <c r="G751" s="717"/>
      <c r="H751" s="717"/>
      <c r="I751" s="717"/>
      <c r="J751" s="717"/>
      <c r="K751" s="717"/>
      <c r="L751" s="717"/>
      <c r="M751" s="717"/>
      <c r="N751" s="717"/>
      <c r="O751" s="717"/>
      <c r="P751" s="717"/>
      <c r="Q751" s="717"/>
      <c r="R751" s="717"/>
      <c r="S751" s="717"/>
      <c r="T751" s="717"/>
      <c r="U751" s="717"/>
      <c r="V751" s="717"/>
      <c r="W751" s="717"/>
      <c r="X751" s="717"/>
      <c r="Y751" s="717"/>
      <c r="Z751" s="717"/>
    </row>
    <row r="752" spans="1:26">
      <c r="A752" s="717"/>
      <c r="B752" s="717"/>
      <c r="C752" s="717"/>
      <c r="D752" s="717"/>
      <c r="E752" s="717"/>
      <c r="F752" s="717"/>
      <c r="G752" s="717"/>
      <c r="H752" s="717"/>
      <c r="I752" s="717"/>
      <c r="J752" s="717"/>
      <c r="K752" s="717"/>
      <c r="L752" s="717"/>
      <c r="M752" s="717"/>
      <c r="N752" s="717"/>
      <c r="O752" s="717"/>
      <c r="P752" s="717"/>
      <c r="Q752" s="717"/>
      <c r="R752" s="717"/>
      <c r="S752" s="717"/>
      <c r="T752" s="717"/>
      <c r="U752" s="717"/>
      <c r="V752" s="717"/>
      <c r="W752" s="717"/>
      <c r="X752" s="717"/>
      <c r="Y752" s="717"/>
      <c r="Z752" s="717"/>
    </row>
    <row r="753" spans="1:26">
      <c r="A753" s="717"/>
      <c r="B753" s="717"/>
      <c r="C753" s="717"/>
      <c r="D753" s="717"/>
      <c r="E753" s="717"/>
      <c r="F753" s="717"/>
      <c r="G753" s="717"/>
      <c r="H753" s="717"/>
      <c r="I753" s="717"/>
      <c r="J753" s="717"/>
      <c r="K753" s="717"/>
      <c r="L753" s="717"/>
      <c r="M753" s="717"/>
      <c r="N753" s="717"/>
      <c r="O753" s="717"/>
      <c r="P753" s="717"/>
      <c r="Q753" s="717"/>
      <c r="R753" s="717"/>
      <c r="S753" s="717"/>
      <c r="T753" s="717"/>
      <c r="U753" s="717"/>
      <c r="V753" s="717"/>
      <c r="W753" s="717"/>
      <c r="X753" s="717"/>
      <c r="Y753" s="717"/>
      <c r="Z753" s="717"/>
    </row>
    <row r="754" spans="1:26">
      <c r="A754" s="717"/>
      <c r="B754" s="717"/>
      <c r="C754" s="717"/>
      <c r="D754" s="717"/>
      <c r="E754" s="717"/>
      <c r="F754" s="717"/>
      <c r="G754" s="717"/>
      <c r="H754" s="717"/>
      <c r="I754" s="717"/>
      <c r="J754" s="717"/>
      <c r="K754" s="717"/>
      <c r="L754" s="717"/>
      <c r="M754" s="717"/>
      <c r="N754" s="717"/>
      <c r="O754" s="717"/>
      <c r="P754" s="717"/>
      <c r="Q754" s="717"/>
      <c r="R754" s="717"/>
      <c r="S754" s="717"/>
      <c r="T754" s="717"/>
      <c r="U754" s="717"/>
      <c r="V754" s="717"/>
      <c r="W754" s="717"/>
      <c r="X754" s="717"/>
      <c r="Y754" s="717"/>
      <c r="Z754" s="717"/>
    </row>
    <row r="755" spans="1:26">
      <c r="A755" s="717"/>
      <c r="B755" s="717"/>
      <c r="C755" s="717"/>
      <c r="D755" s="717"/>
      <c r="E755" s="717"/>
      <c r="F755" s="717"/>
      <c r="G755" s="717"/>
      <c r="H755" s="717"/>
      <c r="I755" s="717"/>
      <c r="J755" s="717"/>
      <c r="K755" s="717"/>
      <c r="L755" s="717"/>
      <c r="M755" s="717"/>
      <c r="N755" s="717"/>
      <c r="O755" s="717"/>
      <c r="P755" s="717"/>
      <c r="Q755" s="717"/>
      <c r="R755" s="717"/>
      <c r="S755" s="717"/>
      <c r="T755" s="717"/>
      <c r="U755" s="717"/>
      <c r="V755" s="717"/>
      <c r="W755" s="717"/>
      <c r="X755" s="717"/>
      <c r="Y755" s="717"/>
      <c r="Z755" s="717"/>
    </row>
    <row r="756" spans="1:26">
      <c r="A756" s="717"/>
      <c r="B756" s="717"/>
      <c r="C756" s="717"/>
      <c r="D756" s="717"/>
      <c r="E756" s="717"/>
      <c r="F756" s="717"/>
      <c r="G756" s="717"/>
      <c r="H756" s="717"/>
      <c r="I756" s="717"/>
      <c r="J756" s="717"/>
      <c r="K756" s="717"/>
      <c r="L756" s="717"/>
      <c r="M756" s="717"/>
      <c r="N756" s="717"/>
      <c r="O756" s="717"/>
      <c r="P756" s="717"/>
      <c r="Q756" s="717"/>
      <c r="R756" s="717"/>
      <c r="S756" s="717"/>
      <c r="T756" s="717"/>
      <c r="U756" s="717"/>
      <c r="V756" s="717"/>
      <c r="W756" s="717"/>
      <c r="X756" s="717"/>
      <c r="Y756" s="717"/>
      <c r="Z756" s="717"/>
    </row>
    <row r="757" spans="1:26">
      <c r="A757" s="717"/>
      <c r="B757" s="717"/>
      <c r="C757" s="717"/>
      <c r="D757" s="717"/>
      <c r="E757" s="717"/>
      <c r="F757" s="717"/>
      <c r="G757" s="717"/>
      <c r="H757" s="717"/>
      <c r="I757" s="717"/>
      <c r="J757" s="717"/>
      <c r="K757" s="717"/>
      <c r="L757" s="717"/>
      <c r="M757" s="717"/>
      <c r="N757" s="717"/>
      <c r="O757" s="717"/>
      <c r="P757" s="717"/>
      <c r="Q757" s="717"/>
      <c r="R757" s="717"/>
      <c r="S757" s="717"/>
      <c r="T757" s="717"/>
      <c r="U757" s="717"/>
      <c r="V757" s="717"/>
      <c r="W757" s="717"/>
      <c r="X757" s="717"/>
      <c r="Y757" s="717"/>
      <c r="Z757" s="717"/>
    </row>
    <row r="758" spans="1:26">
      <c r="A758" s="717"/>
      <c r="B758" s="717"/>
      <c r="C758" s="717"/>
      <c r="D758" s="717"/>
      <c r="E758" s="717"/>
      <c r="F758" s="717"/>
      <c r="G758" s="717"/>
      <c r="H758" s="717"/>
      <c r="I758" s="717"/>
      <c r="J758" s="717"/>
      <c r="K758" s="717"/>
      <c r="L758" s="717"/>
      <c r="M758" s="717"/>
      <c r="N758" s="717"/>
      <c r="O758" s="717"/>
      <c r="P758" s="717"/>
      <c r="Q758" s="717"/>
      <c r="R758" s="717"/>
      <c r="S758" s="717"/>
      <c r="T758" s="717"/>
      <c r="U758" s="717"/>
      <c r="V758" s="717"/>
      <c r="W758" s="717"/>
      <c r="X758" s="717"/>
      <c r="Y758" s="717"/>
      <c r="Z758" s="717"/>
    </row>
    <row r="759" spans="1:26">
      <c r="A759" s="717"/>
      <c r="B759" s="717"/>
      <c r="C759" s="717"/>
      <c r="D759" s="717"/>
      <c r="E759" s="717"/>
      <c r="F759" s="717"/>
      <c r="G759" s="717"/>
      <c r="H759" s="717"/>
      <c r="I759" s="717"/>
      <c r="J759" s="717"/>
      <c r="K759" s="717"/>
      <c r="L759" s="717"/>
      <c r="M759" s="717"/>
      <c r="N759" s="717"/>
      <c r="O759" s="717"/>
      <c r="P759" s="717"/>
      <c r="Q759" s="717"/>
      <c r="R759" s="717"/>
      <c r="S759" s="717"/>
      <c r="T759" s="717"/>
      <c r="U759" s="717"/>
      <c r="V759" s="717"/>
      <c r="W759" s="717"/>
      <c r="X759" s="717"/>
      <c r="Y759" s="717"/>
      <c r="Z759" s="717"/>
    </row>
    <row r="760" spans="1:26">
      <c r="A760" s="717"/>
      <c r="B760" s="717"/>
      <c r="C760" s="717"/>
      <c r="D760" s="717"/>
      <c r="E760" s="717"/>
      <c r="F760" s="717"/>
      <c r="G760" s="717"/>
      <c r="H760" s="717"/>
      <c r="I760" s="717"/>
      <c r="J760" s="717"/>
      <c r="K760" s="717"/>
      <c r="L760" s="717"/>
      <c r="M760" s="717"/>
      <c r="N760" s="717"/>
      <c r="O760" s="717"/>
      <c r="P760" s="717"/>
      <c r="Q760" s="717"/>
      <c r="R760" s="717"/>
      <c r="S760" s="717"/>
      <c r="T760" s="717"/>
      <c r="U760" s="717"/>
      <c r="V760" s="717"/>
      <c r="W760" s="717"/>
      <c r="X760" s="717"/>
      <c r="Y760" s="717"/>
      <c r="Z760" s="717"/>
    </row>
    <row r="761" spans="1:26">
      <c r="A761" s="717"/>
      <c r="B761" s="717"/>
      <c r="C761" s="717"/>
      <c r="D761" s="717"/>
      <c r="E761" s="717"/>
      <c r="F761" s="717"/>
      <c r="G761" s="717"/>
      <c r="H761" s="717"/>
      <c r="I761" s="717"/>
      <c r="J761" s="717"/>
      <c r="K761" s="717"/>
      <c r="L761" s="717"/>
      <c r="M761" s="717"/>
      <c r="N761" s="717"/>
      <c r="O761" s="717"/>
      <c r="P761" s="717"/>
      <c r="Q761" s="717"/>
      <c r="R761" s="717"/>
      <c r="S761" s="717"/>
      <c r="T761" s="717"/>
      <c r="U761" s="717"/>
      <c r="V761" s="717"/>
      <c r="W761" s="717"/>
      <c r="X761" s="717"/>
      <c r="Y761" s="717"/>
      <c r="Z761" s="717"/>
    </row>
    <row r="762" spans="1:26">
      <c r="A762" s="717"/>
      <c r="B762" s="717"/>
      <c r="C762" s="717"/>
      <c r="D762" s="717"/>
      <c r="E762" s="717"/>
      <c r="F762" s="717"/>
      <c r="G762" s="717"/>
      <c r="H762" s="717"/>
      <c r="I762" s="717"/>
      <c r="J762" s="717"/>
      <c r="K762" s="717"/>
      <c r="L762" s="717"/>
      <c r="M762" s="717"/>
      <c r="N762" s="717"/>
      <c r="O762" s="717"/>
      <c r="P762" s="717"/>
      <c r="Q762" s="717"/>
      <c r="R762" s="717"/>
      <c r="S762" s="717"/>
      <c r="T762" s="717"/>
      <c r="U762" s="717"/>
      <c r="V762" s="717"/>
      <c r="W762" s="717"/>
      <c r="X762" s="717"/>
      <c r="Y762" s="717"/>
      <c r="Z762" s="717"/>
    </row>
    <row r="763" spans="1:26">
      <c r="A763" s="717"/>
      <c r="B763" s="717"/>
      <c r="C763" s="717"/>
      <c r="D763" s="717"/>
      <c r="E763" s="717"/>
      <c r="F763" s="717"/>
      <c r="G763" s="717"/>
      <c r="H763" s="717"/>
      <c r="I763" s="717"/>
      <c r="J763" s="717"/>
      <c r="K763" s="717"/>
      <c r="L763" s="717"/>
      <c r="M763" s="717"/>
      <c r="N763" s="717"/>
      <c r="O763" s="717"/>
      <c r="P763" s="717"/>
      <c r="Q763" s="717"/>
      <c r="R763" s="717"/>
      <c r="S763" s="717"/>
      <c r="T763" s="717"/>
      <c r="U763" s="717"/>
      <c r="V763" s="717"/>
      <c r="W763" s="717"/>
      <c r="X763" s="717"/>
      <c r="Y763" s="717"/>
      <c r="Z763" s="717"/>
    </row>
    <row r="764" spans="1:26">
      <c r="A764" s="717"/>
      <c r="B764" s="717"/>
      <c r="C764" s="717"/>
      <c r="D764" s="717"/>
      <c r="E764" s="717"/>
      <c r="F764" s="717"/>
      <c r="G764" s="717"/>
      <c r="H764" s="717"/>
      <c r="I764" s="717"/>
      <c r="J764" s="717"/>
      <c r="K764" s="717"/>
      <c r="L764" s="717"/>
      <c r="M764" s="717"/>
      <c r="N764" s="717"/>
      <c r="O764" s="717"/>
      <c r="P764" s="717"/>
      <c r="Q764" s="717"/>
      <c r="R764" s="717"/>
      <c r="S764" s="717"/>
      <c r="T764" s="717"/>
      <c r="U764" s="717"/>
      <c r="V764" s="717"/>
      <c r="W764" s="717"/>
      <c r="X764" s="717"/>
      <c r="Y764" s="717"/>
      <c r="Z764" s="717"/>
    </row>
    <row r="765" spans="1:26">
      <c r="A765" s="717"/>
      <c r="B765" s="717"/>
      <c r="C765" s="717"/>
      <c r="D765" s="717"/>
      <c r="E765" s="717"/>
      <c r="F765" s="717"/>
      <c r="G765" s="717"/>
      <c r="H765" s="717"/>
      <c r="I765" s="717"/>
      <c r="J765" s="717"/>
      <c r="K765" s="717"/>
      <c r="L765" s="717"/>
      <c r="M765" s="717"/>
      <c r="N765" s="717"/>
      <c r="O765" s="717"/>
      <c r="P765" s="717"/>
      <c r="Q765" s="717"/>
      <c r="R765" s="717"/>
      <c r="S765" s="717"/>
      <c r="T765" s="717"/>
      <c r="U765" s="717"/>
      <c r="V765" s="717"/>
      <c r="W765" s="717"/>
      <c r="X765" s="717"/>
      <c r="Y765" s="717"/>
      <c r="Z765" s="717"/>
    </row>
    <row r="766" spans="1:26">
      <c r="A766" s="717"/>
      <c r="B766" s="717"/>
      <c r="C766" s="717"/>
      <c r="D766" s="717"/>
      <c r="E766" s="717"/>
      <c r="F766" s="717"/>
      <c r="G766" s="717"/>
      <c r="H766" s="717"/>
      <c r="I766" s="717"/>
      <c r="J766" s="717"/>
      <c r="K766" s="717"/>
      <c r="L766" s="717"/>
      <c r="M766" s="717"/>
      <c r="N766" s="717"/>
      <c r="O766" s="717"/>
      <c r="P766" s="717"/>
      <c r="Q766" s="717"/>
      <c r="R766" s="717"/>
      <c r="S766" s="717"/>
      <c r="T766" s="717"/>
      <c r="U766" s="717"/>
      <c r="V766" s="717"/>
      <c r="W766" s="717"/>
      <c r="X766" s="717"/>
      <c r="Y766" s="717"/>
      <c r="Z766" s="717"/>
    </row>
    <row r="767" spans="1:26">
      <c r="A767" s="717"/>
      <c r="B767" s="717"/>
      <c r="C767" s="717"/>
      <c r="D767" s="717"/>
      <c r="E767" s="717"/>
      <c r="F767" s="717"/>
      <c r="G767" s="717"/>
      <c r="H767" s="717"/>
      <c r="I767" s="717"/>
      <c r="J767" s="717"/>
      <c r="K767" s="717"/>
      <c r="L767" s="717"/>
      <c r="M767" s="717"/>
      <c r="N767" s="717"/>
      <c r="O767" s="717"/>
      <c r="P767" s="717"/>
      <c r="Q767" s="717"/>
      <c r="R767" s="717"/>
      <c r="S767" s="717"/>
      <c r="T767" s="717"/>
      <c r="U767" s="717"/>
      <c r="V767" s="717"/>
      <c r="W767" s="717"/>
      <c r="X767" s="717"/>
      <c r="Y767" s="717"/>
      <c r="Z767" s="717"/>
    </row>
    <row r="768" spans="1:26">
      <c r="A768" s="717"/>
      <c r="B768" s="717"/>
      <c r="C768" s="717"/>
      <c r="D768" s="717"/>
      <c r="E768" s="717"/>
      <c r="F768" s="717"/>
      <c r="G768" s="717"/>
      <c r="H768" s="717"/>
      <c r="I768" s="717"/>
      <c r="J768" s="717"/>
      <c r="K768" s="717"/>
      <c r="L768" s="717"/>
      <c r="M768" s="717"/>
      <c r="N768" s="717"/>
      <c r="O768" s="717"/>
      <c r="P768" s="717"/>
      <c r="Q768" s="717"/>
      <c r="R768" s="717"/>
      <c r="S768" s="717"/>
      <c r="T768" s="717"/>
      <c r="U768" s="717"/>
      <c r="V768" s="717"/>
      <c r="W768" s="717"/>
      <c r="X768" s="717"/>
      <c r="Y768" s="717"/>
      <c r="Z768" s="717"/>
    </row>
    <row r="769" spans="1:26">
      <c r="A769" s="717"/>
      <c r="B769" s="717"/>
      <c r="C769" s="717"/>
      <c r="D769" s="717"/>
      <c r="E769" s="717"/>
      <c r="F769" s="717"/>
      <c r="G769" s="717"/>
      <c r="H769" s="717"/>
      <c r="I769" s="717"/>
      <c r="J769" s="717"/>
      <c r="K769" s="717"/>
      <c r="L769" s="717"/>
      <c r="M769" s="717"/>
      <c r="N769" s="717"/>
      <c r="O769" s="717"/>
      <c r="P769" s="717"/>
      <c r="Q769" s="717"/>
      <c r="R769" s="717"/>
      <c r="S769" s="717"/>
      <c r="T769" s="717"/>
      <c r="U769" s="717"/>
      <c r="V769" s="717"/>
      <c r="W769" s="717"/>
      <c r="X769" s="717"/>
      <c r="Y769" s="717"/>
      <c r="Z769" s="717"/>
    </row>
    <row r="770" spans="1:26">
      <c r="A770" s="717"/>
      <c r="B770" s="717"/>
      <c r="C770" s="717"/>
      <c r="D770" s="717"/>
      <c r="E770" s="717"/>
      <c r="F770" s="717"/>
      <c r="G770" s="717"/>
      <c r="H770" s="717"/>
      <c r="I770" s="717"/>
      <c r="J770" s="717"/>
      <c r="K770" s="717"/>
      <c r="L770" s="717"/>
      <c r="M770" s="717"/>
      <c r="N770" s="717"/>
      <c r="O770" s="717"/>
      <c r="P770" s="717"/>
      <c r="Q770" s="717"/>
      <c r="R770" s="717"/>
      <c r="S770" s="717"/>
      <c r="T770" s="717"/>
      <c r="U770" s="717"/>
      <c r="V770" s="717"/>
      <c r="W770" s="717"/>
      <c r="X770" s="717"/>
      <c r="Y770" s="717"/>
      <c r="Z770" s="717"/>
    </row>
    <row r="771" spans="1:26">
      <c r="A771" s="717"/>
      <c r="B771" s="717"/>
      <c r="C771" s="717"/>
      <c r="D771" s="717"/>
      <c r="E771" s="717"/>
      <c r="F771" s="717"/>
      <c r="G771" s="717"/>
      <c r="H771" s="717"/>
      <c r="I771" s="717"/>
      <c r="J771" s="717"/>
      <c r="K771" s="717"/>
      <c r="L771" s="717"/>
      <c r="M771" s="717"/>
      <c r="N771" s="717"/>
      <c r="O771" s="717"/>
      <c r="P771" s="717"/>
      <c r="Q771" s="717"/>
      <c r="R771" s="717"/>
      <c r="S771" s="717"/>
      <c r="T771" s="717"/>
      <c r="U771" s="717"/>
      <c r="V771" s="717"/>
      <c r="W771" s="717"/>
      <c r="X771" s="717"/>
      <c r="Y771" s="717"/>
      <c r="Z771" s="717"/>
    </row>
    <row r="772" spans="1:26">
      <c r="A772" s="717"/>
      <c r="B772" s="717"/>
      <c r="C772" s="717"/>
      <c r="D772" s="717"/>
      <c r="E772" s="717"/>
      <c r="F772" s="717"/>
      <c r="G772" s="717"/>
      <c r="H772" s="717"/>
      <c r="I772" s="717"/>
      <c r="J772" s="717"/>
      <c r="K772" s="717"/>
      <c r="L772" s="717"/>
      <c r="M772" s="717"/>
      <c r="N772" s="717"/>
      <c r="O772" s="717"/>
      <c r="P772" s="717"/>
      <c r="Q772" s="717"/>
      <c r="R772" s="717"/>
      <c r="S772" s="717"/>
      <c r="T772" s="717"/>
      <c r="U772" s="717"/>
      <c r="V772" s="717"/>
      <c r="W772" s="717"/>
      <c r="X772" s="717"/>
      <c r="Y772" s="717"/>
      <c r="Z772" s="717"/>
    </row>
    <row r="773" spans="1:26">
      <c r="A773" s="717"/>
      <c r="B773" s="717"/>
      <c r="C773" s="717"/>
      <c r="D773" s="717"/>
      <c r="E773" s="717"/>
      <c r="F773" s="717"/>
      <c r="G773" s="717"/>
      <c r="H773" s="717"/>
      <c r="I773" s="717"/>
      <c r="J773" s="717"/>
      <c r="K773" s="717"/>
      <c r="L773" s="717"/>
      <c r="M773" s="717"/>
      <c r="N773" s="717"/>
      <c r="O773" s="717"/>
      <c r="P773" s="717"/>
      <c r="Q773" s="717"/>
      <c r="R773" s="717"/>
      <c r="S773" s="717"/>
      <c r="T773" s="717"/>
      <c r="U773" s="717"/>
      <c r="V773" s="717"/>
      <c r="W773" s="717"/>
      <c r="X773" s="717"/>
      <c r="Y773" s="717"/>
      <c r="Z773" s="717"/>
    </row>
    <row r="774" spans="1:26">
      <c r="A774" s="717"/>
      <c r="B774" s="717"/>
      <c r="C774" s="717"/>
      <c r="D774" s="717"/>
      <c r="E774" s="717"/>
      <c r="F774" s="717"/>
      <c r="G774" s="717"/>
      <c r="H774" s="717"/>
      <c r="I774" s="717"/>
      <c r="J774" s="717"/>
      <c r="K774" s="717"/>
      <c r="L774" s="717"/>
      <c r="M774" s="717"/>
      <c r="N774" s="717"/>
      <c r="O774" s="717"/>
      <c r="P774" s="717"/>
      <c r="Q774" s="717"/>
      <c r="R774" s="717"/>
      <c r="S774" s="717"/>
      <c r="T774" s="717"/>
      <c r="U774" s="717"/>
      <c r="V774" s="717"/>
      <c r="W774" s="717"/>
      <c r="X774" s="717"/>
      <c r="Y774" s="717"/>
      <c r="Z774" s="717"/>
    </row>
    <row r="775" spans="1:26">
      <c r="A775" s="717"/>
      <c r="B775" s="717"/>
      <c r="C775" s="717"/>
      <c r="D775" s="717"/>
      <c r="E775" s="717"/>
      <c r="F775" s="717"/>
      <c r="G775" s="717"/>
      <c r="H775" s="717"/>
      <c r="I775" s="717"/>
      <c r="J775" s="717"/>
      <c r="K775" s="717"/>
      <c r="L775" s="717"/>
      <c r="M775" s="717"/>
      <c r="N775" s="717"/>
      <c r="O775" s="717"/>
      <c r="P775" s="717"/>
      <c r="Q775" s="717"/>
      <c r="R775" s="717"/>
      <c r="S775" s="717"/>
      <c r="T775" s="717"/>
      <c r="U775" s="717"/>
      <c r="V775" s="717"/>
      <c r="W775" s="717"/>
      <c r="X775" s="717"/>
      <c r="Y775" s="717"/>
      <c r="Z775" s="717"/>
    </row>
    <row r="776" spans="1:26">
      <c r="A776" s="717"/>
      <c r="B776" s="717"/>
      <c r="C776" s="717"/>
      <c r="D776" s="717"/>
      <c r="E776" s="717"/>
      <c r="F776" s="717"/>
      <c r="G776" s="717"/>
      <c r="H776" s="717"/>
      <c r="I776" s="717"/>
      <c r="J776" s="717"/>
      <c r="K776" s="717"/>
      <c r="L776" s="717"/>
      <c r="M776" s="717"/>
      <c r="N776" s="717"/>
      <c r="O776" s="717"/>
      <c r="P776" s="717"/>
      <c r="Q776" s="717"/>
      <c r="R776" s="717"/>
      <c r="S776" s="717"/>
      <c r="T776" s="717"/>
      <c r="U776" s="717"/>
      <c r="V776" s="717"/>
      <c r="W776" s="717"/>
      <c r="X776" s="717"/>
      <c r="Y776" s="717"/>
      <c r="Z776" s="717"/>
    </row>
    <row r="777" spans="1:26">
      <c r="A777" s="717"/>
      <c r="B777" s="717"/>
      <c r="C777" s="717"/>
      <c r="D777" s="717"/>
      <c r="E777" s="717"/>
      <c r="F777" s="717"/>
      <c r="G777" s="717"/>
      <c r="H777" s="717"/>
      <c r="I777" s="717"/>
      <c r="J777" s="717"/>
      <c r="K777" s="717"/>
      <c r="L777" s="717"/>
      <c r="M777" s="717"/>
      <c r="N777" s="717"/>
      <c r="O777" s="717"/>
      <c r="P777" s="717"/>
      <c r="Q777" s="717"/>
      <c r="R777" s="717"/>
      <c r="S777" s="717"/>
      <c r="T777" s="717"/>
      <c r="U777" s="717"/>
      <c r="V777" s="717"/>
      <c r="W777" s="717"/>
      <c r="X777" s="717"/>
      <c r="Y777" s="717"/>
      <c r="Z777" s="717"/>
    </row>
    <row r="778" spans="1:26">
      <c r="A778" s="717"/>
      <c r="B778" s="717"/>
      <c r="C778" s="717"/>
      <c r="D778" s="717"/>
      <c r="E778" s="717"/>
      <c r="F778" s="717"/>
      <c r="G778" s="717"/>
      <c r="H778" s="717"/>
      <c r="I778" s="717"/>
      <c r="J778" s="717"/>
      <c r="K778" s="717"/>
      <c r="L778" s="717"/>
      <c r="M778" s="717"/>
      <c r="N778" s="717"/>
      <c r="O778" s="717"/>
      <c r="P778" s="717"/>
      <c r="Q778" s="717"/>
      <c r="R778" s="717"/>
      <c r="S778" s="717"/>
      <c r="T778" s="717"/>
      <c r="U778" s="717"/>
      <c r="V778" s="717"/>
      <c r="W778" s="717"/>
      <c r="X778" s="717"/>
      <c r="Y778" s="717"/>
      <c r="Z778" s="717"/>
    </row>
    <row r="779" spans="1:26">
      <c r="A779" s="717"/>
      <c r="B779" s="717"/>
      <c r="C779" s="717"/>
      <c r="D779" s="717"/>
      <c r="E779" s="717"/>
      <c r="F779" s="717"/>
      <c r="G779" s="717"/>
      <c r="H779" s="717"/>
      <c r="I779" s="717"/>
      <c r="J779" s="717"/>
      <c r="K779" s="717"/>
      <c r="L779" s="717"/>
      <c r="M779" s="717"/>
      <c r="N779" s="717"/>
      <c r="O779" s="717"/>
      <c r="P779" s="717"/>
      <c r="Q779" s="717"/>
      <c r="R779" s="717"/>
      <c r="S779" s="717"/>
      <c r="T779" s="717"/>
      <c r="U779" s="717"/>
      <c r="V779" s="717"/>
      <c r="W779" s="717"/>
      <c r="X779" s="717"/>
      <c r="Y779" s="717"/>
      <c r="Z779" s="717"/>
    </row>
    <row r="780" spans="1:26">
      <c r="A780" s="717"/>
      <c r="B780" s="717"/>
      <c r="C780" s="717"/>
      <c r="D780" s="717"/>
      <c r="E780" s="717"/>
      <c r="F780" s="717"/>
      <c r="G780" s="717"/>
      <c r="H780" s="717"/>
      <c r="I780" s="717"/>
      <c r="J780" s="717"/>
      <c r="K780" s="717"/>
      <c r="L780" s="717"/>
      <c r="M780" s="717"/>
      <c r="N780" s="717"/>
      <c r="O780" s="717"/>
      <c r="P780" s="717"/>
      <c r="Q780" s="717"/>
      <c r="R780" s="717"/>
      <c r="S780" s="717"/>
      <c r="T780" s="717"/>
      <c r="U780" s="717"/>
      <c r="V780" s="717"/>
      <c r="W780" s="717"/>
      <c r="X780" s="717"/>
      <c r="Y780" s="717"/>
      <c r="Z780" s="717"/>
    </row>
    <row r="781" spans="1:26">
      <c r="A781" s="717"/>
      <c r="B781" s="717"/>
      <c r="C781" s="717"/>
      <c r="D781" s="717"/>
      <c r="E781" s="717"/>
      <c r="F781" s="717"/>
      <c r="G781" s="717"/>
      <c r="H781" s="717"/>
      <c r="I781" s="717"/>
      <c r="J781" s="717"/>
      <c r="K781" s="717"/>
      <c r="L781" s="717"/>
      <c r="M781" s="717"/>
      <c r="N781" s="717"/>
      <c r="O781" s="717"/>
      <c r="P781" s="717"/>
      <c r="Q781" s="717"/>
      <c r="R781" s="717"/>
      <c r="S781" s="717"/>
      <c r="T781" s="717"/>
      <c r="U781" s="717"/>
      <c r="V781" s="717"/>
      <c r="W781" s="717"/>
      <c r="X781" s="717"/>
      <c r="Y781" s="717"/>
      <c r="Z781" s="717"/>
    </row>
    <row r="782" spans="1:26">
      <c r="A782" s="717"/>
      <c r="B782" s="717"/>
      <c r="C782" s="717"/>
      <c r="D782" s="717"/>
      <c r="E782" s="717"/>
      <c r="F782" s="717"/>
      <c r="G782" s="717"/>
      <c r="H782" s="717"/>
      <c r="I782" s="717"/>
      <c r="J782" s="717"/>
      <c r="K782" s="717"/>
      <c r="L782" s="717"/>
      <c r="M782" s="717"/>
      <c r="N782" s="717"/>
      <c r="O782" s="717"/>
      <c r="P782" s="717"/>
      <c r="Q782" s="717"/>
      <c r="R782" s="717"/>
      <c r="S782" s="717"/>
      <c r="T782" s="717"/>
      <c r="U782" s="717"/>
      <c r="V782" s="717"/>
      <c r="W782" s="717"/>
      <c r="X782" s="717"/>
      <c r="Y782" s="717"/>
      <c r="Z782" s="717"/>
    </row>
    <row r="783" spans="1:26">
      <c r="A783" s="717"/>
      <c r="B783" s="717"/>
      <c r="C783" s="717"/>
      <c r="D783" s="717"/>
      <c r="E783" s="717"/>
      <c r="F783" s="717"/>
      <c r="G783" s="717"/>
      <c r="H783" s="717"/>
      <c r="I783" s="717"/>
      <c r="J783" s="717"/>
      <c r="K783" s="717"/>
      <c r="L783" s="717"/>
      <c r="M783" s="717"/>
      <c r="N783" s="717"/>
      <c r="O783" s="717"/>
      <c r="P783" s="717"/>
      <c r="Q783" s="717"/>
      <c r="R783" s="717"/>
      <c r="S783" s="717"/>
      <c r="T783" s="717"/>
      <c r="U783" s="717"/>
      <c r="V783" s="717"/>
      <c r="W783" s="717"/>
      <c r="X783" s="717"/>
      <c r="Y783" s="717"/>
      <c r="Z783" s="717"/>
    </row>
    <row r="784" spans="1:26">
      <c r="A784" s="717"/>
      <c r="B784" s="717"/>
      <c r="C784" s="717"/>
      <c r="D784" s="717"/>
      <c r="E784" s="717"/>
      <c r="F784" s="717"/>
      <c r="G784" s="717"/>
      <c r="H784" s="717"/>
      <c r="I784" s="717"/>
      <c r="J784" s="717"/>
      <c r="K784" s="717"/>
      <c r="L784" s="717"/>
      <c r="M784" s="717"/>
      <c r="N784" s="717"/>
      <c r="O784" s="717"/>
      <c r="P784" s="717"/>
      <c r="Q784" s="717"/>
      <c r="R784" s="717"/>
      <c r="S784" s="717"/>
      <c r="T784" s="717"/>
      <c r="U784" s="717"/>
      <c r="V784" s="717"/>
      <c r="W784" s="717"/>
      <c r="X784" s="717"/>
      <c r="Y784" s="717"/>
      <c r="Z784" s="717"/>
    </row>
    <row r="785" spans="1:26">
      <c r="A785" s="717"/>
      <c r="B785" s="717"/>
      <c r="C785" s="717"/>
      <c r="D785" s="717"/>
      <c r="E785" s="717"/>
      <c r="F785" s="717"/>
      <c r="G785" s="717"/>
      <c r="H785" s="717"/>
      <c r="I785" s="717"/>
      <c r="J785" s="717"/>
      <c r="K785" s="717"/>
      <c r="L785" s="717"/>
      <c r="M785" s="717"/>
      <c r="N785" s="717"/>
      <c r="O785" s="717"/>
      <c r="P785" s="717"/>
      <c r="Q785" s="717"/>
      <c r="R785" s="717"/>
      <c r="S785" s="717"/>
      <c r="T785" s="717"/>
      <c r="U785" s="717"/>
      <c r="V785" s="717"/>
      <c r="W785" s="717"/>
      <c r="X785" s="717"/>
      <c r="Y785" s="717"/>
      <c r="Z785" s="717"/>
    </row>
    <row r="786" spans="1:26">
      <c r="A786" s="717"/>
      <c r="B786" s="717"/>
      <c r="C786" s="717"/>
      <c r="D786" s="717"/>
      <c r="E786" s="717"/>
      <c r="F786" s="717"/>
      <c r="G786" s="717"/>
      <c r="H786" s="717"/>
      <c r="I786" s="717"/>
      <c r="J786" s="717"/>
      <c r="K786" s="717"/>
      <c r="L786" s="717"/>
      <c r="M786" s="717"/>
      <c r="N786" s="717"/>
      <c r="O786" s="717"/>
      <c r="P786" s="717"/>
      <c r="Q786" s="717"/>
      <c r="R786" s="717"/>
      <c r="S786" s="717"/>
      <c r="T786" s="717"/>
      <c r="U786" s="717"/>
      <c r="V786" s="717"/>
      <c r="W786" s="717"/>
      <c r="X786" s="717"/>
      <c r="Y786" s="717"/>
      <c r="Z786" s="717"/>
    </row>
    <row r="787" spans="1:26">
      <c r="A787" s="717"/>
      <c r="B787" s="717"/>
      <c r="C787" s="717"/>
      <c r="D787" s="717"/>
      <c r="E787" s="717"/>
      <c r="F787" s="717"/>
      <c r="G787" s="717"/>
      <c r="H787" s="717"/>
      <c r="I787" s="717"/>
      <c r="J787" s="717"/>
      <c r="K787" s="717"/>
      <c r="L787" s="717"/>
      <c r="M787" s="717"/>
      <c r="N787" s="717"/>
      <c r="O787" s="717"/>
      <c r="P787" s="717"/>
      <c r="Q787" s="717"/>
      <c r="R787" s="717"/>
      <c r="S787" s="717"/>
      <c r="T787" s="717"/>
      <c r="U787" s="717"/>
      <c r="V787" s="717"/>
      <c r="W787" s="717"/>
      <c r="X787" s="717"/>
      <c r="Y787" s="717"/>
      <c r="Z787" s="717"/>
    </row>
    <row r="788" spans="1:26">
      <c r="A788" s="717"/>
      <c r="B788" s="717"/>
      <c r="C788" s="717"/>
      <c r="D788" s="717"/>
      <c r="E788" s="717"/>
      <c r="F788" s="717"/>
      <c r="G788" s="717"/>
      <c r="H788" s="717"/>
      <c r="I788" s="717"/>
      <c r="J788" s="717"/>
      <c r="K788" s="717"/>
      <c r="L788" s="717"/>
      <c r="M788" s="717"/>
      <c r="N788" s="717"/>
      <c r="O788" s="717"/>
      <c r="P788" s="717"/>
      <c r="Q788" s="717"/>
      <c r="R788" s="717"/>
      <c r="S788" s="717"/>
      <c r="T788" s="717"/>
      <c r="U788" s="717"/>
      <c r="V788" s="717"/>
      <c r="W788" s="717"/>
      <c r="X788" s="717"/>
      <c r="Y788" s="717"/>
      <c r="Z788" s="717"/>
    </row>
    <row r="789" spans="1:26">
      <c r="A789" s="717"/>
      <c r="B789" s="717"/>
      <c r="C789" s="717"/>
      <c r="D789" s="717"/>
      <c r="E789" s="717"/>
      <c r="F789" s="717"/>
      <c r="G789" s="717"/>
      <c r="H789" s="717"/>
      <c r="I789" s="717"/>
      <c r="J789" s="717"/>
      <c r="K789" s="717"/>
      <c r="L789" s="717"/>
      <c r="M789" s="717"/>
      <c r="N789" s="717"/>
      <c r="O789" s="717"/>
      <c r="P789" s="717"/>
      <c r="Q789" s="717"/>
      <c r="R789" s="717"/>
      <c r="S789" s="717"/>
      <c r="T789" s="717"/>
      <c r="U789" s="717"/>
      <c r="V789" s="717"/>
      <c r="W789" s="717"/>
      <c r="X789" s="717"/>
      <c r="Y789" s="717"/>
      <c r="Z789" s="717"/>
    </row>
    <row r="790" spans="1:26">
      <c r="A790" s="717"/>
      <c r="B790" s="717"/>
      <c r="C790" s="717"/>
      <c r="D790" s="717"/>
      <c r="E790" s="717"/>
      <c r="F790" s="717"/>
      <c r="G790" s="717"/>
      <c r="H790" s="717"/>
      <c r="I790" s="717"/>
      <c r="J790" s="717"/>
      <c r="K790" s="717"/>
      <c r="L790" s="717"/>
      <c r="M790" s="717"/>
      <c r="N790" s="717"/>
      <c r="O790" s="717"/>
      <c r="P790" s="717"/>
      <c r="Q790" s="717"/>
      <c r="R790" s="717"/>
      <c r="S790" s="717"/>
      <c r="T790" s="717"/>
      <c r="U790" s="717"/>
      <c r="V790" s="717"/>
      <c r="W790" s="717"/>
      <c r="X790" s="717"/>
      <c r="Y790" s="717"/>
      <c r="Z790" s="717"/>
    </row>
    <row r="791" spans="1:26">
      <c r="A791" s="717"/>
      <c r="B791" s="717"/>
      <c r="C791" s="717"/>
      <c r="D791" s="717"/>
      <c r="E791" s="717"/>
      <c r="F791" s="717"/>
      <c r="G791" s="717"/>
      <c r="H791" s="717"/>
      <c r="I791" s="717"/>
      <c r="J791" s="717"/>
      <c r="K791" s="717"/>
      <c r="L791" s="717"/>
      <c r="M791" s="717"/>
      <c r="N791" s="717"/>
      <c r="O791" s="717"/>
      <c r="P791" s="717"/>
      <c r="Q791" s="717"/>
      <c r="R791" s="717"/>
      <c r="S791" s="717"/>
      <c r="T791" s="717"/>
      <c r="U791" s="717"/>
      <c r="V791" s="717"/>
      <c r="W791" s="717"/>
      <c r="X791" s="717"/>
      <c r="Y791" s="717"/>
      <c r="Z791" s="717"/>
    </row>
    <row r="792" spans="1:26">
      <c r="A792" s="717"/>
      <c r="B792" s="717"/>
      <c r="C792" s="717"/>
      <c r="D792" s="717"/>
      <c r="E792" s="717"/>
      <c r="F792" s="717"/>
      <c r="G792" s="717"/>
      <c r="H792" s="717"/>
      <c r="I792" s="717"/>
      <c r="J792" s="717"/>
      <c r="K792" s="717"/>
      <c r="L792" s="717"/>
      <c r="M792" s="717"/>
      <c r="N792" s="717"/>
      <c r="O792" s="717"/>
      <c r="P792" s="717"/>
      <c r="Q792" s="717"/>
      <c r="R792" s="717"/>
      <c r="S792" s="717"/>
      <c r="T792" s="717"/>
      <c r="U792" s="717"/>
      <c r="V792" s="717"/>
      <c r="W792" s="717"/>
      <c r="X792" s="717"/>
      <c r="Y792" s="717"/>
      <c r="Z792" s="717"/>
    </row>
    <row r="793" spans="1:26">
      <c r="A793" s="717"/>
      <c r="B793" s="717"/>
      <c r="C793" s="717"/>
      <c r="D793" s="717"/>
      <c r="E793" s="717"/>
      <c r="F793" s="717"/>
      <c r="G793" s="717"/>
      <c r="H793" s="717"/>
      <c r="I793" s="717"/>
      <c r="J793" s="717"/>
      <c r="K793" s="717"/>
      <c r="L793" s="717"/>
      <c r="M793" s="717"/>
      <c r="N793" s="717"/>
      <c r="O793" s="717"/>
      <c r="P793" s="717"/>
      <c r="Q793" s="717"/>
      <c r="R793" s="717"/>
      <c r="S793" s="717"/>
      <c r="T793" s="717"/>
      <c r="U793" s="717"/>
      <c r="V793" s="717"/>
      <c r="W793" s="717"/>
      <c r="X793" s="717"/>
      <c r="Y793" s="717"/>
      <c r="Z793" s="717"/>
    </row>
    <row r="794" spans="1:26">
      <c r="A794" s="717"/>
      <c r="B794" s="717"/>
      <c r="C794" s="717"/>
      <c r="D794" s="717"/>
      <c r="E794" s="717"/>
      <c r="F794" s="717"/>
      <c r="G794" s="717"/>
      <c r="H794" s="717"/>
      <c r="I794" s="717"/>
      <c r="J794" s="717"/>
      <c r="K794" s="717"/>
      <c r="L794" s="717"/>
      <c r="M794" s="717"/>
      <c r="N794" s="717"/>
      <c r="O794" s="717"/>
      <c r="P794" s="717"/>
      <c r="Q794" s="717"/>
      <c r="R794" s="717"/>
      <c r="S794" s="717"/>
      <c r="T794" s="717"/>
      <c r="U794" s="717"/>
      <c r="V794" s="717"/>
      <c r="W794" s="717"/>
      <c r="X794" s="717"/>
      <c r="Y794" s="717"/>
      <c r="Z794" s="717"/>
    </row>
    <row r="795" spans="1:26">
      <c r="A795" s="717"/>
      <c r="B795" s="717"/>
      <c r="C795" s="717"/>
      <c r="D795" s="717"/>
      <c r="E795" s="717"/>
      <c r="F795" s="717"/>
      <c r="G795" s="717"/>
      <c r="H795" s="717"/>
      <c r="I795" s="717"/>
      <c r="J795" s="717"/>
      <c r="K795" s="717"/>
      <c r="L795" s="717"/>
      <c r="M795" s="717"/>
      <c r="N795" s="717"/>
      <c r="O795" s="717"/>
      <c r="P795" s="717"/>
      <c r="Q795" s="717"/>
      <c r="R795" s="717"/>
      <c r="S795" s="717"/>
      <c r="T795" s="717"/>
      <c r="U795" s="717"/>
      <c r="V795" s="717"/>
      <c r="W795" s="717"/>
      <c r="X795" s="717"/>
      <c r="Y795" s="717"/>
      <c r="Z795" s="717"/>
    </row>
    <row r="796" spans="1:26">
      <c r="A796" s="717"/>
      <c r="B796" s="717"/>
      <c r="C796" s="717"/>
      <c r="D796" s="717"/>
      <c r="E796" s="717"/>
      <c r="F796" s="717"/>
      <c r="G796" s="717"/>
      <c r="H796" s="717"/>
      <c r="I796" s="717"/>
      <c r="J796" s="717"/>
      <c r="K796" s="717"/>
      <c r="L796" s="717"/>
      <c r="M796" s="717"/>
      <c r="N796" s="717"/>
      <c r="O796" s="717"/>
      <c r="P796" s="717"/>
      <c r="Q796" s="717"/>
      <c r="R796" s="717"/>
      <c r="S796" s="717"/>
      <c r="T796" s="717"/>
      <c r="U796" s="717"/>
      <c r="V796" s="717"/>
      <c r="W796" s="717"/>
      <c r="X796" s="717"/>
      <c r="Y796" s="717"/>
      <c r="Z796" s="717"/>
    </row>
    <row r="797" spans="1:26">
      <c r="A797" s="717"/>
      <c r="B797" s="717"/>
      <c r="C797" s="717"/>
      <c r="D797" s="717"/>
      <c r="E797" s="717"/>
      <c r="F797" s="717"/>
      <c r="G797" s="717"/>
      <c r="H797" s="717"/>
      <c r="I797" s="717"/>
      <c r="J797" s="717"/>
      <c r="K797" s="717"/>
      <c r="L797" s="717"/>
      <c r="M797" s="717"/>
      <c r="N797" s="717"/>
      <c r="O797" s="717"/>
      <c r="P797" s="717"/>
      <c r="Q797" s="717"/>
      <c r="R797" s="717"/>
      <c r="S797" s="717"/>
      <c r="T797" s="717"/>
      <c r="U797" s="717"/>
      <c r="V797" s="717"/>
      <c r="W797" s="717"/>
      <c r="X797" s="717"/>
      <c r="Y797" s="717"/>
      <c r="Z797" s="717"/>
    </row>
    <row r="798" spans="1:26">
      <c r="A798" s="717"/>
      <c r="B798" s="717"/>
      <c r="C798" s="717"/>
      <c r="D798" s="717"/>
      <c r="E798" s="717"/>
      <c r="F798" s="717"/>
      <c r="G798" s="717"/>
      <c r="H798" s="717"/>
      <c r="I798" s="717"/>
      <c r="J798" s="717"/>
      <c r="K798" s="717"/>
      <c r="L798" s="717"/>
      <c r="M798" s="717"/>
      <c r="N798" s="717"/>
      <c r="O798" s="717"/>
      <c r="P798" s="717"/>
      <c r="Q798" s="717"/>
      <c r="R798" s="717"/>
      <c r="S798" s="717"/>
      <c r="T798" s="717"/>
      <c r="U798" s="717"/>
      <c r="V798" s="717"/>
      <c r="W798" s="717"/>
      <c r="X798" s="717"/>
      <c r="Y798" s="717"/>
      <c r="Z798" s="717"/>
    </row>
    <row r="799" spans="1:26">
      <c r="A799" s="717"/>
      <c r="B799" s="717"/>
      <c r="C799" s="717"/>
      <c r="D799" s="717"/>
      <c r="E799" s="717"/>
      <c r="F799" s="717"/>
      <c r="G799" s="717"/>
      <c r="H799" s="717"/>
      <c r="I799" s="717"/>
      <c r="J799" s="717"/>
      <c r="K799" s="717"/>
      <c r="L799" s="717"/>
      <c r="M799" s="717"/>
      <c r="N799" s="717"/>
      <c r="O799" s="717"/>
      <c r="P799" s="717"/>
      <c r="Q799" s="717"/>
      <c r="R799" s="717"/>
      <c r="S799" s="717"/>
      <c r="T799" s="717"/>
      <c r="U799" s="717"/>
      <c r="V799" s="717"/>
      <c r="W799" s="717"/>
      <c r="X799" s="717"/>
      <c r="Y799" s="717"/>
      <c r="Z799" s="717"/>
    </row>
    <row r="800" spans="1:26">
      <c r="A800" s="717"/>
      <c r="B800" s="717"/>
      <c r="C800" s="717"/>
      <c r="D800" s="717"/>
      <c r="E800" s="717"/>
      <c r="F800" s="717"/>
      <c r="G800" s="717"/>
      <c r="H800" s="717"/>
      <c r="I800" s="717"/>
      <c r="J800" s="717"/>
      <c r="K800" s="717"/>
      <c r="L800" s="717"/>
      <c r="M800" s="717"/>
      <c r="N800" s="717"/>
      <c r="O800" s="717"/>
      <c r="P800" s="717"/>
      <c r="Q800" s="717"/>
      <c r="R800" s="717"/>
      <c r="S800" s="717"/>
      <c r="T800" s="717"/>
      <c r="U800" s="717"/>
      <c r="V800" s="717"/>
      <c r="W800" s="717"/>
      <c r="X800" s="717"/>
      <c r="Y800" s="717"/>
      <c r="Z800" s="717"/>
    </row>
    <row r="801" spans="1:26">
      <c r="A801" s="717"/>
      <c r="B801" s="717"/>
      <c r="C801" s="717"/>
      <c r="D801" s="717"/>
      <c r="E801" s="717"/>
      <c r="F801" s="717"/>
      <c r="G801" s="717"/>
      <c r="H801" s="717"/>
      <c r="I801" s="717"/>
      <c r="J801" s="717"/>
      <c r="K801" s="717"/>
      <c r="L801" s="717"/>
      <c r="M801" s="717"/>
      <c r="N801" s="717"/>
      <c r="O801" s="717"/>
      <c r="P801" s="717"/>
      <c r="Q801" s="717"/>
      <c r="R801" s="717"/>
      <c r="S801" s="717"/>
      <c r="T801" s="717"/>
      <c r="U801" s="717"/>
      <c r="V801" s="717"/>
      <c r="W801" s="717"/>
      <c r="X801" s="717"/>
      <c r="Y801" s="717"/>
      <c r="Z801" s="717"/>
    </row>
    <row r="802" spans="1:26">
      <c r="A802" s="717"/>
      <c r="B802" s="717"/>
      <c r="C802" s="717"/>
      <c r="D802" s="717"/>
      <c r="E802" s="717"/>
      <c r="F802" s="717"/>
      <c r="G802" s="717"/>
      <c r="H802" s="717"/>
      <c r="I802" s="717"/>
      <c r="J802" s="717"/>
      <c r="K802" s="717"/>
      <c r="L802" s="717"/>
      <c r="M802" s="717"/>
      <c r="N802" s="717"/>
      <c r="O802" s="717"/>
      <c r="P802" s="717"/>
      <c r="Q802" s="717"/>
      <c r="R802" s="717"/>
      <c r="S802" s="717"/>
      <c r="T802" s="717"/>
      <c r="U802" s="717"/>
      <c r="V802" s="717"/>
      <c r="W802" s="717"/>
      <c r="X802" s="717"/>
      <c r="Y802" s="717"/>
      <c r="Z802" s="717"/>
    </row>
    <row r="803" spans="1:26">
      <c r="A803" s="717"/>
      <c r="B803" s="717"/>
      <c r="C803" s="717"/>
      <c r="D803" s="717"/>
      <c r="E803" s="717"/>
      <c r="F803" s="717"/>
      <c r="G803" s="717"/>
      <c r="H803" s="717"/>
      <c r="I803" s="717"/>
      <c r="J803" s="717"/>
      <c r="K803" s="717"/>
      <c r="L803" s="717"/>
      <c r="M803" s="717"/>
      <c r="N803" s="717"/>
      <c r="O803" s="717"/>
      <c r="P803" s="717"/>
      <c r="Q803" s="717"/>
      <c r="R803" s="717"/>
      <c r="S803" s="717"/>
      <c r="T803" s="717"/>
      <c r="U803" s="717"/>
      <c r="V803" s="717"/>
      <c r="W803" s="717"/>
      <c r="X803" s="717"/>
      <c r="Y803" s="717"/>
      <c r="Z803" s="717"/>
    </row>
    <row r="804" spans="1:26">
      <c r="A804" s="717"/>
      <c r="B804" s="717"/>
      <c r="C804" s="717"/>
      <c r="D804" s="717"/>
      <c r="E804" s="717"/>
      <c r="F804" s="717"/>
      <c r="G804" s="717"/>
      <c r="H804" s="717"/>
      <c r="I804" s="717"/>
      <c r="J804" s="717"/>
      <c r="K804" s="717"/>
      <c r="L804" s="717"/>
      <c r="M804" s="717"/>
      <c r="N804" s="717"/>
      <c r="O804" s="717"/>
      <c r="P804" s="717"/>
      <c r="Q804" s="717"/>
      <c r="R804" s="717"/>
      <c r="S804" s="717"/>
      <c r="T804" s="717"/>
      <c r="U804" s="717"/>
      <c r="V804" s="717"/>
      <c r="W804" s="717"/>
      <c r="X804" s="717"/>
      <c r="Y804" s="717"/>
      <c r="Z804" s="717"/>
    </row>
    <row r="805" spans="1:26">
      <c r="A805" s="717"/>
      <c r="B805" s="717"/>
      <c r="C805" s="717"/>
      <c r="D805" s="717"/>
      <c r="E805" s="717"/>
      <c r="F805" s="717"/>
      <c r="G805" s="717"/>
      <c r="H805" s="717"/>
      <c r="I805" s="717"/>
      <c r="J805" s="717"/>
      <c r="K805" s="717"/>
      <c r="L805" s="717"/>
      <c r="M805" s="717"/>
      <c r="N805" s="717"/>
      <c r="O805" s="717"/>
      <c r="P805" s="717"/>
      <c r="Q805" s="717"/>
      <c r="R805" s="717"/>
      <c r="S805" s="717"/>
      <c r="T805" s="717"/>
      <c r="U805" s="717"/>
      <c r="V805" s="717"/>
      <c r="W805" s="717"/>
      <c r="X805" s="717"/>
      <c r="Y805" s="717"/>
      <c r="Z805" s="717"/>
    </row>
    <row r="806" spans="1:26">
      <c r="A806" s="717"/>
      <c r="B806" s="717"/>
      <c r="C806" s="717"/>
      <c r="D806" s="717"/>
      <c r="E806" s="717"/>
      <c r="F806" s="717"/>
      <c r="G806" s="717"/>
      <c r="H806" s="717"/>
      <c r="I806" s="717"/>
      <c r="J806" s="717"/>
      <c r="K806" s="717"/>
      <c r="L806" s="717"/>
      <c r="M806" s="717"/>
      <c r="N806" s="717"/>
      <c r="O806" s="717"/>
      <c r="P806" s="717"/>
      <c r="Q806" s="717"/>
      <c r="R806" s="717"/>
      <c r="S806" s="717"/>
      <c r="T806" s="717"/>
      <c r="U806" s="717"/>
      <c r="V806" s="717"/>
      <c r="W806" s="717"/>
      <c r="X806" s="717"/>
      <c r="Y806" s="717"/>
      <c r="Z806" s="717"/>
    </row>
    <row r="807" spans="1:26">
      <c r="A807" s="717"/>
      <c r="B807" s="717"/>
      <c r="C807" s="717"/>
      <c r="D807" s="717"/>
      <c r="E807" s="717"/>
      <c r="F807" s="717"/>
      <c r="G807" s="717"/>
      <c r="H807" s="717"/>
      <c r="I807" s="717"/>
      <c r="J807" s="717"/>
      <c r="K807" s="717"/>
      <c r="L807" s="717"/>
      <c r="M807" s="717"/>
      <c r="N807" s="717"/>
      <c r="O807" s="717"/>
      <c r="P807" s="717"/>
      <c r="Q807" s="717"/>
      <c r="R807" s="717"/>
      <c r="S807" s="717"/>
      <c r="T807" s="717"/>
      <c r="U807" s="717"/>
      <c r="V807" s="717"/>
      <c r="W807" s="717"/>
      <c r="X807" s="717"/>
      <c r="Y807" s="717"/>
      <c r="Z807" s="717"/>
    </row>
    <row r="808" spans="1:26">
      <c r="A808" s="717"/>
      <c r="B808" s="717"/>
      <c r="C808" s="717"/>
      <c r="D808" s="717"/>
      <c r="E808" s="717"/>
      <c r="F808" s="717"/>
      <c r="G808" s="717"/>
      <c r="H808" s="717"/>
      <c r="I808" s="717"/>
      <c r="J808" s="717"/>
      <c r="K808" s="717"/>
      <c r="L808" s="717"/>
      <c r="M808" s="717"/>
      <c r="N808" s="717"/>
      <c r="O808" s="717"/>
      <c r="P808" s="717"/>
      <c r="Q808" s="717"/>
      <c r="R808" s="717"/>
      <c r="S808" s="717"/>
      <c r="T808" s="717"/>
      <c r="U808" s="717"/>
      <c r="V808" s="717"/>
      <c r="W808" s="717"/>
      <c r="X808" s="717"/>
      <c r="Y808" s="717"/>
      <c r="Z808" s="717"/>
    </row>
    <row r="809" spans="1:26">
      <c r="A809" s="717"/>
      <c r="B809" s="717"/>
      <c r="C809" s="717"/>
      <c r="D809" s="717"/>
      <c r="E809" s="717"/>
      <c r="F809" s="717"/>
      <c r="G809" s="717"/>
      <c r="H809" s="717"/>
      <c r="I809" s="717"/>
      <c r="J809" s="717"/>
      <c r="K809" s="717"/>
      <c r="L809" s="717"/>
      <c r="M809" s="717"/>
      <c r="N809" s="717"/>
      <c r="O809" s="717"/>
      <c r="P809" s="717"/>
      <c r="Q809" s="717"/>
      <c r="R809" s="717"/>
      <c r="S809" s="717"/>
      <c r="T809" s="717"/>
      <c r="U809" s="717"/>
      <c r="V809" s="717"/>
      <c r="W809" s="717"/>
      <c r="X809" s="717"/>
      <c r="Y809" s="717"/>
      <c r="Z809" s="717"/>
    </row>
    <row r="810" spans="1:26">
      <c r="A810" s="717"/>
      <c r="B810" s="717"/>
      <c r="C810" s="717"/>
      <c r="D810" s="717"/>
      <c r="E810" s="717"/>
      <c r="F810" s="717"/>
      <c r="G810" s="717"/>
      <c r="H810" s="717"/>
      <c r="I810" s="717"/>
      <c r="J810" s="717"/>
      <c r="K810" s="717"/>
      <c r="L810" s="717"/>
      <c r="M810" s="717"/>
      <c r="N810" s="717"/>
      <c r="O810" s="717"/>
      <c r="P810" s="717"/>
      <c r="Q810" s="717"/>
      <c r="R810" s="717"/>
      <c r="S810" s="717"/>
      <c r="T810" s="717"/>
      <c r="U810" s="717"/>
      <c r="V810" s="717"/>
      <c r="W810" s="717"/>
      <c r="X810" s="717"/>
      <c r="Y810" s="717"/>
      <c r="Z810" s="717"/>
    </row>
    <row r="811" spans="1:26">
      <c r="A811" s="717"/>
      <c r="B811" s="717"/>
      <c r="C811" s="717"/>
      <c r="D811" s="717"/>
      <c r="E811" s="717"/>
      <c r="F811" s="717"/>
      <c r="G811" s="717"/>
      <c r="H811" s="717"/>
      <c r="I811" s="717"/>
      <c r="J811" s="717"/>
      <c r="K811" s="717"/>
      <c r="L811" s="717"/>
      <c r="M811" s="717"/>
      <c r="N811" s="717"/>
      <c r="O811" s="717"/>
      <c r="P811" s="717"/>
      <c r="Q811" s="717"/>
      <c r="R811" s="717"/>
      <c r="S811" s="717"/>
      <c r="T811" s="717"/>
      <c r="U811" s="717"/>
      <c r="V811" s="717"/>
      <c r="W811" s="717"/>
      <c r="X811" s="717"/>
      <c r="Y811" s="717"/>
      <c r="Z811" s="717"/>
    </row>
    <row r="812" spans="1:26">
      <c r="A812" s="717"/>
      <c r="B812" s="717"/>
      <c r="C812" s="717"/>
      <c r="D812" s="717"/>
      <c r="E812" s="717"/>
      <c r="F812" s="717"/>
      <c r="G812" s="717"/>
      <c r="H812" s="717"/>
      <c r="I812" s="717"/>
      <c r="J812" s="717"/>
      <c r="K812" s="717"/>
      <c r="L812" s="717"/>
      <c r="M812" s="717"/>
      <c r="N812" s="717"/>
      <c r="O812" s="717"/>
      <c r="P812" s="717"/>
      <c r="Q812" s="717"/>
      <c r="R812" s="717"/>
      <c r="S812" s="717"/>
      <c r="T812" s="717"/>
      <c r="U812" s="717"/>
      <c r="V812" s="717"/>
      <c r="W812" s="717"/>
      <c r="X812" s="717"/>
      <c r="Y812" s="717"/>
      <c r="Z812" s="717"/>
    </row>
    <row r="813" spans="1:26">
      <c r="A813" s="717"/>
      <c r="B813" s="717"/>
      <c r="C813" s="717"/>
      <c r="D813" s="717"/>
      <c r="E813" s="717"/>
      <c r="F813" s="717"/>
      <c r="G813" s="717"/>
      <c r="H813" s="717"/>
      <c r="I813" s="717"/>
      <c r="J813" s="717"/>
      <c r="K813" s="717"/>
      <c r="L813" s="717"/>
      <c r="M813" s="717"/>
      <c r="N813" s="717"/>
      <c r="O813" s="717"/>
      <c r="P813" s="717"/>
      <c r="Q813" s="717"/>
      <c r="R813" s="717"/>
      <c r="S813" s="717"/>
      <c r="T813" s="717"/>
      <c r="U813" s="717"/>
      <c r="V813" s="717"/>
      <c r="W813" s="717"/>
      <c r="X813" s="717"/>
      <c r="Y813" s="717"/>
      <c r="Z813" s="717"/>
    </row>
    <row r="814" spans="1:26">
      <c r="A814" s="717"/>
      <c r="B814" s="717"/>
      <c r="C814" s="717"/>
      <c r="D814" s="717"/>
      <c r="E814" s="717"/>
      <c r="F814" s="717"/>
      <c r="G814" s="717"/>
      <c r="H814" s="717"/>
      <c r="I814" s="717"/>
      <c r="J814" s="717"/>
      <c r="K814" s="717"/>
      <c r="L814" s="717"/>
      <c r="M814" s="717"/>
      <c r="N814" s="717"/>
      <c r="O814" s="717"/>
      <c r="P814" s="717"/>
      <c r="Q814" s="717"/>
      <c r="R814" s="717"/>
      <c r="S814" s="717"/>
      <c r="T814" s="717"/>
      <c r="U814" s="717"/>
      <c r="V814" s="717"/>
      <c r="W814" s="717"/>
      <c r="X814" s="717"/>
      <c r="Y814" s="717"/>
      <c r="Z814" s="717"/>
    </row>
    <row r="815" spans="1:26">
      <c r="A815" s="717"/>
      <c r="B815" s="717"/>
      <c r="C815" s="717"/>
      <c r="D815" s="717"/>
      <c r="E815" s="717"/>
      <c r="F815" s="717"/>
      <c r="G815" s="717"/>
      <c r="H815" s="717"/>
      <c r="I815" s="717"/>
      <c r="J815" s="717"/>
      <c r="K815" s="717"/>
      <c r="L815" s="717"/>
      <c r="M815" s="717"/>
      <c r="N815" s="717"/>
      <c r="O815" s="717"/>
      <c r="P815" s="717"/>
      <c r="Q815" s="717"/>
      <c r="R815" s="717"/>
      <c r="S815" s="717"/>
      <c r="T815" s="717"/>
      <c r="U815" s="717"/>
      <c r="V815" s="717"/>
      <c r="W815" s="717"/>
      <c r="X815" s="717"/>
      <c r="Y815" s="717"/>
      <c r="Z815" s="717"/>
    </row>
    <row r="816" spans="1:26">
      <c r="A816" s="717"/>
      <c r="B816" s="717"/>
      <c r="C816" s="717"/>
      <c r="D816" s="717"/>
      <c r="E816" s="717"/>
      <c r="F816" s="717"/>
      <c r="G816" s="717"/>
      <c r="H816" s="717"/>
      <c r="I816" s="717"/>
      <c r="J816" s="717"/>
      <c r="K816" s="717"/>
      <c r="L816" s="717"/>
      <c r="M816" s="717"/>
      <c r="N816" s="717"/>
      <c r="O816" s="717"/>
      <c r="P816" s="717"/>
      <c r="Q816" s="717"/>
      <c r="R816" s="717"/>
      <c r="S816" s="717"/>
      <c r="T816" s="717"/>
      <c r="U816" s="717"/>
      <c r="V816" s="717"/>
      <c r="W816" s="717"/>
      <c r="X816" s="717"/>
      <c r="Y816" s="717"/>
      <c r="Z816" s="717"/>
    </row>
    <row r="817" spans="1:26">
      <c r="A817" s="717"/>
      <c r="B817" s="717"/>
      <c r="C817" s="717"/>
      <c r="D817" s="717"/>
      <c r="E817" s="717"/>
      <c r="F817" s="717"/>
      <c r="G817" s="717"/>
      <c r="H817" s="717"/>
      <c r="I817" s="717"/>
      <c r="J817" s="717"/>
      <c r="K817" s="717"/>
      <c r="L817" s="717"/>
      <c r="M817" s="717"/>
      <c r="N817" s="717"/>
      <c r="O817" s="717"/>
      <c r="P817" s="717"/>
      <c r="Q817" s="717"/>
      <c r="R817" s="717"/>
      <c r="S817" s="717"/>
      <c r="T817" s="717"/>
      <c r="U817" s="717"/>
      <c r="V817" s="717"/>
      <c r="W817" s="717"/>
      <c r="X817" s="717"/>
      <c r="Y817" s="717"/>
      <c r="Z817" s="717"/>
    </row>
    <row r="818" spans="1:26">
      <c r="A818" s="717"/>
      <c r="B818" s="717"/>
      <c r="C818" s="717"/>
      <c r="D818" s="717"/>
      <c r="E818" s="717"/>
      <c r="F818" s="717"/>
      <c r="G818" s="717"/>
      <c r="H818" s="717"/>
      <c r="I818" s="717"/>
      <c r="J818" s="717"/>
      <c r="K818" s="717"/>
      <c r="L818" s="717"/>
      <c r="M818" s="717"/>
      <c r="N818" s="717"/>
      <c r="O818" s="717"/>
      <c r="P818" s="717"/>
      <c r="Q818" s="717"/>
      <c r="R818" s="717"/>
      <c r="S818" s="717"/>
      <c r="T818" s="717"/>
      <c r="U818" s="717"/>
      <c r="V818" s="717"/>
      <c r="W818" s="717"/>
      <c r="X818" s="717"/>
      <c r="Y818" s="717"/>
      <c r="Z818" s="717"/>
    </row>
    <row r="819" spans="1:26">
      <c r="A819" s="717"/>
      <c r="B819" s="717"/>
      <c r="C819" s="717"/>
      <c r="D819" s="717"/>
      <c r="E819" s="717"/>
      <c r="F819" s="717"/>
      <c r="G819" s="717"/>
      <c r="H819" s="717"/>
      <c r="I819" s="717"/>
      <c r="J819" s="717"/>
      <c r="K819" s="717"/>
      <c r="L819" s="717"/>
      <c r="M819" s="717"/>
      <c r="N819" s="717"/>
      <c r="O819" s="717"/>
      <c r="P819" s="717"/>
      <c r="Q819" s="717"/>
      <c r="R819" s="717"/>
      <c r="S819" s="717"/>
      <c r="T819" s="717"/>
      <c r="U819" s="717"/>
      <c r="V819" s="717"/>
      <c r="W819" s="717"/>
      <c r="X819" s="717"/>
      <c r="Y819" s="717"/>
      <c r="Z819" s="717"/>
    </row>
    <row r="820" spans="1:26">
      <c r="A820" s="717"/>
      <c r="B820" s="717"/>
      <c r="C820" s="717"/>
      <c r="D820" s="717"/>
      <c r="E820" s="717"/>
      <c r="F820" s="717"/>
      <c r="G820" s="717"/>
      <c r="H820" s="717"/>
      <c r="I820" s="717"/>
      <c r="J820" s="717"/>
      <c r="K820" s="717"/>
      <c r="L820" s="717"/>
      <c r="M820" s="717"/>
      <c r="N820" s="717"/>
      <c r="O820" s="717"/>
      <c r="P820" s="717"/>
      <c r="Q820" s="717"/>
      <c r="R820" s="717"/>
      <c r="S820" s="717"/>
      <c r="T820" s="717"/>
      <c r="U820" s="717"/>
      <c r="V820" s="717"/>
      <c r="W820" s="717"/>
      <c r="X820" s="717"/>
      <c r="Y820" s="717"/>
      <c r="Z820" s="717"/>
    </row>
    <row r="821" spans="1:26">
      <c r="A821" s="717"/>
      <c r="B821" s="717"/>
      <c r="C821" s="717"/>
      <c r="D821" s="717"/>
      <c r="E821" s="717"/>
      <c r="F821" s="717"/>
      <c r="G821" s="717"/>
      <c r="H821" s="717"/>
      <c r="I821" s="717"/>
      <c r="J821" s="717"/>
      <c r="K821" s="717"/>
      <c r="L821" s="717"/>
      <c r="M821" s="717"/>
      <c r="N821" s="717"/>
      <c r="O821" s="717"/>
      <c r="P821" s="717"/>
      <c r="Q821" s="717"/>
      <c r="R821" s="717"/>
      <c r="S821" s="717"/>
      <c r="T821" s="717"/>
      <c r="U821" s="717"/>
      <c r="V821" s="717"/>
      <c r="W821" s="717"/>
      <c r="X821" s="717"/>
      <c r="Y821" s="717"/>
      <c r="Z821" s="717"/>
    </row>
    <row r="822" spans="1:26">
      <c r="A822" s="717"/>
      <c r="B822" s="717"/>
      <c r="C822" s="717"/>
      <c r="D822" s="717"/>
      <c r="E822" s="717"/>
      <c r="F822" s="717"/>
      <c r="G822" s="717"/>
      <c r="H822" s="717"/>
      <c r="I822" s="717"/>
      <c r="J822" s="717"/>
      <c r="K822" s="717"/>
      <c r="L822" s="717"/>
      <c r="M822" s="717"/>
      <c r="N822" s="717"/>
      <c r="O822" s="717"/>
      <c r="P822" s="717"/>
      <c r="Q822" s="717"/>
      <c r="R822" s="717"/>
      <c r="S822" s="717"/>
      <c r="T822" s="717"/>
      <c r="U822" s="717"/>
      <c r="V822" s="717"/>
      <c r="W822" s="717"/>
      <c r="X822" s="717"/>
      <c r="Y822" s="717"/>
      <c r="Z822" s="717"/>
    </row>
    <row r="823" spans="1:26">
      <c r="A823" s="717"/>
      <c r="B823" s="717"/>
      <c r="C823" s="717"/>
      <c r="D823" s="717"/>
      <c r="E823" s="717"/>
      <c r="F823" s="717"/>
      <c r="G823" s="717"/>
      <c r="H823" s="717"/>
      <c r="I823" s="717"/>
      <c r="J823" s="717"/>
      <c r="K823" s="717"/>
      <c r="L823" s="717"/>
      <c r="M823" s="717"/>
      <c r="N823" s="717"/>
      <c r="O823" s="717"/>
      <c r="P823" s="717"/>
      <c r="Q823" s="717"/>
      <c r="R823" s="717"/>
      <c r="S823" s="717"/>
      <c r="T823" s="717"/>
      <c r="U823" s="717"/>
      <c r="V823" s="717"/>
      <c r="W823" s="717"/>
      <c r="X823" s="717"/>
      <c r="Y823" s="717"/>
      <c r="Z823" s="717"/>
    </row>
    <row r="824" spans="1:26">
      <c r="A824" s="717"/>
      <c r="B824" s="717"/>
      <c r="C824" s="717"/>
      <c r="D824" s="717"/>
      <c r="E824" s="717"/>
      <c r="F824" s="717"/>
      <c r="G824" s="717"/>
      <c r="H824" s="717"/>
      <c r="I824" s="717"/>
      <c r="J824" s="717"/>
      <c r="K824" s="717"/>
      <c r="L824" s="717"/>
      <c r="M824" s="717"/>
      <c r="N824" s="717"/>
      <c r="O824" s="717"/>
      <c r="P824" s="717"/>
      <c r="Q824" s="717"/>
      <c r="R824" s="717"/>
      <c r="S824" s="717"/>
      <c r="T824" s="717"/>
      <c r="U824" s="717"/>
      <c r="V824" s="717"/>
      <c r="W824" s="717"/>
      <c r="X824" s="717"/>
      <c r="Y824" s="717"/>
      <c r="Z824" s="717"/>
    </row>
    <row r="825" spans="1:26">
      <c r="A825" s="717"/>
      <c r="B825" s="717"/>
      <c r="C825" s="717"/>
      <c r="D825" s="717"/>
      <c r="E825" s="717"/>
      <c r="F825" s="717"/>
      <c r="G825" s="717"/>
      <c r="H825" s="717"/>
      <c r="I825" s="717"/>
      <c r="J825" s="717"/>
      <c r="K825" s="717"/>
      <c r="L825" s="717"/>
      <c r="M825" s="717"/>
      <c r="N825" s="717"/>
      <c r="O825" s="717"/>
      <c r="P825" s="717"/>
      <c r="Q825" s="717"/>
      <c r="R825" s="717"/>
      <c r="S825" s="717"/>
      <c r="T825" s="717"/>
      <c r="U825" s="717"/>
      <c r="V825" s="717"/>
      <c r="W825" s="717"/>
      <c r="X825" s="717"/>
      <c r="Y825" s="717"/>
      <c r="Z825" s="717"/>
    </row>
    <row r="826" spans="1:26">
      <c r="A826" s="717"/>
      <c r="B826" s="717"/>
      <c r="C826" s="717"/>
      <c r="D826" s="717"/>
      <c r="E826" s="717"/>
      <c r="F826" s="717"/>
      <c r="G826" s="717"/>
      <c r="H826" s="717"/>
      <c r="I826" s="717"/>
      <c r="J826" s="717"/>
      <c r="K826" s="717"/>
      <c r="L826" s="717"/>
      <c r="M826" s="717"/>
      <c r="N826" s="717"/>
      <c r="O826" s="717"/>
      <c r="P826" s="717"/>
      <c r="Q826" s="717"/>
      <c r="R826" s="717"/>
      <c r="S826" s="717"/>
      <c r="T826" s="717"/>
      <c r="U826" s="717"/>
      <c r="V826" s="717"/>
      <c r="W826" s="717"/>
      <c r="X826" s="717"/>
      <c r="Y826" s="717"/>
      <c r="Z826" s="717"/>
    </row>
    <row r="827" spans="1:26">
      <c r="A827" s="717"/>
      <c r="B827" s="717"/>
      <c r="C827" s="717"/>
      <c r="D827" s="717"/>
      <c r="E827" s="717"/>
      <c r="F827" s="717"/>
      <c r="G827" s="717"/>
      <c r="H827" s="717"/>
      <c r="I827" s="717"/>
      <c r="J827" s="717"/>
      <c r="K827" s="717"/>
      <c r="L827" s="717"/>
      <c r="M827" s="717"/>
      <c r="N827" s="717"/>
      <c r="O827" s="717"/>
      <c r="P827" s="717"/>
      <c r="Q827" s="717"/>
      <c r="R827" s="717"/>
      <c r="S827" s="717"/>
      <c r="T827" s="717"/>
      <c r="U827" s="717"/>
      <c r="V827" s="717"/>
      <c r="W827" s="717"/>
      <c r="X827" s="717"/>
      <c r="Y827" s="717"/>
      <c r="Z827" s="717"/>
    </row>
    <row r="828" spans="1:26">
      <c r="A828" s="717"/>
      <c r="B828" s="717"/>
      <c r="C828" s="717"/>
      <c r="D828" s="717"/>
      <c r="E828" s="717"/>
      <c r="F828" s="717"/>
      <c r="G828" s="717"/>
      <c r="H828" s="717"/>
      <c r="I828" s="717"/>
      <c r="J828" s="717"/>
      <c r="K828" s="717"/>
      <c r="L828" s="717"/>
      <c r="M828" s="717"/>
      <c r="N828" s="717"/>
      <c r="O828" s="717"/>
      <c r="P828" s="717"/>
      <c r="Q828" s="717"/>
      <c r="R828" s="717"/>
      <c r="S828" s="717"/>
      <c r="T828" s="717"/>
      <c r="U828" s="717"/>
      <c r="V828" s="717"/>
      <c r="W828" s="717"/>
      <c r="X828" s="717"/>
      <c r="Y828" s="717"/>
      <c r="Z828" s="717"/>
    </row>
    <row r="829" spans="1:26">
      <c r="A829" s="717"/>
      <c r="B829" s="717"/>
      <c r="C829" s="717"/>
      <c r="D829" s="717"/>
      <c r="E829" s="717"/>
      <c r="F829" s="717"/>
      <c r="G829" s="717"/>
      <c r="H829" s="717"/>
      <c r="I829" s="717"/>
      <c r="J829" s="717"/>
      <c r="K829" s="717"/>
      <c r="L829" s="717"/>
      <c r="M829" s="717"/>
      <c r="N829" s="717"/>
      <c r="O829" s="717"/>
      <c r="P829" s="717"/>
      <c r="Q829" s="717"/>
      <c r="R829" s="717"/>
      <c r="S829" s="717"/>
      <c r="T829" s="717"/>
      <c r="U829" s="717"/>
      <c r="V829" s="717"/>
      <c r="W829" s="717"/>
      <c r="X829" s="717"/>
      <c r="Y829" s="717"/>
      <c r="Z829" s="717"/>
    </row>
    <row r="830" spans="1:26">
      <c r="A830" s="717"/>
      <c r="B830" s="717"/>
      <c r="C830" s="717"/>
      <c r="D830" s="717"/>
      <c r="E830" s="717"/>
      <c r="F830" s="717"/>
      <c r="G830" s="717"/>
      <c r="H830" s="717"/>
      <c r="I830" s="717"/>
      <c r="J830" s="717"/>
      <c r="K830" s="717"/>
      <c r="L830" s="717"/>
      <c r="M830" s="717"/>
      <c r="N830" s="717"/>
      <c r="O830" s="717"/>
      <c r="P830" s="717"/>
      <c r="Q830" s="717"/>
      <c r="R830" s="717"/>
      <c r="S830" s="717"/>
      <c r="T830" s="717"/>
      <c r="U830" s="717"/>
      <c r="V830" s="717"/>
      <c r="W830" s="717"/>
      <c r="X830" s="717"/>
      <c r="Y830" s="717"/>
      <c r="Z830" s="717"/>
    </row>
    <row r="831" spans="1:26">
      <c r="A831" s="717"/>
      <c r="B831" s="717"/>
      <c r="C831" s="717"/>
      <c r="D831" s="717"/>
      <c r="E831" s="717"/>
      <c r="F831" s="717"/>
      <c r="G831" s="717"/>
      <c r="H831" s="717"/>
      <c r="I831" s="717"/>
      <c r="J831" s="717"/>
      <c r="K831" s="717"/>
      <c r="L831" s="717"/>
      <c r="M831" s="717"/>
      <c r="N831" s="717"/>
      <c r="O831" s="717"/>
      <c r="P831" s="717"/>
      <c r="Q831" s="717"/>
      <c r="R831" s="717"/>
      <c r="S831" s="717"/>
      <c r="T831" s="717"/>
      <c r="U831" s="717"/>
      <c r="V831" s="717"/>
      <c r="W831" s="717"/>
      <c r="X831" s="717"/>
      <c r="Y831" s="717"/>
      <c r="Z831" s="717"/>
    </row>
    <row r="832" spans="1:26">
      <c r="A832" s="717"/>
      <c r="B832" s="717"/>
      <c r="C832" s="717"/>
      <c r="D832" s="717"/>
      <c r="E832" s="717"/>
      <c r="F832" s="717"/>
      <c r="G832" s="717"/>
      <c r="H832" s="717"/>
      <c r="I832" s="717"/>
      <c r="J832" s="717"/>
      <c r="K832" s="717"/>
      <c r="L832" s="717"/>
      <c r="M832" s="717"/>
      <c r="N832" s="717"/>
      <c r="O832" s="717"/>
      <c r="P832" s="717"/>
      <c r="Q832" s="717"/>
      <c r="R832" s="717"/>
      <c r="S832" s="717"/>
      <c r="T832" s="717"/>
      <c r="U832" s="717"/>
      <c r="V832" s="717"/>
      <c r="W832" s="717"/>
      <c r="X832" s="717"/>
      <c r="Y832" s="717"/>
      <c r="Z832" s="717"/>
    </row>
    <row r="833" spans="1:26">
      <c r="A833" s="717"/>
      <c r="B833" s="717"/>
      <c r="C833" s="717"/>
      <c r="D833" s="717"/>
      <c r="E833" s="717"/>
      <c r="F833" s="717"/>
      <c r="G833" s="717"/>
      <c r="H833" s="717"/>
      <c r="I833" s="717"/>
      <c r="J833" s="717"/>
      <c r="K833" s="717"/>
      <c r="L833" s="717"/>
      <c r="M833" s="717"/>
      <c r="N833" s="717"/>
      <c r="O833" s="717"/>
      <c r="P833" s="717"/>
      <c r="Q833" s="717"/>
      <c r="R833" s="717"/>
      <c r="S833" s="717"/>
      <c r="T833" s="717"/>
      <c r="U833" s="717"/>
      <c r="V833" s="717"/>
      <c r="W833" s="717"/>
      <c r="X833" s="717"/>
      <c r="Y833" s="717"/>
      <c r="Z833" s="717"/>
    </row>
    <row r="834" spans="1:26">
      <c r="A834" s="717"/>
      <c r="B834" s="717"/>
      <c r="C834" s="717"/>
      <c r="D834" s="717"/>
      <c r="E834" s="717"/>
      <c r="F834" s="717"/>
      <c r="G834" s="717"/>
      <c r="H834" s="717"/>
      <c r="I834" s="717"/>
      <c r="J834" s="717"/>
      <c r="K834" s="717"/>
      <c r="L834" s="717"/>
      <c r="M834" s="717"/>
      <c r="N834" s="717"/>
      <c r="O834" s="717"/>
      <c r="P834" s="717"/>
      <c r="Q834" s="717"/>
      <c r="R834" s="717"/>
      <c r="S834" s="717"/>
      <c r="T834" s="717"/>
      <c r="U834" s="717"/>
      <c r="V834" s="717"/>
      <c r="W834" s="717"/>
      <c r="X834" s="717"/>
      <c r="Y834" s="717"/>
      <c r="Z834" s="717"/>
    </row>
    <row r="835" spans="1:26">
      <c r="A835" s="717"/>
      <c r="B835" s="717"/>
      <c r="C835" s="717"/>
      <c r="D835" s="717"/>
      <c r="E835" s="717"/>
      <c r="F835" s="717"/>
      <c r="G835" s="717"/>
      <c r="H835" s="717"/>
      <c r="I835" s="717"/>
      <c r="J835" s="717"/>
      <c r="K835" s="717"/>
      <c r="L835" s="717"/>
      <c r="M835" s="717"/>
      <c r="N835" s="717"/>
      <c r="O835" s="717"/>
      <c r="P835" s="717"/>
      <c r="Q835" s="717"/>
      <c r="R835" s="717"/>
      <c r="S835" s="717"/>
      <c r="T835" s="717"/>
      <c r="U835" s="717"/>
      <c r="V835" s="717"/>
      <c r="W835" s="717"/>
      <c r="X835" s="717"/>
      <c r="Y835" s="717"/>
      <c r="Z835" s="717"/>
    </row>
    <row r="836" spans="1:26">
      <c r="A836" s="717"/>
      <c r="B836" s="717"/>
      <c r="C836" s="717"/>
      <c r="D836" s="717"/>
      <c r="E836" s="717"/>
      <c r="F836" s="717"/>
      <c r="G836" s="717"/>
      <c r="H836" s="717"/>
      <c r="I836" s="717"/>
      <c r="J836" s="717"/>
      <c r="K836" s="717"/>
      <c r="L836" s="717"/>
      <c r="M836" s="717"/>
      <c r="N836" s="717"/>
      <c r="O836" s="717"/>
      <c r="P836" s="717"/>
      <c r="Q836" s="717"/>
      <c r="R836" s="717"/>
      <c r="S836" s="717"/>
      <c r="T836" s="717"/>
      <c r="U836" s="717"/>
      <c r="V836" s="717"/>
      <c r="W836" s="717"/>
      <c r="X836" s="717"/>
      <c r="Y836" s="717"/>
      <c r="Z836" s="717"/>
    </row>
    <row r="837" spans="1:26">
      <c r="A837" s="717"/>
      <c r="B837" s="717"/>
      <c r="C837" s="717"/>
      <c r="D837" s="717"/>
      <c r="E837" s="717"/>
      <c r="F837" s="717"/>
      <c r="G837" s="717"/>
      <c r="H837" s="717"/>
      <c r="I837" s="717"/>
      <c r="J837" s="717"/>
      <c r="K837" s="717"/>
      <c r="L837" s="717"/>
      <c r="M837" s="717"/>
      <c r="N837" s="717"/>
      <c r="O837" s="717"/>
      <c r="P837" s="717"/>
      <c r="Q837" s="717"/>
      <c r="R837" s="717"/>
      <c r="S837" s="717"/>
      <c r="T837" s="717"/>
      <c r="U837" s="717"/>
      <c r="V837" s="717"/>
      <c r="W837" s="717"/>
      <c r="X837" s="717"/>
      <c r="Y837" s="717"/>
      <c r="Z837" s="717"/>
    </row>
    <row r="838" spans="1:26">
      <c r="A838" s="717"/>
      <c r="B838" s="717"/>
      <c r="C838" s="717"/>
      <c r="D838" s="717"/>
      <c r="E838" s="717"/>
      <c r="F838" s="717"/>
      <c r="G838" s="717"/>
      <c r="H838" s="717"/>
      <c r="I838" s="717"/>
      <c r="J838" s="717"/>
      <c r="K838" s="717"/>
      <c r="L838" s="717"/>
      <c r="M838" s="717"/>
      <c r="N838" s="717"/>
      <c r="O838" s="717"/>
      <c r="P838" s="717"/>
      <c r="Q838" s="717"/>
      <c r="R838" s="717"/>
      <c r="S838" s="717"/>
      <c r="T838" s="717"/>
      <c r="U838" s="717"/>
      <c r="V838" s="717"/>
      <c r="W838" s="717"/>
      <c r="X838" s="717"/>
      <c r="Y838" s="717"/>
      <c r="Z838" s="717"/>
    </row>
    <row r="839" spans="1:26">
      <c r="A839" s="717"/>
      <c r="B839" s="717"/>
      <c r="C839" s="717"/>
      <c r="D839" s="717"/>
      <c r="E839" s="717"/>
      <c r="F839" s="717"/>
      <c r="G839" s="717"/>
      <c r="H839" s="717"/>
      <c r="I839" s="717"/>
      <c r="J839" s="717"/>
      <c r="K839" s="717"/>
      <c r="L839" s="717"/>
      <c r="M839" s="717"/>
      <c r="N839" s="717"/>
      <c r="O839" s="717"/>
      <c r="P839" s="717"/>
      <c r="Q839" s="717"/>
      <c r="R839" s="717"/>
      <c r="S839" s="717"/>
      <c r="T839" s="717"/>
      <c r="U839" s="717"/>
      <c r="V839" s="717"/>
      <c r="W839" s="717"/>
      <c r="X839" s="717"/>
      <c r="Y839" s="717"/>
      <c r="Z839" s="717"/>
    </row>
    <row r="840" spans="1:26">
      <c r="A840" s="717"/>
      <c r="B840" s="717"/>
      <c r="C840" s="717"/>
      <c r="D840" s="717"/>
      <c r="E840" s="717"/>
      <c r="F840" s="717"/>
      <c r="G840" s="717"/>
      <c r="H840" s="717"/>
      <c r="I840" s="717"/>
      <c r="J840" s="717"/>
      <c r="K840" s="717"/>
      <c r="L840" s="717"/>
      <c r="M840" s="717"/>
      <c r="N840" s="717"/>
      <c r="O840" s="717"/>
      <c r="P840" s="717"/>
      <c r="Q840" s="717"/>
      <c r="R840" s="717"/>
      <c r="S840" s="717"/>
      <c r="T840" s="717"/>
      <c r="U840" s="717"/>
      <c r="V840" s="717"/>
      <c r="W840" s="717"/>
      <c r="X840" s="717"/>
      <c r="Y840" s="717"/>
      <c r="Z840" s="717"/>
    </row>
    <row r="841" spans="1:26">
      <c r="A841" s="717"/>
      <c r="B841" s="717"/>
      <c r="C841" s="717"/>
      <c r="D841" s="717"/>
      <c r="E841" s="717"/>
      <c r="F841" s="717"/>
      <c r="G841" s="717"/>
      <c r="H841" s="717"/>
      <c r="I841" s="717"/>
      <c r="J841" s="717"/>
      <c r="K841" s="717"/>
      <c r="L841" s="717"/>
      <c r="M841" s="717"/>
      <c r="N841" s="717"/>
      <c r="O841" s="717"/>
      <c r="P841" s="717"/>
      <c r="Q841" s="717"/>
      <c r="R841" s="717"/>
      <c r="S841" s="717"/>
      <c r="T841" s="717"/>
      <c r="U841" s="717"/>
      <c r="V841" s="717"/>
      <c r="W841" s="717"/>
      <c r="X841" s="717"/>
      <c r="Y841" s="717"/>
      <c r="Z841" s="717"/>
    </row>
    <row r="842" spans="1:26">
      <c r="A842" s="717"/>
      <c r="B842" s="717"/>
      <c r="C842" s="717"/>
      <c r="D842" s="717"/>
      <c r="E842" s="717"/>
      <c r="F842" s="717"/>
      <c r="G842" s="717"/>
      <c r="H842" s="717"/>
      <c r="I842" s="717"/>
      <c r="J842" s="717"/>
      <c r="K842" s="717"/>
      <c r="L842" s="717"/>
      <c r="M842" s="717"/>
      <c r="N842" s="717"/>
      <c r="O842" s="717"/>
      <c r="P842" s="717"/>
      <c r="Q842" s="717"/>
      <c r="R842" s="717"/>
      <c r="S842" s="717"/>
      <c r="T842" s="717"/>
      <c r="U842" s="717"/>
      <c r="V842" s="717"/>
      <c r="W842" s="717"/>
      <c r="X842" s="717"/>
      <c r="Y842" s="717"/>
      <c r="Z842" s="717"/>
    </row>
    <row r="843" spans="1:26">
      <c r="A843" s="717"/>
      <c r="B843" s="717"/>
      <c r="C843" s="717"/>
      <c r="D843" s="717"/>
      <c r="E843" s="717"/>
      <c r="F843" s="717"/>
      <c r="G843" s="717"/>
      <c r="H843" s="717"/>
      <c r="I843" s="717"/>
      <c r="J843" s="717"/>
      <c r="K843" s="717"/>
      <c r="L843" s="717"/>
      <c r="M843" s="717"/>
      <c r="N843" s="717"/>
      <c r="O843" s="717"/>
      <c r="P843" s="717"/>
      <c r="Q843" s="717"/>
      <c r="R843" s="717"/>
      <c r="S843" s="717"/>
      <c r="T843" s="717"/>
      <c r="U843" s="717"/>
      <c r="V843" s="717"/>
      <c r="W843" s="717"/>
      <c r="X843" s="717"/>
      <c r="Y843" s="717"/>
      <c r="Z843" s="717"/>
    </row>
    <row r="844" spans="1:26">
      <c r="A844" s="717"/>
      <c r="B844" s="717"/>
      <c r="C844" s="717"/>
      <c r="D844" s="717"/>
      <c r="E844" s="717"/>
      <c r="F844" s="717"/>
      <c r="G844" s="717"/>
      <c r="H844" s="717"/>
      <c r="I844" s="717"/>
      <c r="J844" s="717"/>
      <c r="K844" s="717"/>
      <c r="L844" s="717"/>
      <c r="M844" s="717"/>
      <c r="N844" s="717"/>
      <c r="O844" s="717"/>
      <c r="P844" s="717"/>
      <c r="Q844" s="717"/>
      <c r="R844" s="717"/>
      <c r="S844" s="717"/>
      <c r="T844" s="717"/>
      <c r="U844" s="717"/>
      <c r="V844" s="717"/>
      <c r="W844" s="717"/>
      <c r="X844" s="717"/>
      <c r="Y844" s="717"/>
      <c r="Z844" s="717"/>
    </row>
    <row r="845" spans="1:26">
      <c r="A845" s="717"/>
      <c r="B845" s="717"/>
      <c r="C845" s="717"/>
      <c r="D845" s="717"/>
      <c r="E845" s="717"/>
      <c r="F845" s="717"/>
      <c r="G845" s="717"/>
      <c r="H845" s="717"/>
      <c r="I845" s="717"/>
      <c r="J845" s="717"/>
      <c r="K845" s="717"/>
      <c r="L845" s="717"/>
      <c r="M845" s="717"/>
      <c r="N845" s="717"/>
      <c r="O845" s="717"/>
      <c r="P845" s="717"/>
      <c r="Q845" s="717"/>
      <c r="R845" s="717"/>
      <c r="S845" s="717"/>
      <c r="T845" s="717"/>
      <c r="U845" s="717"/>
      <c r="V845" s="717"/>
      <c r="W845" s="717"/>
      <c r="X845" s="717"/>
      <c r="Y845" s="717"/>
      <c r="Z845" s="717"/>
    </row>
    <row r="846" spans="1:26">
      <c r="A846" s="717"/>
      <c r="B846" s="717"/>
      <c r="C846" s="717"/>
      <c r="D846" s="717"/>
      <c r="E846" s="717"/>
      <c r="F846" s="717"/>
      <c r="G846" s="717"/>
      <c r="H846" s="717"/>
      <c r="I846" s="717"/>
      <c r="J846" s="717"/>
      <c r="K846" s="717"/>
      <c r="L846" s="717"/>
      <c r="M846" s="717"/>
      <c r="N846" s="717"/>
      <c r="O846" s="717"/>
      <c r="P846" s="717"/>
      <c r="Q846" s="717"/>
      <c r="R846" s="717"/>
      <c r="S846" s="717"/>
      <c r="T846" s="717"/>
      <c r="U846" s="717"/>
      <c r="V846" s="717"/>
      <c r="W846" s="717"/>
      <c r="X846" s="717"/>
      <c r="Y846" s="717"/>
      <c r="Z846" s="717"/>
    </row>
    <row r="847" spans="1:26">
      <c r="A847" s="717"/>
      <c r="B847" s="717"/>
      <c r="C847" s="717"/>
      <c r="D847" s="717"/>
      <c r="E847" s="717"/>
      <c r="F847" s="717"/>
      <c r="G847" s="717"/>
      <c r="H847" s="717"/>
      <c r="I847" s="717"/>
      <c r="J847" s="717"/>
      <c r="K847" s="717"/>
      <c r="L847" s="717"/>
      <c r="M847" s="717"/>
      <c r="N847" s="717"/>
      <c r="O847" s="717"/>
      <c r="P847" s="717"/>
      <c r="Q847" s="717"/>
      <c r="R847" s="717"/>
      <c r="S847" s="717"/>
      <c r="T847" s="717"/>
      <c r="U847" s="717"/>
      <c r="V847" s="717"/>
      <c r="W847" s="717"/>
      <c r="X847" s="717"/>
      <c r="Y847" s="717"/>
      <c r="Z847" s="717"/>
    </row>
    <row r="848" spans="1:26">
      <c r="A848" s="717"/>
      <c r="B848" s="717"/>
      <c r="C848" s="717"/>
      <c r="D848" s="717"/>
      <c r="E848" s="717"/>
      <c r="F848" s="717"/>
      <c r="G848" s="717"/>
      <c r="H848" s="717"/>
      <c r="I848" s="717"/>
      <c r="J848" s="717"/>
      <c r="K848" s="717"/>
      <c r="L848" s="717"/>
      <c r="M848" s="717"/>
      <c r="N848" s="717"/>
      <c r="O848" s="717"/>
      <c r="P848" s="717"/>
      <c r="Q848" s="717"/>
      <c r="R848" s="717"/>
      <c r="S848" s="717"/>
      <c r="T848" s="717"/>
      <c r="U848" s="717"/>
      <c r="V848" s="717"/>
      <c r="W848" s="717"/>
      <c r="X848" s="717"/>
      <c r="Y848" s="717"/>
      <c r="Z848" s="717"/>
    </row>
    <row r="849" spans="1:26">
      <c r="A849" s="717"/>
      <c r="B849" s="717"/>
      <c r="C849" s="717"/>
      <c r="D849" s="717"/>
      <c r="E849" s="717"/>
      <c r="F849" s="717"/>
      <c r="G849" s="717"/>
      <c r="H849" s="717"/>
      <c r="I849" s="717"/>
      <c r="J849" s="717"/>
      <c r="K849" s="717"/>
      <c r="L849" s="717"/>
      <c r="M849" s="717"/>
      <c r="N849" s="717"/>
      <c r="O849" s="717"/>
      <c r="P849" s="717"/>
      <c r="Q849" s="717"/>
      <c r="R849" s="717"/>
      <c r="S849" s="717"/>
      <c r="T849" s="717"/>
      <c r="U849" s="717"/>
      <c r="V849" s="717"/>
      <c r="W849" s="717"/>
      <c r="X849" s="717"/>
      <c r="Y849" s="717"/>
      <c r="Z849" s="717"/>
    </row>
    <row r="850" spans="1:26">
      <c r="A850" s="717"/>
      <c r="B850" s="717"/>
      <c r="C850" s="717"/>
      <c r="D850" s="717"/>
      <c r="E850" s="717"/>
      <c r="F850" s="717"/>
      <c r="G850" s="717"/>
      <c r="H850" s="717"/>
      <c r="I850" s="717"/>
      <c r="J850" s="717"/>
      <c r="K850" s="717"/>
      <c r="L850" s="717"/>
      <c r="M850" s="717"/>
      <c r="N850" s="717"/>
      <c r="O850" s="717"/>
      <c r="P850" s="717"/>
      <c r="Q850" s="717"/>
      <c r="R850" s="717"/>
      <c r="S850" s="717"/>
      <c r="T850" s="717"/>
      <c r="U850" s="717"/>
      <c r="V850" s="717"/>
      <c r="W850" s="717"/>
      <c r="X850" s="717"/>
      <c r="Y850" s="717"/>
      <c r="Z850" s="717"/>
    </row>
    <row r="851" spans="1:26">
      <c r="A851" s="717"/>
      <c r="B851" s="717"/>
      <c r="C851" s="717"/>
      <c r="D851" s="717"/>
      <c r="E851" s="717"/>
      <c r="F851" s="717"/>
      <c r="G851" s="717"/>
      <c r="H851" s="717"/>
      <c r="I851" s="717"/>
      <c r="J851" s="717"/>
      <c r="K851" s="717"/>
      <c r="L851" s="717"/>
      <c r="M851" s="717"/>
      <c r="N851" s="717"/>
      <c r="O851" s="717"/>
      <c r="P851" s="717"/>
      <c r="Q851" s="717"/>
      <c r="R851" s="717"/>
      <c r="S851" s="717"/>
      <c r="T851" s="717"/>
      <c r="U851" s="717"/>
      <c r="V851" s="717"/>
      <c r="W851" s="717"/>
      <c r="X851" s="717"/>
      <c r="Y851" s="717"/>
      <c r="Z851" s="717"/>
    </row>
    <row r="852" spans="1:26">
      <c r="A852" s="717"/>
      <c r="B852" s="717"/>
      <c r="C852" s="717"/>
      <c r="D852" s="717"/>
      <c r="E852" s="717"/>
      <c r="F852" s="717"/>
      <c r="G852" s="717"/>
      <c r="H852" s="717"/>
      <c r="I852" s="717"/>
      <c r="J852" s="717"/>
      <c r="K852" s="717"/>
      <c r="L852" s="717"/>
      <c r="M852" s="717"/>
      <c r="N852" s="717"/>
      <c r="O852" s="717"/>
      <c r="P852" s="717"/>
      <c r="Q852" s="717"/>
      <c r="R852" s="717"/>
      <c r="S852" s="717"/>
      <c r="T852" s="717"/>
      <c r="U852" s="717"/>
      <c r="V852" s="717"/>
      <c r="W852" s="717"/>
      <c r="X852" s="717"/>
      <c r="Y852" s="717"/>
      <c r="Z852" s="717"/>
    </row>
    <row r="853" spans="1:26">
      <c r="A853" s="717"/>
      <c r="B853" s="717"/>
      <c r="C853" s="717"/>
      <c r="D853" s="717"/>
      <c r="E853" s="717"/>
      <c r="F853" s="717"/>
      <c r="G853" s="717"/>
      <c r="H853" s="717"/>
      <c r="I853" s="717"/>
      <c r="J853" s="717"/>
      <c r="K853" s="717"/>
      <c r="L853" s="717"/>
      <c r="M853" s="717"/>
      <c r="N853" s="717"/>
      <c r="O853" s="717"/>
      <c r="P853" s="717"/>
      <c r="Q853" s="717"/>
      <c r="R853" s="717"/>
      <c r="S853" s="717"/>
      <c r="T853" s="717"/>
      <c r="U853" s="717"/>
      <c r="V853" s="717"/>
      <c r="W853" s="717"/>
      <c r="X853" s="717"/>
      <c r="Y853" s="717"/>
      <c r="Z853" s="717"/>
    </row>
    <row r="854" spans="1:26">
      <c r="A854" s="717"/>
      <c r="B854" s="717"/>
      <c r="C854" s="717"/>
      <c r="D854" s="717"/>
      <c r="E854" s="717"/>
      <c r="F854" s="717"/>
      <c r="G854" s="717"/>
      <c r="H854" s="717"/>
      <c r="I854" s="717"/>
      <c r="J854" s="717"/>
      <c r="K854" s="717"/>
      <c r="L854" s="717"/>
      <c r="M854" s="717"/>
      <c r="N854" s="717"/>
      <c r="O854" s="717"/>
      <c r="P854" s="717"/>
      <c r="Q854" s="717"/>
      <c r="R854" s="717"/>
      <c r="S854" s="717"/>
      <c r="T854" s="717"/>
      <c r="U854" s="717"/>
      <c r="V854" s="717"/>
      <c r="W854" s="717"/>
      <c r="X854" s="717"/>
      <c r="Y854" s="717"/>
      <c r="Z854" s="717"/>
    </row>
    <row r="855" spans="1:26">
      <c r="A855" s="717"/>
      <c r="B855" s="717"/>
      <c r="C855" s="717"/>
      <c r="D855" s="717"/>
      <c r="E855" s="717"/>
      <c r="F855" s="717"/>
      <c r="G855" s="717"/>
      <c r="H855" s="717"/>
      <c r="I855" s="717"/>
      <c r="J855" s="717"/>
      <c r="K855" s="717"/>
      <c r="L855" s="717"/>
      <c r="M855" s="717"/>
      <c r="N855" s="717"/>
      <c r="O855" s="717"/>
      <c r="P855" s="717"/>
      <c r="Q855" s="717"/>
      <c r="R855" s="717"/>
      <c r="S855" s="717"/>
      <c r="T855" s="717"/>
      <c r="U855" s="717"/>
      <c r="V855" s="717"/>
      <c r="W855" s="717"/>
      <c r="X855" s="717"/>
      <c r="Y855" s="717"/>
      <c r="Z855" s="717"/>
    </row>
    <row r="856" spans="1:26">
      <c r="A856" s="717"/>
      <c r="B856" s="717"/>
      <c r="C856" s="717"/>
      <c r="D856" s="717"/>
      <c r="E856" s="717"/>
      <c r="F856" s="717"/>
      <c r="G856" s="717"/>
      <c r="H856" s="717"/>
      <c r="I856" s="717"/>
      <c r="J856" s="717"/>
      <c r="K856" s="717"/>
      <c r="L856" s="717"/>
      <c r="M856" s="717"/>
      <c r="N856" s="717"/>
      <c r="O856" s="717"/>
      <c r="P856" s="717"/>
      <c r="Q856" s="717"/>
      <c r="R856" s="717"/>
      <c r="S856" s="717"/>
      <c r="T856" s="717"/>
      <c r="U856" s="717"/>
      <c r="V856" s="717"/>
      <c r="W856" s="717"/>
      <c r="X856" s="717"/>
      <c r="Y856" s="717"/>
      <c r="Z856" s="717"/>
    </row>
    <row r="857" spans="1:26">
      <c r="A857" s="717"/>
      <c r="B857" s="717"/>
      <c r="C857" s="717"/>
      <c r="D857" s="717"/>
      <c r="E857" s="717"/>
      <c r="F857" s="717"/>
      <c r="G857" s="717"/>
      <c r="H857" s="717"/>
      <c r="I857" s="717"/>
      <c r="J857" s="717"/>
      <c r="K857" s="717"/>
      <c r="L857" s="717"/>
      <c r="M857" s="717"/>
      <c r="N857" s="717"/>
      <c r="O857" s="717"/>
      <c r="P857" s="717"/>
      <c r="Q857" s="717"/>
      <c r="R857" s="717"/>
      <c r="S857" s="717"/>
      <c r="T857" s="717"/>
      <c r="U857" s="717"/>
      <c r="V857" s="717"/>
      <c r="W857" s="717"/>
      <c r="X857" s="717"/>
      <c r="Y857" s="717"/>
      <c r="Z857" s="717"/>
    </row>
    <row r="858" spans="1:26">
      <c r="A858" s="717"/>
      <c r="B858" s="717"/>
      <c r="C858" s="717"/>
      <c r="D858" s="717"/>
      <c r="E858" s="717"/>
      <c r="F858" s="717"/>
      <c r="G858" s="717"/>
      <c r="H858" s="717"/>
      <c r="I858" s="717"/>
      <c r="J858" s="717"/>
      <c r="K858" s="717"/>
      <c r="L858" s="717"/>
      <c r="M858" s="717"/>
      <c r="N858" s="717"/>
      <c r="O858" s="717"/>
      <c r="P858" s="717"/>
      <c r="Q858" s="717"/>
      <c r="R858" s="717"/>
      <c r="S858" s="717"/>
      <c r="T858" s="717"/>
      <c r="U858" s="717"/>
      <c r="V858" s="717"/>
      <c r="W858" s="717"/>
      <c r="X858" s="717"/>
      <c r="Y858" s="717"/>
      <c r="Z858" s="717"/>
    </row>
    <row r="859" spans="1:26">
      <c r="A859" s="717"/>
      <c r="B859" s="717"/>
      <c r="C859" s="717"/>
      <c r="D859" s="717"/>
      <c r="E859" s="717"/>
      <c r="F859" s="717"/>
      <c r="G859" s="717"/>
      <c r="H859" s="717"/>
      <c r="I859" s="717"/>
      <c r="J859" s="717"/>
      <c r="K859" s="717"/>
      <c r="L859" s="717"/>
      <c r="M859" s="717"/>
      <c r="N859" s="717"/>
      <c r="O859" s="717"/>
      <c r="P859" s="717"/>
      <c r="Q859" s="717"/>
      <c r="R859" s="717"/>
      <c r="S859" s="717"/>
      <c r="T859" s="717"/>
      <c r="U859" s="717"/>
      <c r="V859" s="717"/>
      <c r="W859" s="717"/>
      <c r="X859" s="717"/>
      <c r="Y859" s="717"/>
      <c r="Z859" s="717"/>
    </row>
    <row r="860" spans="1:26">
      <c r="A860" s="717"/>
      <c r="B860" s="717"/>
      <c r="C860" s="717"/>
      <c r="D860" s="717"/>
      <c r="E860" s="717"/>
      <c r="F860" s="717"/>
      <c r="G860" s="717"/>
      <c r="H860" s="717"/>
      <c r="I860" s="717"/>
      <c r="J860" s="717"/>
      <c r="K860" s="717"/>
      <c r="L860" s="717"/>
      <c r="M860" s="717"/>
      <c r="N860" s="717"/>
      <c r="O860" s="717"/>
      <c r="P860" s="717"/>
      <c r="Q860" s="717"/>
      <c r="R860" s="717"/>
      <c r="S860" s="717"/>
      <c r="T860" s="717"/>
      <c r="U860" s="717"/>
      <c r="V860" s="717"/>
      <c r="W860" s="717"/>
      <c r="X860" s="717"/>
      <c r="Y860" s="717"/>
      <c r="Z860" s="717"/>
    </row>
    <row r="861" spans="1:26">
      <c r="A861" s="717"/>
      <c r="B861" s="717"/>
      <c r="C861" s="717"/>
      <c r="D861" s="717"/>
      <c r="E861" s="717"/>
      <c r="F861" s="717"/>
      <c r="G861" s="717"/>
      <c r="H861" s="717"/>
      <c r="I861" s="717"/>
      <c r="J861" s="717"/>
      <c r="K861" s="717"/>
      <c r="L861" s="717"/>
      <c r="M861" s="717"/>
      <c r="N861" s="717"/>
      <c r="O861" s="717"/>
      <c r="P861" s="717"/>
      <c r="Q861" s="717"/>
      <c r="R861" s="717"/>
      <c r="S861" s="717"/>
      <c r="T861" s="717"/>
      <c r="U861" s="717"/>
      <c r="V861" s="717"/>
      <c r="W861" s="717"/>
      <c r="X861" s="717"/>
      <c r="Y861" s="717"/>
      <c r="Z861" s="717"/>
    </row>
    <row r="862" spans="1:26">
      <c r="A862" s="717"/>
      <c r="B862" s="717"/>
      <c r="C862" s="717"/>
      <c r="D862" s="717"/>
      <c r="E862" s="717"/>
      <c r="F862" s="717"/>
      <c r="G862" s="717"/>
      <c r="H862" s="717"/>
      <c r="I862" s="717"/>
      <c r="J862" s="717"/>
      <c r="K862" s="717"/>
      <c r="L862" s="717"/>
      <c r="M862" s="717"/>
      <c r="N862" s="717"/>
      <c r="O862" s="717"/>
      <c r="P862" s="717"/>
      <c r="Q862" s="717"/>
      <c r="R862" s="717"/>
      <c r="S862" s="717"/>
      <c r="T862" s="717"/>
      <c r="U862" s="717"/>
      <c r="V862" s="717"/>
      <c r="W862" s="717"/>
      <c r="X862" s="717"/>
      <c r="Y862" s="717"/>
      <c r="Z862" s="717"/>
    </row>
    <row r="863" spans="1:26">
      <c r="A863" s="717"/>
      <c r="B863" s="717"/>
      <c r="C863" s="717"/>
      <c r="D863" s="717"/>
      <c r="E863" s="717"/>
      <c r="F863" s="717"/>
      <c r="G863" s="717"/>
      <c r="H863" s="717"/>
      <c r="I863" s="717"/>
      <c r="J863" s="717"/>
      <c r="K863" s="717"/>
      <c r="L863" s="717"/>
      <c r="M863" s="717"/>
      <c r="N863" s="717"/>
      <c r="O863" s="717"/>
      <c r="P863" s="717"/>
      <c r="Q863" s="717"/>
      <c r="R863" s="717"/>
      <c r="S863" s="717"/>
      <c r="T863" s="717"/>
      <c r="U863" s="717"/>
      <c r="V863" s="717"/>
      <c r="W863" s="717"/>
      <c r="X863" s="717"/>
      <c r="Y863" s="717"/>
      <c r="Z863" s="717"/>
    </row>
    <row r="864" spans="1:26">
      <c r="A864" s="717"/>
      <c r="B864" s="717"/>
      <c r="C864" s="717"/>
      <c r="D864" s="717"/>
      <c r="E864" s="717"/>
      <c r="F864" s="717"/>
      <c r="G864" s="717"/>
      <c r="H864" s="717"/>
      <c r="I864" s="717"/>
      <c r="J864" s="717"/>
      <c r="K864" s="717"/>
      <c r="L864" s="717"/>
      <c r="M864" s="717"/>
      <c r="N864" s="717"/>
      <c r="O864" s="717"/>
      <c r="P864" s="717"/>
      <c r="Q864" s="717"/>
      <c r="R864" s="717"/>
      <c r="S864" s="717"/>
      <c r="T864" s="717"/>
      <c r="U864" s="717"/>
      <c r="V864" s="717"/>
      <c r="W864" s="717"/>
      <c r="X864" s="717"/>
      <c r="Y864" s="717"/>
      <c r="Z864" s="717"/>
    </row>
    <row r="865" spans="1:26">
      <c r="A865" s="717"/>
      <c r="B865" s="717"/>
      <c r="C865" s="717"/>
      <c r="D865" s="717"/>
      <c r="E865" s="717"/>
      <c r="F865" s="717"/>
      <c r="G865" s="717"/>
      <c r="H865" s="717"/>
      <c r="I865" s="717"/>
      <c r="J865" s="717"/>
      <c r="K865" s="717"/>
      <c r="L865" s="717"/>
      <c r="M865" s="717"/>
      <c r="N865" s="717"/>
      <c r="O865" s="717"/>
      <c r="P865" s="717"/>
      <c r="Q865" s="717"/>
      <c r="R865" s="717"/>
      <c r="S865" s="717"/>
      <c r="T865" s="717"/>
      <c r="U865" s="717"/>
      <c r="V865" s="717"/>
      <c r="W865" s="717"/>
      <c r="X865" s="717"/>
      <c r="Y865" s="717"/>
      <c r="Z865" s="717"/>
    </row>
    <row r="866" spans="1:26">
      <c r="A866" s="717"/>
      <c r="B866" s="717"/>
      <c r="C866" s="717"/>
      <c r="D866" s="717"/>
      <c r="E866" s="717"/>
      <c r="F866" s="717"/>
      <c r="G866" s="717"/>
      <c r="H866" s="717"/>
      <c r="I866" s="717"/>
      <c r="J866" s="717"/>
      <c r="K866" s="717"/>
      <c r="L866" s="717"/>
      <c r="M866" s="717"/>
      <c r="N866" s="717"/>
      <c r="O866" s="717"/>
      <c r="P866" s="717"/>
      <c r="Q866" s="717"/>
      <c r="R866" s="717"/>
      <c r="S866" s="717"/>
      <c r="T866" s="717"/>
      <c r="U866" s="717"/>
      <c r="V866" s="717"/>
      <c r="W866" s="717"/>
      <c r="X866" s="717"/>
      <c r="Y866" s="717"/>
      <c r="Z866" s="717"/>
    </row>
    <row r="867" spans="1:26">
      <c r="A867" s="717"/>
      <c r="B867" s="717"/>
      <c r="C867" s="717"/>
      <c r="D867" s="717"/>
      <c r="E867" s="717"/>
      <c r="F867" s="717"/>
      <c r="G867" s="717"/>
      <c r="H867" s="717"/>
      <c r="I867" s="717"/>
      <c r="J867" s="717"/>
      <c r="K867" s="717"/>
      <c r="L867" s="717"/>
      <c r="M867" s="717"/>
      <c r="N867" s="717"/>
      <c r="O867" s="717"/>
      <c r="P867" s="717"/>
      <c r="Q867" s="717"/>
      <c r="R867" s="717"/>
      <c r="S867" s="717"/>
      <c r="T867" s="717"/>
      <c r="U867" s="717"/>
      <c r="V867" s="717"/>
      <c r="W867" s="717"/>
      <c r="X867" s="717"/>
      <c r="Y867" s="717"/>
      <c r="Z867" s="717"/>
    </row>
    <row r="868" spans="1:26">
      <c r="A868" s="717"/>
      <c r="B868" s="717"/>
      <c r="C868" s="717"/>
      <c r="D868" s="717"/>
      <c r="E868" s="717"/>
      <c r="F868" s="717"/>
      <c r="G868" s="717"/>
      <c r="H868" s="717"/>
      <c r="I868" s="717"/>
      <c r="J868" s="717"/>
      <c r="K868" s="717"/>
      <c r="L868" s="717"/>
      <c r="M868" s="717"/>
      <c r="N868" s="717"/>
      <c r="O868" s="717"/>
      <c r="P868" s="717"/>
      <c r="Q868" s="717"/>
      <c r="R868" s="717"/>
      <c r="S868" s="717"/>
      <c r="T868" s="717"/>
      <c r="U868" s="717"/>
      <c r="V868" s="717"/>
      <c r="W868" s="717"/>
      <c r="X868" s="717"/>
      <c r="Y868" s="717"/>
      <c r="Z868" s="717"/>
    </row>
    <row r="869" spans="1:26">
      <c r="A869" s="717"/>
      <c r="B869" s="717"/>
      <c r="C869" s="717"/>
      <c r="D869" s="717"/>
      <c r="E869" s="717"/>
      <c r="F869" s="717"/>
      <c r="G869" s="717"/>
      <c r="H869" s="717"/>
      <c r="I869" s="717"/>
      <c r="J869" s="717"/>
      <c r="K869" s="717"/>
      <c r="L869" s="717"/>
      <c r="M869" s="717"/>
      <c r="N869" s="717"/>
      <c r="O869" s="717"/>
      <c r="P869" s="717"/>
      <c r="Q869" s="717"/>
      <c r="R869" s="717"/>
      <c r="S869" s="717"/>
      <c r="T869" s="717"/>
      <c r="U869" s="717"/>
      <c r="V869" s="717"/>
      <c r="W869" s="717"/>
      <c r="X869" s="717"/>
      <c r="Y869" s="717"/>
      <c r="Z869" s="717"/>
    </row>
    <row r="870" spans="1:26">
      <c r="A870" s="717"/>
      <c r="B870" s="717"/>
      <c r="C870" s="717"/>
      <c r="D870" s="717"/>
      <c r="E870" s="717"/>
      <c r="F870" s="717"/>
      <c r="G870" s="717"/>
      <c r="H870" s="717"/>
      <c r="I870" s="717"/>
      <c r="J870" s="717"/>
      <c r="K870" s="717"/>
      <c r="L870" s="717"/>
      <c r="M870" s="717"/>
      <c r="N870" s="717"/>
      <c r="O870" s="717"/>
      <c r="P870" s="717"/>
      <c r="Q870" s="717"/>
      <c r="R870" s="717"/>
      <c r="S870" s="717"/>
      <c r="T870" s="717"/>
      <c r="U870" s="717"/>
      <c r="V870" s="717"/>
      <c r="W870" s="717"/>
      <c r="X870" s="717"/>
      <c r="Y870" s="717"/>
      <c r="Z870" s="717"/>
    </row>
    <row r="871" spans="1:26">
      <c r="A871" s="717"/>
      <c r="B871" s="717"/>
      <c r="C871" s="717"/>
      <c r="D871" s="717"/>
      <c r="E871" s="717"/>
      <c r="F871" s="717"/>
      <c r="G871" s="717"/>
      <c r="H871" s="717"/>
      <c r="I871" s="717"/>
      <c r="J871" s="717"/>
      <c r="K871" s="717"/>
      <c r="L871" s="717"/>
      <c r="M871" s="717"/>
      <c r="N871" s="717"/>
      <c r="O871" s="717"/>
      <c r="P871" s="717"/>
      <c r="Q871" s="717"/>
      <c r="R871" s="717"/>
      <c r="S871" s="717"/>
      <c r="T871" s="717"/>
      <c r="U871" s="717"/>
      <c r="V871" s="717"/>
      <c r="W871" s="717"/>
      <c r="X871" s="717"/>
      <c r="Y871" s="717"/>
      <c r="Z871" s="717"/>
    </row>
    <row r="872" spans="1:26">
      <c r="A872" s="717"/>
      <c r="B872" s="717"/>
      <c r="C872" s="717"/>
      <c r="D872" s="717"/>
      <c r="E872" s="717"/>
      <c r="F872" s="717"/>
      <c r="G872" s="717"/>
      <c r="H872" s="717"/>
      <c r="I872" s="717"/>
      <c r="J872" s="717"/>
      <c r="K872" s="717"/>
      <c r="L872" s="717"/>
      <c r="M872" s="717"/>
      <c r="N872" s="717"/>
      <c r="O872" s="717"/>
      <c r="P872" s="717"/>
      <c r="Q872" s="717"/>
      <c r="R872" s="717"/>
      <c r="S872" s="717"/>
      <c r="T872" s="717"/>
      <c r="U872" s="717"/>
      <c r="V872" s="717"/>
      <c r="W872" s="717"/>
      <c r="X872" s="717"/>
      <c r="Y872" s="717"/>
      <c r="Z872" s="717"/>
    </row>
    <row r="873" spans="1:26">
      <c r="A873" s="717"/>
      <c r="B873" s="717"/>
      <c r="C873" s="717"/>
      <c r="D873" s="717"/>
      <c r="E873" s="717"/>
      <c r="F873" s="717"/>
      <c r="G873" s="717"/>
      <c r="H873" s="717"/>
      <c r="I873" s="717"/>
      <c r="J873" s="717"/>
      <c r="K873" s="717"/>
      <c r="L873" s="717"/>
      <c r="M873" s="717"/>
      <c r="N873" s="717"/>
      <c r="O873" s="717"/>
      <c r="P873" s="717"/>
      <c r="Q873" s="717"/>
      <c r="R873" s="717"/>
      <c r="S873" s="717"/>
      <c r="T873" s="717"/>
      <c r="U873" s="717"/>
      <c r="V873" s="717"/>
      <c r="W873" s="717"/>
      <c r="X873" s="717"/>
      <c r="Y873" s="717"/>
      <c r="Z873" s="717"/>
    </row>
    <row r="874" spans="1:26">
      <c r="A874" s="717"/>
      <c r="B874" s="717"/>
      <c r="C874" s="717"/>
      <c r="D874" s="717"/>
      <c r="E874" s="717"/>
      <c r="F874" s="717"/>
      <c r="G874" s="717"/>
      <c r="H874" s="717"/>
      <c r="I874" s="717"/>
      <c r="J874" s="717"/>
      <c r="K874" s="717"/>
      <c r="L874" s="717"/>
      <c r="M874" s="717"/>
      <c r="N874" s="717"/>
      <c r="O874" s="717"/>
      <c r="P874" s="717"/>
      <c r="Q874" s="717"/>
      <c r="R874" s="717"/>
      <c r="S874" s="717"/>
      <c r="T874" s="717"/>
      <c r="U874" s="717"/>
      <c r="V874" s="717"/>
      <c r="W874" s="717"/>
      <c r="X874" s="717"/>
      <c r="Y874" s="717"/>
      <c r="Z874" s="717"/>
    </row>
    <row r="875" spans="1:26">
      <c r="A875" s="717"/>
      <c r="B875" s="717"/>
      <c r="C875" s="717"/>
      <c r="D875" s="717"/>
      <c r="E875" s="717"/>
      <c r="F875" s="717"/>
      <c r="G875" s="717"/>
      <c r="H875" s="717"/>
      <c r="I875" s="717"/>
      <c r="J875" s="717"/>
      <c r="K875" s="717"/>
      <c r="L875" s="717"/>
      <c r="M875" s="717"/>
      <c r="N875" s="717"/>
      <c r="O875" s="717"/>
      <c r="P875" s="717"/>
      <c r="Q875" s="717"/>
      <c r="R875" s="717"/>
      <c r="S875" s="717"/>
      <c r="T875" s="717"/>
      <c r="U875" s="717"/>
      <c r="V875" s="717"/>
      <c r="W875" s="717"/>
      <c r="X875" s="717"/>
      <c r="Y875" s="717"/>
      <c r="Z875" s="717"/>
    </row>
    <row r="876" spans="1:26">
      <c r="A876" s="717"/>
      <c r="B876" s="717"/>
      <c r="C876" s="717"/>
      <c r="D876" s="717"/>
      <c r="E876" s="717"/>
      <c r="F876" s="717"/>
      <c r="G876" s="717"/>
      <c r="H876" s="717"/>
      <c r="I876" s="717"/>
      <c r="J876" s="717"/>
      <c r="K876" s="717"/>
      <c r="L876" s="717"/>
      <c r="M876" s="717"/>
      <c r="N876" s="717"/>
      <c r="O876" s="717"/>
      <c r="P876" s="717"/>
      <c r="Q876" s="717"/>
      <c r="R876" s="717"/>
      <c r="S876" s="717"/>
      <c r="T876" s="717"/>
      <c r="U876" s="717"/>
      <c r="V876" s="717"/>
      <c r="W876" s="717"/>
      <c r="X876" s="717"/>
      <c r="Y876" s="717"/>
      <c r="Z876" s="717"/>
    </row>
    <row r="877" spans="1:26">
      <c r="A877" s="717"/>
      <c r="B877" s="717"/>
      <c r="C877" s="717"/>
      <c r="D877" s="717"/>
      <c r="E877" s="717"/>
      <c r="F877" s="717"/>
      <c r="G877" s="717"/>
      <c r="H877" s="717"/>
      <c r="I877" s="717"/>
      <c r="J877" s="717"/>
      <c r="K877" s="717"/>
      <c r="L877" s="717"/>
      <c r="M877" s="717"/>
      <c r="N877" s="717"/>
      <c r="O877" s="717"/>
      <c r="P877" s="717"/>
      <c r="Q877" s="717"/>
      <c r="R877" s="717"/>
      <c r="S877" s="717"/>
      <c r="T877" s="717"/>
      <c r="U877" s="717"/>
      <c r="V877" s="717"/>
      <c r="W877" s="717"/>
      <c r="X877" s="717"/>
      <c r="Y877" s="717"/>
      <c r="Z877" s="717"/>
    </row>
    <row r="878" spans="1:26">
      <c r="A878" s="717"/>
      <c r="B878" s="717"/>
      <c r="C878" s="717"/>
      <c r="D878" s="717"/>
      <c r="E878" s="717"/>
      <c r="F878" s="717"/>
      <c r="G878" s="717"/>
      <c r="H878" s="717"/>
      <c r="I878" s="717"/>
      <c r="J878" s="717"/>
      <c r="K878" s="717"/>
      <c r="L878" s="717"/>
      <c r="M878" s="717"/>
      <c r="N878" s="717"/>
      <c r="O878" s="717"/>
      <c r="P878" s="717"/>
      <c r="Q878" s="717"/>
      <c r="R878" s="717"/>
      <c r="S878" s="717"/>
      <c r="T878" s="717"/>
      <c r="U878" s="717"/>
      <c r="V878" s="717"/>
      <c r="W878" s="717"/>
      <c r="X878" s="717"/>
      <c r="Y878" s="717"/>
      <c r="Z878" s="717"/>
    </row>
    <row r="879" spans="1:26">
      <c r="A879" s="717"/>
      <c r="B879" s="717"/>
      <c r="C879" s="717"/>
      <c r="D879" s="717"/>
      <c r="E879" s="717"/>
      <c r="F879" s="717"/>
      <c r="G879" s="717"/>
      <c r="H879" s="717"/>
      <c r="I879" s="717"/>
      <c r="J879" s="717"/>
      <c r="K879" s="717"/>
      <c r="L879" s="717"/>
      <c r="M879" s="717"/>
      <c r="N879" s="717"/>
      <c r="O879" s="717"/>
      <c r="P879" s="717"/>
      <c r="Q879" s="717"/>
      <c r="R879" s="717"/>
      <c r="S879" s="717"/>
      <c r="T879" s="717"/>
      <c r="U879" s="717"/>
      <c r="V879" s="717"/>
      <c r="W879" s="717"/>
      <c r="X879" s="717"/>
      <c r="Y879" s="717"/>
      <c r="Z879" s="717"/>
    </row>
    <row r="880" spans="1:26">
      <c r="A880" s="717"/>
      <c r="B880" s="717"/>
      <c r="C880" s="717"/>
      <c r="D880" s="717"/>
      <c r="E880" s="717"/>
      <c r="F880" s="717"/>
      <c r="G880" s="717"/>
      <c r="H880" s="717"/>
      <c r="I880" s="717"/>
      <c r="J880" s="717"/>
      <c r="K880" s="717"/>
      <c r="L880" s="717"/>
      <c r="M880" s="717"/>
      <c r="N880" s="717"/>
      <c r="O880" s="717"/>
      <c r="P880" s="717"/>
      <c r="Q880" s="717"/>
      <c r="R880" s="717"/>
      <c r="S880" s="717"/>
      <c r="T880" s="717"/>
      <c r="U880" s="717"/>
      <c r="V880" s="717"/>
      <c r="W880" s="717"/>
      <c r="X880" s="717"/>
      <c r="Y880" s="717"/>
      <c r="Z880" s="717"/>
    </row>
    <row r="881" spans="1:26">
      <c r="A881" s="717"/>
      <c r="B881" s="717"/>
      <c r="C881" s="717"/>
      <c r="D881" s="717"/>
      <c r="E881" s="717"/>
      <c r="F881" s="717"/>
      <c r="G881" s="717"/>
      <c r="H881" s="717"/>
      <c r="I881" s="717"/>
      <c r="J881" s="717"/>
      <c r="K881" s="717"/>
      <c r="L881" s="717"/>
      <c r="M881" s="717"/>
      <c r="N881" s="717"/>
      <c r="O881" s="717"/>
      <c r="P881" s="717"/>
      <c r="Q881" s="717"/>
      <c r="R881" s="717"/>
      <c r="S881" s="717"/>
      <c r="T881" s="717"/>
      <c r="U881" s="717"/>
      <c r="V881" s="717"/>
      <c r="W881" s="717"/>
      <c r="X881" s="717"/>
      <c r="Y881" s="717"/>
      <c r="Z881" s="717"/>
    </row>
    <row r="882" spans="1:26">
      <c r="A882" s="717"/>
      <c r="B882" s="717"/>
      <c r="C882" s="717"/>
      <c r="D882" s="717"/>
      <c r="E882" s="717"/>
      <c r="F882" s="717"/>
      <c r="G882" s="717"/>
      <c r="H882" s="717"/>
      <c r="I882" s="717"/>
      <c r="J882" s="717"/>
      <c r="K882" s="717"/>
      <c r="L882" s="717"/>
      <c r="M882" s="717"/>
      <c r="N882" s="717"/>
      <c r="O882" s="717"/>
      <c r="P882" s="717"/>
      <c r="Q882" s="717"/>
      <c r="R882" s="717"/>
      <c r="S882" s="717"/>
      <c r="T882" s="717"/>
      <c r="U882" s="717"/>
      <c r="V882" s="717"/>
      <c r="W882" s="717"/>
      <c r="X882" s="717"/>
      <c r="Y882" s="717"/>
      <c r="Z882" s="717"/>
    </row>
    <row r="883" spans="1:26">
      <c r="A883" s="717"/>
      <c r="B883" s="717"/>
      <c r="C883" s="717"/>
      <c r="D883" s="717"/>
      <c r="E883" s="717"/>
      <c r="F883" s="717"/>
      <c r="G883" s="717"/>
      <c r="H883" s="717"/>
      <c r="I883" s="717"/>
      <c r="J883" s="717"/>
      <c r="K883" s="717"/>
      <c r="L883" s="717"/>
      <c r="M883" s="717"/>
      <c r="N883" s="717"/>
      <c r="O883" s="717"/>
      <c r="P883" s="717"/>
      <c r="Q883" s="717"/>
      <c r="R883" s="717"/>
      <c r="S883" s="717"/>
      <c r="T883" s="717"/>
      <c r="U883" s="717"/>
      <c r="V883" s="717"/>
      <c r="W883" s="717"/>
      <c r="X883" s="717"/>
      <c r="Y883" s="717"/>
      <c r="Z883" s="717"/>
    </row>
    <row r="884" spans="1:26">
      <c r="A884" s="717"/>
      <c r="B884" s="717"/>
      <c r="C884" s="717"/>
      <c r="D884" s="717"/>
      <c r="E884" s="717"/>
      <c r="F884" s="717"/>
      <c r="G884" s="717"/>
      <c r="H884" s="717"/>
      <c r="I884" s="717"/>
      <c r="J884" s="717"/>
      <c r="K884" s="717"/>
      <c r="L884" s="717"/>
      <c r="M884" s="717"/>
      <c r="N884" s="717"/>
      <c r="O884" s="717"/>
      <c r="P884" s="717"/>
      <c r="Q884" s="717"/>
      <c r="R884" s="717"/>
      <c r="S884" s="717"/>
      <c r="T884" s="717"/>
      <c r="U884" s="717"/>
      <c r="V884" s="717"/>
      <c r="W884" s="717"/>
      <c r="X884" s="717"/>
      <c r="Y884" s="717"/>
      <c r="Z884" s="717"/>
    </row>
    <row r="885" spans="1:26">
      <c r="A885" s="717"/>
      <c r="B885" s="717"/>
      <c r="C885" s="717"/>
      <c r="D885" s="717"/>
      <c r="E885" s="717"/>
      <c r="F885" s="717"/>
      <c r="G885" s="717"/>
      <c r="H885" s="717"/>
      <c r="I885" s="717"/>
      <c r="J885" s="717"/>
      <c r="K885" s="717"/>
      <c r="L885" s="717"/>
      <c r="M885" s="717"/>
      <c r="N885" s="717"/>
      <c r="O885" s="717"/>
      <c r="P885" s="717"/>
      <c r="Q885" s="717"/>
      <c r="R885" s="717"/>
      <c r="S885" s="717"/>
      <c r="T885" s="717"/>
      <c r="U885" s="717"/>
      <c r="V885" s="717"/>
      <c r="W885" s="717"/>
      <c r="X885" s="717"/>
      <c r="Y885" s="717"/>
      <c r="Z885" s="717"/>
    </row>
    <row r="886" spans="1:26">
      <c r="A886" s="717"/>
      <c r="B886" s="717"/>
      <c r="C886" s="717"/>
      <c r="D886" s="717"/>
      <c r="E886" s="717"/>
      <c r="F886" s="717"/>
      <c r="G886" s="717"/>
      <c r="H886" s="717"/>
      <c r="I886" s="717"/>
      <c r="J886" s="717"/>
      <c r="K886" s="717"/>
      <c r="L886" s="717"/>
      <c r="M886" s="717"/>
      <c r="N886" s="717"/>
      <c r="O886" s="717"/>
      <c r="P886" s="717"/>
      <c r="Q886" s="717"/>
      <c r="R886" s="717"/>
      <c r="S886" s="717"/>
      <c r="T886" s="717"/>
      <c r="U886" s="717"/>
      <c r="V886" s="717"/>
      <c r="W886" s="717"/>
      <c r="X886" s="717"/>
      <c r="Y886" s="717"/>
      <c r="Z886" s="717"/>
    </row>
    <row r="887" spans="1:26">
      <c r="A887" s="717"/>
      <c r="B887" s="717"/>
      <c r="C887" s="717"/>
      <c r="D887" s="717"/>
      <c r="E887" s="717"/>
      <c r="F887" s="717"/>
      <c r="G887" s="717"/>
      <c r="H887" s="717"/>
      <c r="I887" s="717"/>
      <c r="J887" s="717"/>
      <c r="K887" s="717"/>
      <c r="L887" s="717"/>
      <c r="M887" s="717"/>
      <c r="N887" s="717"/>
      <c r="O887" s="717"/>
      <c r="P887" s="717"/>
      <c r="Q887" s="717"/>
      <c r="R887" s="717"/>
      <c r="S887" s="717"/>
      <c r="T887" s="717"/>
      <c r="U887" s="717"/>
      <c r="V887" s="717"/>
      <c r="W887" s="717"/>
      <c r="X887" s="717"/>
      <c r="Y887" s="717"/>
      <c r="Z887" s="717"/>
    </row>
    <row r="888" spans="1:26">
      <c r="A888" s="717"/>
      <c r="B888" s="717"/>
      <c r="C888" s="717"/>
      <c r="D888" s="717"/>
      <c r="E888" s="717"/>
      <c r="F888" s="717"/>
      <c r="G888" s="717"/>
      <c r="H888" s="717"/>
      <c r="I888" s="717"/>
      <c r="J888" s="717"/>
      <c r="K888" s="717"/>
      <c r="L888" s="717"/>
      <c r="M888" s="717"/>
      <c r="N888" s="717"/>
      <c r="O888" s="717"/>
      <c r="P888" s="717"/>
      <c r="Q888" s="717"/>
      <c r="R888" s="717"/>
      <c r="S888" s="717"/>
      <c r="T888" s="717"/>
      <c r="U888" s="717"/>
      <c r="V888" s="717"/>
      <c r="W888" s="717"/>
      <c r="X888" s="717"/>
      <c r="Y888" s="717"/>
      <c r="Z888" s="717"/>
    </row>
    <row r="889" spans="1:26">
      <c r="A889" s="717"/>
      <c r="B889" s="717"/>
      <c r="C889" s="717"/>
      <c r="D889" s="717"/>
      <c r="E889" s="717"/>
      <c r="F889" s="717"/>
      <c r="G889" s="717"/>
      <c r="H889" s="717"/>
      <c r="I889" s="717"/>
      <c r="J889" s="717"/>
      <c r="K889" s="717"/>
      <c r="L889" s="717"/>
      <c r="M889" s="717"/>
      <c r="N889" s="717"/>
      <c r="O889" s="717"/>
      <c r="P889" s="717"/>
      <c r="Q889" s="717"/>
      <c r="R889" s="717"/>
      <c r="S889" s="717"/>
      <c r="T889" s="717"/>
      <c r="U889" s="717"/>
      <c r="V889" s="717"/>
      <c r="W889" s="717"/>
      <c r="X889" s="717"/>
      <c r="Y889" s="717"/>
      <c r="Z889" s="717"/>
    </row>
    <row r="890" spans="1:26">
      <c r="A890" s="717"/>
      <c r="B890" s="717"/>
      <c r="C890" s="717"/>
      <c r="D890" s="717"/>
      <c r="E890" s="717"/>
      <c r="F890" s="717"/>
      <c r="G890" s="717"/>
      <c r="H890" s="717"/>
      <c r="I890" s="717"/>
      <c r="J890" s="717"/>
      <c r="K890" s="717"/>
      <c r="L890" s="717"/>
      <c r="M890" s="717"/>
      <c r="N890" s="717"/>
      <c r="O890" s="717"/>
      <c r="P890" s="717"/>
      <c r="Q890" s="717"/>
      <c r="R890" s="717"/>
      <c r="S890" s="717"/>
      <c r="T890" s="717"/>
      <c r="U890" s="717"/>
      <c r="V890" s="717"/>
      <c r="W890" s="717"/>
      <c r="X890" s="717"/>
      <c r="Y890" s="717"/>
      <c r="Z890" s="717"/>
    </row>
    <row r="891" spans="1:26">
      <c r="A891" s="717"/>
      <c r="B891" s="717"/>
      <c r="C891" s="717"/>
      <c r="D891" s="717"/>
      <c r="E891" s="717"/>
      <c r="F891" s="717"/>
      <c r="G891" s="717"/>
      <c r="H891" s="717"/>
      <c r="I891" s="717"/>
      <c r="J891" s="717"/>
      <c r="K891" s="717"/>
      <c r="L891" s="717"/>
      <c r="M891" s="717"/>
      <c r="N891" s="717"/>
      <c r="O891" s="717"/>
      <c r="P891" s="717"/>
      <c r="Q891" s="717"/>
      <c r="R891" s="717"/>
      <c r="S891" s="717"/>
      <c r="T891" s="717"/>
      <c r="U891" s="717"/>
      <c r="V891" s="717"/>
      <c r="W891" s="717"/>
      <c r="X891" s="717"/>
      <c r="Y891" s="717"/>
      <c r="Z891" s="717"/>
    </row>
    <row r="892" spans="1:26">
      <c r="A892" s="717"/>
      <c r="B892" s="717"/>
      <c r="C892" s="717"/>
      <c r="D892" s="717"/>
      <c r="E892" s="717"/>
      <c r="F892" s="717"/>
      <c r="G892" s="717"/>
      <c r="H892" s="717"/>
      <c r="I892" s="717"/>
      <c r="J892" s="717"/>
      <c r="K892" s="717"/>
      <c r="L892" s="717"/>
      <c r="M892" s="717"/>
      <c r="N892" s="717"/>
      <c r="O892" s="717"/>
      <c r="P892" s="717"/>
      <c r="Q892" s="717"/>
      <c r="R892" s="717"/>
      <c r="S892" s="717"/>
      <c r="T892" s="717"/>
      <c r="U892" s="717"/>
      <c r="V892" s="717"/>
      <c r="W892" s="717"/>
      <c r="X892" s="717"/>
      <c r="Y892" s="717"/>
      <c r="Z892" s="717"/>
    </row>
    <row r="893" spans="1:26">
      <c r="A893" s="717"/>
      <c r="B893" s="717"/>
      <c r="C893" s="717"/>
      <c r="D893" s="717"/>
      <c r="E893" s="717"/>
      <c r="F893" s="717"/>
      <c r="G893" s="717"/>
      <c r="H893" s="717"/>
      <c r="I893" s="717"/>
      <c r="J893" s="717"/>
      <c r="K893" s="717"/>
      <c r="L893" s="717"/>
      <c r="M893" s="717"/>
      <c r="N893" s="717"/>
      <c r="O893" s="717"/>
      <c r="P893" s="717"/>
      <c r="Q893" s="717"/>
      <c r="R893" s="717"/>
      <c r="S893" s="717"/>
      <c r="T893" s="717"/>
      <c r="U893" s="717"/>
      <c r="V893" s="717"/>
      <c r="W893" s="717"/>
      <c r="X893" s="717"/>
      <c r="Y893" s="717"/>
      <c r="Z893" s="717"/>
    </row>
    <row r="894" spans="1:26">
      <c r="A894" s="717"/>
      <c r="B894" s="717"/>
      <c r="C894" s="717"/>
      <c r="D894" s="717"/>
      <c r="E894" s="717"/>
      <c r="F894" s="717"/>
      <c r="G894" s="717"/>
      <c r="H894" s="717"/>
      <c r="I894" s="717"/>
      <c r="J894" s="717"/>
      <c r="K894" s="717"/>
      <c r="L894" s="717"/>
      <c r="M894" s="717"/>
      <c r="N894" s="717"/>
      <c r="O894" s="717"/>
      <c r="P894" s="717"/>
      <c r="Q894" s="717"/>
      <c r="R894" s="717"/>
      <c r="S894" s="717"/>
      <c r="T894" s="717"/>
      <c r="U894" s="717"/>
      <c r="V894" s="717"/>
      <c r="W894" s="717"/>
      <c r="X894" s="717"/>
      <c r="Y894" s="717"/>
      <c r="Z894" s="717"/>
    </row>
    <row r="895" spans="1:26">
      <c r="A895" s="717"/>
      <c r="B895" s="717"/>
      <c r="C895" s="717"/>
      <c r="D895" s="717"/>
      <c r="E895" s="717"/>
      <c r="F895" s="717"/>
      <c r="G895" s="717"/>
      <c r="H895" s="717"/>
      <c r="I895" s="717"/>
      <c r="J895" s="717"/>
      <c r="K895" s="717"/>
      <c r="L895" s="717"/>
      <c r="M895" s="717"/>
      <c r="N895" s="717"/>
      <c r="O895" s="717"/>
      <c r="P895" s="717"/>
      <c r="Q895" s="717"/>
      <c r="R895" s="717"/>
      <c r="S895" s="717"/>
      <c r="T895" s="717"/>
      <c r="U895" s="717"/>
      <c r="V895" s="717"/>
      <c r="W895" s="717"/>
      <c r="X895" s="717"/>
      <c r="Y895" s="717"/>
      <c r="Z895" s="717"/>
    </row>
    <row r="896" spans="1:26">
      <c r="A896" s="717"/>
      <c r="B896" s="717"/>
      <c r="C896" s="717"/>
      <c r="D896" s="717"/>
      <c r="E896" s="717"/>
      <c r="F896" s="717"/>
      <c r="G896" s="717"/>
      <c r="H896" s="717"/>
      <c r="I896" s="717"/>
      <c r="J896" s="717"/>
      <c r="K896" s="717"/>
      <c r="L896" s="717"/>
      <c r="M896" s="717"/>
      <c r="N896" s="717"/>
      <c r="O896" s="717"/>
      <c r="P896" s="717"/>
      <c r="Q896" s="717"/>
      <c r="R896" s="717"/>
      <c r="S896" s="717"/>
      <c r="T896" s="717"/>
      <c r="U896" s="717"/>
      <c r="V896" s="717"/>
      <c r="W896" s="717"/>
      <c r="X896" s="717"/>
      <c r="Y896" s="717"/>
      <c r="Z896" s="717"/>
    </row>
    <row r="897" spans="1:26">
      <c r="A897" s="717"/>
      <c r="B897" s="717"/>
      <c r="C897" s="717"/>
      <c r="D897" s="717"/>
      <c r="E897" s="717"/>
      <c r="F897" s="717"/>
      <c r="G897" s="717"/>
      <c r="H897" s="717"/>
      <c r="I897" s="717"/>
      <c r="J897" s="717"/>
      <c r="K897" s="717"/>
      <c r="L897" s="717"/>
      <c r="M897" s="717"/>
      <c r="N897" s="717"/>
      <c r="O897" s="717"/>
      <c r="P897" s="717"/>
      <c r="Q897" s="717"/>
      <c r="R897" s="717"/>
      <c r="S897" s="717"/>
      <c r="T897" s="717"/>
      <c r="U897" s="717"/>
      <c r="V897" s="717"/>
      <c r="W897" s="717"/>
      <c r="X897" s="717"/>
      <c r="Y897" s="717"/>
      <c r="Z897" s="717"/>
    </row>
    <row r="898" spans="1:26">
      <c r="A898" s="717"/>
      <c r="B898" s="717"/>
      <c r="C898" s="717"/>
      <c r="D898" s="717"/>
      <c r="E898" s="717"/>
      <c r="F898" s="717"/>
      <c r="G898" s="717"/>
      <c r="H898" s="717"/>
      <c r="I898" s="717"/>
      <c r="J898" s="717"/>
      <c r="K898" s="717"/>
      <c r="L898" s="717"/>
      <c r="M898" s="717"/>
      <c r="N898" s="717"/>
      <c r="O898" s="717"/>
      <c r="P898" s="717"/>
      <c r="Q898" s="717"/>
      <c r="R898" s="717"/>
      <c r="S898" s="717"/>
      <c r="T898" s="717"/>
      <c r="U898" s="717"/>
      <c r="V898" s="717"/>
      <c r="W898" s="717"/>
      <c r="X898" s="717"/>
      <c r="Y898" s="717"/>
      <c r="Z898" s="717"/>
    </row>
    <row r="899" spans="1:26">
      <c r="A899" s="717"/>
      <c r="B899" s="717"/>
      <c r="C899" s="717"/>
      <c r="D899" s="717"/>
      <c r="E899" s="717"/>
      <c r="F899" s="717"/>
      <c r="G899" s="717"/>
      <c r="H899" s="717"/>
      <c r="I899" s="717"/>
      <c r="J899" s="717"/>
      <c r="K899" s="717"/>
      <c r="L899" s="717"/>
      <c r="M899" s="717"/>
      <c r="N899" s="717"/>
      <c r="O899" s="717"/>
      <c r="P899" s="717"/>
      <c r="Q899" s="717"/>
      <c r="R899" s="717"/>
      <c r="S899" s="717"/>
      <c r="T899" s="717"/>
      <c r="U899" s="717"/>
      <c r="V899" s="717"/>
      <c r="W899" s="717"/>
      <c r="X899" s="717"/>
      <c r="Y899" s="717"/>
      <c r="Z899" s="717"/>
    </row>
    <row r="900" spans="1:26">
      <c r="A900" s="717"/>
      <c r="B900" s="717"/>
      <c r="C900" s="717"/>
      <c r="D900" s="717"/>
      <c r="E900" s="717"/>
      <c r="F900" s="717"/>
      <c r="G900" s="717"/>
      <c r="H900" s="717"/>
      <c r="I900" s="717"/>
      <c r="J900" s="717"/>
      <c r="K900" s="717"/>
      <c r="L900" s="717"/>
      <c r="M900" s="717"/>
      <c r="N900" s="717"/>
      <c r="O900" s="717"/>
      <c r="P900" s="717"/>
      <c r="Q900" s="717"/>
      <c r="R900" s="717"/>
      <c r="S900" s="717"/>
      <c r="T900" s="717"/>
      <c r="U900" s="717"/>
      <c r="V900" s="717"/>
      <c r="W900" s="717"/>
      <c r="X900" s="717"/>
      <c r="Y900" s="717"/>
      <c r="Z900" s="717"/>
    </row>
    <row r="901" spans="1:26">
      <c r="A901" s="717"/>
      <c r="B901" s="717"/>
      <c r="C901" s="717"/>
      <c r="D901" s="717"/>
      <c r="E901" s="717"/>
      <c r="F901" s="717"/>
      <c r="G901" s="717"/>
      <c r="H901" s="717"/>
      <c r="I901" s="717"/>
      <c r="J901" s="717"/>
      <c r="K901" s="717"/>
      <c r="L901" s="717"/>
      <c r="M901" s="717"/>
      <c r="N901" s="717"/>
      <c r="O901" s="717"/>
      <c r="P901" s="717"/>
      <c r="Q901" s="717"/>
      <c r="R901" s="717"/>
      <c r="S901" s="717"/>
      <c r="T901" s="717"/>
      <c r="U901" s="717"/>
      <c r="V901" s="717"/>
      <c r="W901" s="717"/>
      <c r="X901" s="717"/>
      <c r="Y901" s="717"/>
      <c r="Z901" s="717"/>
    </row>
    <row r="902" spans="1:26">
      <c r="A902" s="717"/>
      <c r="B902" s="717"/>
      <c r="C902" s="717"/>
      <c r="D902" s="717"/>
      <c r="E902" s="717"/>
      <c r="F902" s="717"/>
      <c r="G902" s="717"/>
      <c r="H902" s="717"/>
      <c r="I902" s="717"/>
      <c r="J902" s="717"/>
      <c r="K902" s="717"/>
      <c r="L902" s="717"/>
      <c r="M902" s="717"/>
      <c r="N902" s="717"/>
      <c r="O902" s="717"/>
      <c r="P902" s="717"/>
      <c r="Q902" s="717"/>
      <c r="R902" s="717"/>
      <c r="S902" s="717"/>
      <c r="T902" s="717"/>
      <c r="U902" s="717"/>
      <c r="V902" s="717"/>
      <c r="W902" s="717"/>
      <c r="X902" s="717"/>
      <c r="Y902" s="717"/>
      <c r="Z902" s="717"/>
    </row>
    <row r="903" spans="1:26">
      <c r="A903" s="717"/>
      <c r="B903" s="717"/>
      <c r="C903" s="717"/>
      <c r="D903" s="717"/>
      <c r="E903" s="717"/>
      <c r="F903" s="717"/>
      <c r="G903" s="717"/>
      <c r="H903" s="717"/>
      <c r="I903" s="717"/>
      <c r="J903" s="717"/>
      <c r="K903" s="717"/>
      <c r="L903" s="717"/>
      <c r="M903" s="717"/>
      <c r="N903" s="717"/>
      <c r="O903" s="717"/>
      <c r="P903" s="717"/>
      <c r="Q903" s="717"/>
      <c r="R903" s="717"/>
      <c r="S903" s="717"/>
      <c r="T903" s="717"/>
      <c r="U903" s="717"/>
      <c r="V903" s="717"/>
      <c r="W903" s="717"/>
      <c r="X903" s="717"/>
      <c r="Y903" s="717"/>
      <c r="Z903" s="717"/>
    </row>
    <row r="904" spans="1:26">
      <c r="A904" s="717"/>
      <c r="B904" s="717"/>
      <c r="C904" s="717"/>
      <c r="D904" s="717"/>
      <c r="E904" s="717"/>
      <c r="F904" s="717"/>
      <c r="G904" s="717"/>
      <c r="H904" s="717"/>
      <c r="I904" s="717"/>
      <c r="J904" s="717"/>
      <c r="K904" s="717"/>
      <c r="L904" s="717"/>
      <c r="M904" s="717"/>
      <c r="N904" s="717"/>
      <c r="O904" s="717"/>
      <c r="P904" s="717"/>
      <c r="Q904" s="717"/>
      <c r="R904" s="717"/>
      <c r="S904" s="717"/>
      <c r="T904" s="717"/>
      <c r="U904" s="717"/>
      <c r="V904" s="717"/>
      <c r="W904" s="717"/>
      <c r="X904" s="717"/>
      <c r="Y904" s="717"/>
      <c r="Z904" s="717"/>
    </row>
    <row r="905" spans="1:26">
      <c r="A905" s="717"/>
      <c r="B905" s="717"/>
      <c r="C905" s="717"/>
      <c r="D905" s="717"/>
      <c r="E905" s="717"/>
      <c r="F905" s="717"/>
      <c r="G905" s="717"/>
      <c r="H905" s="717"/>
      <c r="I905" s="717"/>
      <c r="J905" s="717"/>
      <c r="K905" s="717"/>
      <c r="L905" s="717"/>
      <c r="M905" s="717"/>
      <c r="N905" s="717"/>
      <c r="O905" s="717"/>
      <c r="P905" s="717"/>
      <c r="Q905" s="717"/>
      <c r="R905" s="717"/>
      <c r="S905" s="717"/>
      <c r="T905" s="717"/>
      <c r="U905" s="717"/>
      <c r="V905" s="717"/>
      <c r="W905" s="717"/>
      <c r="X905" s="717"/>
      <c r="Y905" s="717"/>
      <c r="Z905" s="717"/>
    </row>
    <row r="906" spans="1:26">
      <c r="A906" s="717"/>
      <c r="B906" s="717"/>
      <c r="C906" s="717"/>
      <c r="D906" s="717"/>
      <c r="E906" s="717"/>
      <c r="F906" s="717"/>
      <c r="G906" s="717"/>
      <c r="H906" s="717"/>
      <c r="I906" s="717"/>
      <c r="J906" s="717"/>
      <c r="K906" s="717"/>
      <c r="L906" s="717"/>
      <c r="M906" s="717"/>
      <c r="N906" s="717"/>
      <c r="O906" s="717"/>
      <c r="P906" s="717"/>
      <c r="Q906" s="717"/>
      <c r="R906" s="717"/>
      <c r="S906" s="717"/>
      <c r="T906" s="717"/>
      <c r="U906" s="717"/>
      <c r="V906" s="717"/>
      <c r="W906" s="717"/>
      <c r="X906" s="717"/>
      <c r="Y906" s="717"/>
      <c r="Z906" s="717"/>
    </row>
    <row r="907" spans="1:26">
      <c r="A907" s="717"/>
      <c r="B907" s="717"/>
      <c r="C907" s="717"/>
      <c r="D907" s="717"/>
      <c r="E907" s="717"/>
      <c r="F907" s="717"/>
      <c r="G907" s="717"/>
      <c r="H907" s="717"/>
      <c r="I907" s="717"/>
      <c r="J907" s="717"/>
      <c r="K907" s="717"/>
      <c r="L907" s="717"/>
      <c r="M907" s="717"/>
      <c r="N907" s="717"/>
      <c r="O907" s="717"/>
      <c r="P907" s="717"/>
      <c r="Q907" s="717"/>
      <c r="R907" s="717"/>
      <c r="S907" s="717"/>
      <c r="T907" s="717"/>
      <c r="U907" s="717"/>
      <c r="V907" s="717"/>
      <c r="W907" s="717"/>
      <c r="X907" s="717"/>
      <c r="Y907" s="717"/>
      <c r="Z907" s="717"/>
    </row>
    <row r="908" spans="1:26">
      <c r="A908" s="717"/>
      <c r="B908" s="717"/>
      <c r="C908" s="717"/>
      <c r="D908" s="717"/>
      <c r="E908" s="717"/>
      <c r="F908" s="717"/>
      <c r="G908" s="717"/>
      <c r="H908" s="717"/>
      <c r="I908" s="717"/>
      <c r="J908" s="717"/>
      <c r="K908" s="717"/>
      <c r="L908" s="717"/>
      <c r="M908" s="717"/>
      <c r="N908" s="717"/>
      <c r="O908" s="717"/>
      <c r="P908" s="717"/>
      <c r="Q908" s="717"/>
      <c r="R908" s="717"/>
      <c r="S908" s="717"/>
      <c r="T908" s="717"/>
      <c r="U908" s="717"/>
      <c r="V908" s="717"/>
      <c r="W908" s="717"/>
      <c r="X908" s="717"/>
      <c r="Y908" s="717"/>
      <c r="Z908" s="717"/>
    </row>
    <row r="909" spans="1:26">
      <c r="A909" s="717"/>
      <c r="B909" s="717"/>
      <c r="C909" s="717"/>
      <c r="D909" s="717"/>
      <c r="E909" s="717"/>
      <c r="F909" s="717"/>
      <c r="G909" s="717"/>
      <c r="H909" s="717"/>
      <c r="I909" s="717"/>
      <c r="J909" s="717"/>
      <c r="K909" s="717"/>
      <c r="L909" s="717"/>
      <c r="M909" s="717"/>
      <c r="N909" s="717"/>
      <c r="O909" s="717"/>
      <c r="P909" s="717"/>
      <c r="Q909" s="717"/>
      <c r="R909" s="717"/>
      <c r="S909" s="717"/>
      <c r="T909" s="717"/>
      <c r="U909" s="717"/>
      <c r="V909" s="717"/>
      <c r="W909" s="717"/>
      <c r="X909" s="717"/>
      <c r="Y909" s="717"/>
      <c r="Z909" s="717"/>
    </row>
    <row r="910" spans="1:26">
      <c r="A910" s="717"/>
      <c r="B910" s="717"/>
      <c r="C910" s="717"/>
      <c r="D910" s="717"/>
      <c r="E910" s="717"/>
      <c r="F910" s="717"/>
      <c r="G910" s="717"/>
      <c r="H910" s="717"/>
      <c r="I910" s="717"/>
      <c r="J910" s="717"/>
      <c r="K910" s="717"/>
      <c r="L910" s="717"/>
      <c r="M910" s="717"/>
      <c r="N910" s="717"/>
      <c r="O910" s="717"/>
      <c r="P910" s="717"/>
      <c r="Q910" s="717"/>
      <c r="R910" s="717"/>
      <c r="S910" s="717"/>
      <c r="T910" s="717"/>
      <c r="U910" s="717"/>
      <c r="V910" s="717"/>
      <c r="W910" s="717"/>
      <c r="X910" s="717"/>
      <c r="Y910" s="717"/>
      <c r="Z910" s="717"/>
    </row>
    <row r="911" spans="1:26">
      <c r="A911" s="717"/>
      <c r="B911" s="717"/>
      <c r="C911" s="717"/>
      <c r="D911" s="717"/>
      <c r="E911" s="717"/>
      <c r="F911" s="717"/>
      <c r="G911" s="717"/>
      <c r="H911" s="717"/>
      <c r="I911" s="717"/>
      <c r="J911" s="717"/>
      <c r="K911" s="717"/>
      <c r="L911" s="717"/>
      <c r="M911" s="717"/>
      <c r="N911" s="717"/>
      <c r="O911" s="717"/>
      <c r="P911" s="717"/>
      <c r="Q911" s="717"/>
      <c r="R911" s="717"/>
      <c r="S911" s="717"/>
      <c r="T911" s="717"/>
      <c r="U911" s="717"/>
      <c r="V911" s="717"/>
      <c r="W911" s="717"/>
      <c r="X911" s="717"/>
      <c r="Y911" s="717"/>
      <c r="Z911" s="717"/>
    </row>
    <row r="912" spans="1:26">
      <c r="A912" s="717"/>
      <c r="B912" s="717"/>
      <c r="C912" s="717"/>
      <c r="D912" s="717"/>
      <c r="E912" s="717"/>
      <c r="F912" s="717"/>
      <c r="G912" s="717"/>
      <c r="H912" s="717"/>
      <c r="I912" s="717"/>
      <c r="J912" s="717"/>
      <c r="K912" s="717"/>
      <c r="L912" s="717"/>
      <c r="M912" s="717"/>
      <c r="N912" s="717"/>
      <c r="O912" s="717"/>
      <c r="P912" s="717"/>
      <c r="Q912" s="717"/>
      <c r="R912" s="717"/>
      <c r="S912" s="717"/>
      <c r="T912" s="717"/>
      <c r="U912" s="717"/>
      <c r="V912" s="717"/>
      <c r="W912" s="717"/>
      <c r="X912" s="717"/>
      <c r="Y912" s="717"/>
      <c r="Z912" s="717"/>
    </row>
    <row r="913" spans="1:26">
      <c r="A913" s="717"/>
      <c r="B913" s="717"/>
      <c r="C913" s="717"/>
      <c r="D913" s="717"/>
      <c r="E913" s="717"/>
      <c r="F913" s="717"/>
      <c r="G913" s="717"/>
      <c r="H913" s="717"/>
      <c r="I913" s="717"/>
      <c r="J913" s="717"/>
      <c r="K913" s="717"/>
      <c r="L913" s="717"/>
      <c r="M913" s="717"/>
      <c r="N913" s="717"/>
      <c r="O913" s="717"/>
      <c r="P913" s="717"/>
      <c r="Q913" s="717"/>
      <c r="R913" s="717"/>
      <c r="S913" s="717"/>
      <c r="T913" s="717"/>
      <c r="U913" s="717"/>
      <c r="V913" s="717"/>
      <c r="W913" s="717"/>
      <c r="X913" s="717"/>
      <c r="Y913" s="717"/>
      <c r="Z913" s="717"/>
    </row>
    <row r="914" spans="1:26">
      <c r="A914" s="717"/>
      <c r="B914" s="717"/>
      <c r="C914" s="717"/>
      <c r="D914" s="717"/>
      <c r="E914" s="717"/>
      <c r="F914" s="717"/>
      <c r="G914" s="717"/>
      <c r="H914" s="717"/>
      <c r="I914" s="717"/>
      <c r="J914" s="717"/>
      <c r="K914" s="717"/>
      <c r="L914" s="717"/>
      <c r="M914" s="717"/>
      <c r="N914" s="717"/>
      <c r="O914" s="717"/>
      <c r="P914" s="717"/>
      <c r="Q914" s="717"/>
      <c r="R914" s="717"/>
      <c r="S914" s="717"/>
      <c r="T914" s="717"/>
      <c r="U914" s="717"/>
      <c r="V914" s="717"/>
      <c r="W914" s="717"/>
      <c r="X914" s="717"/>
      <c r="Y914" s="717"/>
      <c r="Z914" s="717"/>
    </row>
    <row r="915" spans="1:26">
      <c r="A915" s="717"/>
      <c r="B915" s="717"/>
      <c r="C915" s="717"/>
      <c r="D915" s="717"/>
      <c r="E915" s="717"/>
      <c r="F915" s="717"/>
      <c r="G915" s="717"/>
      <c r="H915" s="717"/>
      <c r="I915" s="717"/>
      <c r="J915" s="717"/>
      <c r="K915" s="717"/>
      <c r="L915" s="717"/>
      <c r="M915" s="717"/>
      <c r="N915" s="717"/>
      <c r="O915" s="717"/>
      <c r="P915" s="717"/>
      <c r="Q915" s="717"/>
      <c r="R915" s="717"/>
      <c r="S915" s="717"/>
      <c r="T915" s="717"/>
      <c r="U915" s="717"/>
      <c r="V915" s="717"/>
      <c r="W915" s="717"/>
      <c r="X915" s="717"/>
      <c r="Y915" s="717"/>
      <c r="Z915" s="717"/>
    </row>
    <row r="916" spans="1:26">
      <c r="A916" s="717"/>
      <c r="B916" s="717"/>
      <c r="C916" s="717"/>
      <c r="D916" s="717"/>
      <c r="E916" s="717"/>
      <c r="F916" s="717"/>
      <c r="G916" s="717"/>
      <c r="H916" s="717"/>
      <c r="I916" s="717"/>
      <c r="J916" s="717"/>
      <c r="K916" s="717"/>
      <c r="L916" s="717"/>
      <c r="M916" s="717"/>
      <c r="N916" s="717"/>
      <c r="O916" s="717"/>
      <c r="P916" s="717"/>
      <c r="Q916" s="717"/>
      <c r="R916" s="717"/>
      <c r="S916" s="717"/>
      <c r="T916" s="717"/>
      <c r="U916" s="717"/>
      <c r="V916" s="717"/>
      <c r="W916" s="717"/>
      <c r="X916" s="717"/>
      <c r="Y916" s="717"/>
      <c r="Z916" s="717"/>
    </row>
    <row r="917" spans="1:26">
      <c r="A917" s="717"/>
      <c r="B917" s="717"/>
      <c r="C917" s="717"/>
      <c r="D917" s="717"/>
      <c r="E917" s="717"/>
      <c r="F917" s="717"/>
      <c r="G917" s="717"/>
      <c r="H917" s="717"/>
      <c r="I917" s="717"/>
      <c r="J917" s="717"/>
      <c r="K917" s="717"/>
      <c r="L917" s="717"/>
      <c r="M917" s="717"/>
      <c r="N917" s="717"/>
      <c r="O917" s="717"/>
      <c r="P917" s="717"/>
      <c r="Q917" s="717"/>
      <c r="R917" s="717"/>
      <c r="S917" s="717"/>
      <c r="T917" s="717"/>
      <c r="U917" s="717"/>
      <c r="V917" s="717"/>
      <c r="W917" s="717"/>
      <c r="X917" s="717"/>
      <c r="Y917" s="717"/>
      <c r="Z917" s="717"/>
    </row>
    <row r="918" spans="1:26">
      <c r="A918" s="717"/>
      <c r="B918" s="717"/>
      <c r="C918" s="717"/>
      <c r="D918" s="717"/>
      <c r="E918" s="717"/>
      <c r="F918" s="717"/>
      <c r="G918" s="717"/>
      <c r="H918" s="717"/>
      <c r="I918" s="717"/>
      <c r="J918" s="717"/>
      <c r="K918" s="717"/>
      <c r="L918" s="717"/>
      <c r="M918" s="717"/>
      <c r="N918" s="717"/>
      <c r="O918" s="717"/>
      <c r="P918" s="717"/>
      <c r="Q918" s="717"/>
      <c r="R918" s="717"/>
      <c r="S918" s="717"/>
      <c r="T918" s="717"/>
      <c r="U918" s="717"/>
      <c r="V918" s="717"/>
      <c r="W918" s="717"/>
      <c r="X918" s="717"/>
      <c r="Y918" s="717"/>
      <c r="Z918" s="717"/>
    </row>
    <row r="919" spans="1:26">
      <c r="A919" s="717"/>
      <c r="B919" s="717"/>
      <c r="C919" s="717"/>
      <c r="D919" s="717"/>
      <c r="E919" s="717"/>
      <c r="F919" s="717"/>
      <c r="G919" s="717"/>
      <c r="H919" s="717"/>
      <c r="I919" s="717"/>
      <c r="J919" s="717"/>
      <c r="K919" s="717"/>
      <c r="L919" s="717"/>
      <c r="M919" s="717"/>
      <c r="N919" s="717"/>
      <c r="O919" s="717"/>
      <c r="P919" s="717"/>
      <c r="Q919" s="717"/>
      <c r="R919" s="717"/>
      <c r="S919" s="717"/>
      <c r="T919" s="717"/>
      <c r="U919" s="717"/>
      <c r="V919" s="717"/>
      <c r="W919" s="717"/>
      <c r="X919" s="717"/>
      <c r="Y919" s="717"/>
      <c r="Z919" s="717"/>
    </row>
    <row r="920" spans="1:26">
      <c r="A920" s="717"/>
      <c r="B920" s="717"/>
      <c r="C920" s="717"/>
      <c r="D920" s="717"/>
      <c r="E920" s="717"/>
      <c r="F920" s="717"/>
      <c r="G920" s="717"/>
      <c r="H920" s="717"/>
      <c r="I920" s="717"/>
      <c r="J920" s="717"/>
      <c r="K920" s="717"/>
      <c r="L920" s="717"/>
      <c r="M920" s="717"/>
      <c r="N920" s="717"/>
      <c r="O920" s="717"/>
      <c r="P920" s="717"/>
      <c r="Q920" s="717"/>
      <c r="R920" s="717"/>
      <c r="S920" s="717"/>
      <c r="T920" s="717"/>
      <c r="U920" s="717"/>
      <c r="V920" s="717"/>
      <c r="W920" s="717"/>
      <c r="X920" s="717"/>
      <c r="Y920" s="717"/>
      <c r="Z920" s="717"/>
    </row>
    <row r="921" spans="1:26">
      <c r="A921" s="717"/>
      <c r="B921" s="717"/>
      <c r="C921" s="717"/>
      <c r="D921" s="717"/>
      <c r="E921" s="717"/>
      <c r="F921" s="717"/>
      <c r="G921" s="717"/>
      <c r="H921" s="717"/>
      <c r="I921" s="717"/>
      <c r="J921" s="717"/>
      <c r="K921" s="717"/>
      <c r="L921" s="717"/>
      <c r="M921" s="717"/>
      <c r="N921" s="717"/>
      <c r="O921" s="717"/>
      <c r="P921" s="717"/>
      <c r="Q921" s="717"/>
      <c r="R921" s="717"/>
      <c r="S921" s="717"/>
      <c r="T921" s="717"/>
      <c r="U921" s="717"/>
      <c r="V921" s="717"/>
      <c r="W921" s="717"/>
      <c r="X921" s="717"/>
      <c r="Y921" s="717"/>
      <c r="Z921" s="717"/>
    </row>
    <row r="922" spans="1:26">
      <c r="A922" s="717"/>
      <c r="B922" s="717"/>
      <c r="C922" s="717"/>
      <c r="D922" s="717"/>
      <c r="E922" s="717"/>
      <c r="F922" s="717"/>
      <c r="G922" s="717"/>
      <c r="H922" s="717"/>
      <c r="I922" s="717"/>
      <c r="J922" s="717"/>
      <c r="K922" s="717"/>
      <c r="L922" s="717"/>
      <c r="M922" s="717"/>
      <c r="N922" s="717"/>
      <c r="O922" s="717"/>
      <c r="P922" s="717"/>
      <c r="Q922" s="717"/>
      <c r="R922" s="717"/>
      <c r="S922" s="717"/>
      <c r="T922" s="717"/>
      <c r="U922" s="717"/>
      <c r="V922" s="717"/>
      <c r="W922" s="717"/>
      <c r="X922" s="717"/>
      <c r="Y922" s="717"/>
      <c r="Z922" s="717"/>
    </row>
    <row r="923" spans="1:26">
      <c r="A923" s="717"/>
      <c r="B923" s="717"/>
      <c r="C923" s="717"/>
      <c r="D923" s="717"/>
      <c r="E923" s="717"/>
      <c r="F923" s="717"/>
      <c r="G923" s="717"/>
      <c r="H923" s="717"/>
      <c r="I923" s="717"/>
      <c r="J923" s="717"/>
      <c r="K923" s="717"/>
      <c r="L923" s="717"/>
      <c r="M923" s="717"/>
      <c r="N923" s="717"/>
      <c r="O923" s="717"/>
      <c r="P923" s="717"/>
      <c r="Q923" s="717"/>
      <c r="R923" s="717"/>
      <c r="S923" s="717"/>
      <c r="T923" s="717"/>
      <c r="U923" s="717"/>
      <c r="V923" s="717"/>
      <c r="W923" s="717"/>
      <c r="X923" s="717"/>
      <c r="Y923" s="717"/>
      <c r="Z923" s="717"/>
    </row>
    <row r="924" spans="1:26">
      <c r="A924" s="717"/>
      <c r="B924" s="717"/>
      <c r="C924" s="717"/>
      <c r="D924" s="717"/>
      <c r="E924" s="717"/>
      <c r="F924" s="717"/>
      <c r="G924" s="717"/>
      <c r="H924" s="717"/>
      <c r="I924" s="717"/>
      <c r="J924" s="717"/>
      <c r="K924" s="717"/>
      <c r="L924" s="717"/>
      <c r="M924" s="717"/>
      <c r="N924" s="717"/>
      <c r="O924" s="717"/>
      <c r="P924" s="717"/>
      <c r="Q924" s="717"/>
      <c r="R924" s="717"/>
      <c r="S924" s="717"/>
      <c r="T924" s="717"/>
      <c r="U924" s="717"/>
      <c r="V924" s="717"/>
      <c r="W924" s="717"/>
      <c r="X924" s="717"/>
      <c r="Y924" s="717"/>
      <c r="Z924" s="717"/>
    </row>
    <row r="925" spans="1:26">
      <c r="A925" s="717"/>
      <c r="B925" s="717"/>
      <c r="C925" s="717"/>
      <c r="D925" s="717"/>
      <c r="E925" s="717"/>
      <c r="F925" s="717"/>
      <c r="G925" s="717"/>
      <c r="H925" s="717"/>
      <c r="I925" s="717"/>
      <c r="J925" s="717"/>
      <c r="K925" s="717"/>
      <c r="L925" s="717"/>
      <c r="M925" s="717"/>
      <c r="N925" s="717"/>
      <c r="O925" s="717"/>
      <c r="P925" s="717"/>
      <c r="Q925" s="717"/>
      <c r="R925" s="717"/>
      <c r="S925" s="717"/>
      <c r="T925" s="717"/>
      <c r="U925" s="717"/>
      <c r="V925" s="717"/>
      <c r="W925" s="717"/>
      <c r="X925" s="717"/>
      <c r="Y925" s="717"/>
      <c r="Z925" s="717"/>
    </row>
    <row r="926" spans="1:26">
      <c r="A926" s="717"/>
      <c r="B926" s="717"/>
      <c r="C926" s="717"/>
      <c r="D926" s="717"/>
      <c r="E926" s="717"/>
      <c r="F926" s="717"/>
      <c r="G926" s="717"/>
      <c r="H926" s="717"/>
      <c r="I926" s="717"/>
      <c r="J926" s="717"/>
      <c r="K926" s="717"/>
      <c r="L926" s="717"/>
      <c r="M926" s="717"/>
      <c r="N926" s="717"/>
      <c r="O926" s="717"/>
      <c r="P926" s="717"/>
      <c r="Q926" s="717"/>
      <c r="R926" s="717"/>
      <c r="S926" s="717"/>
      <c r="T926" s="717"/>
      <c r="U926" s="717"/>
      <c r="V926" s="717"/>
      <c r="W926" s="717"/>
      <c r="X926" s="717"/>
      <c r="Y926" s="717"/>
      <c r="Z926" s="717"/>
    </row>
    <row r="927" spans="1:26">
      <c r="A927" s="717"/>
      <c r="B927" s="717"/>
      <c r="C927" s="717"/>
      <c r="D927" s="717"/>
      <c r="E927" s="717"/>
      <c r="F927" s="717"/>
      <c r="G927" s="717"/>
      <c r="H927" s="717"/>
      <c r="I927" s="717"/>
      <c r="J927" s="717"/>
      <c r="K927" s="717"/>
      <c r="L927" s="717"/>
      <c r="M927" s="717"/>
      <c r="N927" s="717"/>
      <c r="O927" s="717"/>
      <c r="P927" s="717"/>
      <c r="Q927" s="717"/>
      <c r="R927" s="717"/>
      <c r="S927" s="717"/>
      <c r="T927" s="717"/>
      <c r="U927" s="717"/>
      <c r="V927" s="717"/>
      <c r="W927" s="717"/>
      <c r="X927" s="717"/>
      <c r="Y927" s="717"/>
      <c r="Z927" s="717"/>
    </row>
    <row r="928" spans="1:26">
      <c r="A928" s="717"/>
      <c r="B928" s="717"/>
      <c r="C928" s="717"/>
      <c r="D928" s="717"/>
      <c r="E928" s="717"/>
      <c r="F928" s="717"/>
      <c r="G928" s="717"/>
      <c r="H928" s="717"/>
      <c r="I928" s="717"/>
      <c r="J928" s="717"/>
      <c r="K928" s="717"/>
      <c r="L928" s="717"/>
      <c r="M928" s="717"/>
      <c r="N928" s="717"/>
      <c r="O928" s="717"/>
      <c r="P928" s="717"/>
      <c r="Q928" s="717"/>
      <c r="R928" s="717"/>
      <c r="S928" s="717"/>
      <c r="T928" s="717"/>
      <c r="U928" s="717"/>
      <c r="V928" s="717"/>
      <c r="W928" s="717"/>
      <c r="X928" s="717"/>
      <c r="Y928" s="717"/>
      <c r="Z928" s="717"/>
    </row>
    <row r="929" spans="1:26">
      <c r="A929" s="717"/>
      <c r="B929" s="717"/>
      <c r="C929" s="717"/>
      <c r="D929" s="717"/>
      <c r="E929" s="717"/>
      <c r="F929" s="717"/>
      <c r="G929" s="717"/>
      <c r="H929" s="717"/>
      <c r="I929" s="717"/>
      <c r="J929" s="717"/>
      <c r="K929" s="717"/>
      <c r="L929" s="717"/>
      <c r="M929" s="717"/>
      <c r="N929" s="717"/>
      <c r="O929" s="717"/>
      <c r="P929" s="717"/>
      <c r="Q929" s="717"/>
      <c r="R929" s="717"/>
      <c r="S929" s="717"/>
      <c r="T929" s="717"/>
      <c r="U929" s="717"/>
      <c r="V929" s="717"/>
      <c r="W929" s="717"/>
      <c r="X929" s="717"/>
      <c r="Y929" s="717"/>
      <c r="Z929" s="717"/>
    </row>
    <row r="930" spans="1:26">
      <c r="A930" s="717"/>
      <c r="B930" s="717"/>
      <c r="C930" s="717"/>
      <c r="D930" s="717"/>
      <c r="E930" s="717"/>
      <c r="F930" s="717"/>
      <c r="G930" s="717"/>
      <c r="H930" s="717"/>
      <c r="I930" s="717"/>
      <c r="J930" s="717"/>
      <c r="K930" s="717"/>
      <c r="L930" s="717"/>
      <c r="M930" s="717"/>
      <c r="N930" s="717"/>
      <c r="O930" s="717"/>
      <c r="P930" s="717"/>
      <c r="Q930" s="717"/>
      <c r="R930" s="717"/>
      <c r="S930" s="717"/>
      <c r="T930" s="717"/>
      <c r="U930" s="717"/>
      <c r="V930" s="717"/>
      <c r="W930" s="717"/>
      <c r="X930" s="717"/>
      <c r="Y930" s="717"/>
      <c r="Z930" s="717"/>
    </row>
    <row r="931" spans="1:26">
      <c r="A931" s="717"/>
      <c r="B931" s="717"/>
      <c r="C931" s="717"/>
      <c r="D931" s="717"/>
      <c r="E931" s="717"/>
      <c r="F931" s="717"/>
      <c r="G931" s="717"/>
      <c r="H931" s="717"/>
      <c r="I931" s="717"/>
      <c r="J931" s="717"/>
      <c r="K931" s="717"/>
      <c r="L931" s="717"/>
      <c r="M931" s="717"/>
      <c r="N931" s="717"/>
      <c r="O931" s="717"/>
      <c r="P931" s="717"/>
      <c r="Q931" s="717"/>
      <c r="R931" s="717"/>
      <c r="S931" s="717"/>
      <c r="T931" s="717"/>
      <c r="U931" s="717"/>
      <c r="V931" s="717"/>
      <c r="W931" s="717"/>
      <c r="X931" s="717"/>
      <c r="Y931" s="717"/>
      <c r="Z931" s="717"/>
    </row>
    <row r="932" spans="1:26">
      <c r="A932" s="717"/>
      <c r="B932" s="717"/>
      <c r="C932" s="717"/>
      <c r="D932" s="717"/>
      <c r="E932" s="717"/>
      <c r="F932" s="717"/>
      <c r="G932" s="717"/>
      <c r="H932" s="717"/>
      <c r="I932" s="717"/>
      <c r="J932" s="717"/>
      <c r="K932" s="717"/>
      <c r="L932" s="717"/>
      <c r="M932" s="717"/>
      <c r="N932" s="717"/>
      <c r="O932" s="717"/>
      <c r="P932" s="717"/>
      <c r="Q932" s="717"/>
      <c r="R932" s="717"/>
      <c r="S932" s="717"/>
      <c r="T932" s="717"/>
      <c r="U932" s="717"/>
      <c r="V932" s="717"/>
      <c r="W932" s="717"/>
      <c r="X932" s="717"/>
      <c r="Y932" s="717"/>
      <c r="Z932" s="717"/>
    </row>
    <row r="933" spans="1:26">
      <c r="A933" s="717"/>
      <c r="B933" s="717"/>
      <c r="C933" s="717"/>
      <c r="D933" s="717"/>
      <c r="E933" s="717"/>
      <c r="F933" s="717"/>
      <c r="G933" s="717"/>
      <c r="H933" s="717"/>
      <c r="I933" s="717"/>
      <c r="J933" s="717"/>
      <c r="K933" s="717"/>
      <c r="L933" s="717"/>
      <c r="M933" s="717"/>
      <c r="N933" s="717"/>
      <c r="O933" s="717"/>
      <c r="P933" s="717"/>
      <c r="Q933" s="717"/>
      <c r="R933" s="717"/>
      <c r="S933" s="717"/>
      <c r="T933" s="717"/>
      <c r="U933" s="717"/>
      <c r="V933" s="717"/>
      <c r="W933" s="717"/>
      <c r="X933" s="717"/>
      <c r="Y933" s="717"/>
      <c r="Z933" s="717"/>
    </row>
    <row r="934" spans="1:26">
      <c r="A934" s="717"/>
      <c r="B934" s="717"/>
      <c r="C934" s="717"/>
      <c r="D934" s="717"/>
      <c r="E934" s="717"/>
      <c r="F934" s="717"/>
      <c r="G934" s="717"/>
      <c r="H934" s="717"/>
      <c r="I934" s="717"/>
      <c r="J934" s="717"/>
      <c r="K934" s="717"/>
      <c r="L934" s="717"/>
      <c r="M934" s="717"/>
      <c r="N934" s="717"/>
      <c r="O934" s="717"/>
      <c r="P934" s="717"/>
      <c r="Q934" s="717"/>
      <c r="R934" s="717"/>
      <c r="S934" s="717"/>
      <c r="T934" s="717"/>
      <c r="U934" s="717"/>
      <c r="V934" s="717"/>
      <c r="W934" s="717"/>
      <c r="X934" s="717"/>
      <c r="Y934" s="717"/>
      <c r="Z934" s="717"/>
    </row>
    <row r="935" spans="1:26">
      <c r="A935" s="717"/>
      <c r="B935" s="717"/>
      <c r="C935" s="717"/>
      <c r="D935" s="717"/>
      <c r="E935" s="717"/>
      <c r="F935" s="717"/>
      <c r="G935" s="717"/>
      <c r="H935" s="717"/>
      <c r="I935" s="717"/>
      <c r="J935" s="717"/>
      <c r="K935" s="717"/>
      <c r="L935" s="717"/>
      <c r="M935" s="717"/>
      <c r="N935" s="717"/>
      <c r="O935" s="717"/>
      <c r="P935" s="717"/>
      <c r="Q935" s="717"/>
      <c r="R935" s="717"/>
      <c r="S935" s="717"/>
      <c r="T935" s="717"/>
      <c r="U935" s="717"/>
      <c r="V935" s="717"/>
      <c r="W935" s="717"/>
      <c r="X935" s="717"/>
      <c r="Y935" s="717"/>
      <c r="Z935" s="717"/>
    </row>
    <row r="936" spans="1:26">
      <c r="A936" s="717"/>
      <c r="B936" s="717"/>
      <c r="C936" s="717"/>
      <c r="D936" s="717"/>
      <c r="E936" s="717"/>
      <c r="F936" s="717"/>
      <c r="G936" s="717"/>
      <c r="H936" s="717"/>
      <c r="I936" s="717"/>
      <c r="J936" s="717"/>
      <c r="K936" s="717"/>
      <c r="L936" s="717"/>
      <c r="M936" s="717"/>
      <c r="N936" s="717"/>
      <c r="O936" s="717"/>
      <c r="P936" s="717"/>
      <c r="Q936" s="717"/>
      <c r="R936" s="717"/>
      <c r="S936" s="717"/>
      <c r="T936" s="717"/>
      <c r="U936" s="717"/>
      <c r="V936" s="717"/>
      <c r="W936" s="717"/>
      <c r="X936" s="717"/>
      <c r="Y936" s="717"/>
      <c r="Z936" s="717"/>
    </row>
    <row r="937" spans="1:26">
      <c r="A937" s="717"/>
      <c r="B937" s="717"/>
      <c r="C937" s="717"/>
      <c r="D937" s="717"/>
      <c r="E937" s="717"/>
      <c r="F937" s="717"/>
      <c r="G937" s="717"/>
      <c r="H937" s="717"/>
      <c r="I937" s="717"/>
      <c r="J937" s="717"/>
      <c r="K937" s="717"/>
      <c r="L937" s="717"/>
      <c r="M937" s="717"/>
      <c r="N937" s="717"/>
      <c r="O937" s="717"/>
      <c r="P937" s="717"/>
      <c r="Q937" s="717"/>
      <c r="R937" s="717"/>
      <c r="S937" s="717"/>
      <c r="T937" s="717"/>
      <c r="U937" s="717"/>
      <c r="V937" s="717"/>
      <c r="W937" s="717"/>
      <c r="X937" s="717"/>
      <c r="Y937" s="717"/>
      <c r="Z937" s="717"/>
    </row>
    <row r="938" spans="1:26">
      <c r="A938" s="717"/>
      <c r="B938" s="717"/>
      <c r="C938" s="717"/>
      <c r="D938" s="717"/>
      <c r="E938" s="717"/>
      <c r="F938" s="717"/>
      <c r="G938" s="717"/>
      <c r="H938" s="717"/>
      <c r="I938" s="717"/>
      <c r="J938" s="717"/>
      <c r="K938" s="717"/>
      <c r="L938" s="717"/>
      <c r="M938" s="717"/>
      <c r="N938" s="717"/>
      <c r="O938" s="717"/>
      <c r="P938" s="717"/>
      <c r="Q938" s="717"/>
      <c r="R938" s="717"/>
      <c r="S938" s="717"/>
      <c r="T938" s="717"/>
      <c r="U938" s="717"/>
      <c r="V938" s="717"/>
      <c r="W938" s="717"/>
      <c r="X938" s="717"/>
      <c r="Y938" s="717"/>
      <c r="Z938" s="717"/>
    </row>
    <row r="939" spans="1:26">
      <c r="A939" s="717"/>
      <c r="B939" s="717"/>
      <c r="C939" s="717"/>
      <c r="D939" s="717"/>
      <c r="E939" s="717"/>
      <c r="F939" s="717"/>
      <c r="G939" s="717"/>
      <c r="H939" s="717"/>
      <c r="I939" s="717"/>
      <c r="J939" s="717"/>
      <c r="K939" s="717"/>
      <c r="L939" s="717"/>
      <c r="M939" s="717"/>
      <c r="N939" s="717"/>
      <c r="O939" s="717"/>
      <c r="P939" s="717"/>
      <c r="Q939" s="717"/>
      <c r="R939" s="717"/>
      <c r="S939" s="717"/>
      <c r="T939" s="717"/>
      <c r="U939" s="717"/>
      <c r="V939" s="717"/>
      <c r="W939" s="717"/>
      <c r="X939" s="717"/>
      <c r="Y939" s="717"/>
      <c r="Z939" s="717"/>
    </row>
    <row r="940" spans="1:26">
      <c r="A940" s="717"/>
      <c r="B940" s="717"/>
      <c r="C940" s="717"/>
      <c r="D940" s="717"/>
      <c r="E940" s="717"/>
      <c r="F940" s="717"/>
      <c r="G940" s="717"/>
      <c r="H940" s="717"/>
      <c r="I940" s="717"/>
      <c r="J940" s="717"/>
      <c r="K940" s="717"/>
      <c r="L940" s="717"/>
      <c r="M940" s="717"/>
      <c r="N940" s="717"/>
      <c r="O940" s="717"/>
      <c r="P940" s="717"/>
      <c r="Q940" s="717"/>
      <c r="R940" s="717"/>
      <c r="S940" s="717"/>
      <c r="T940" s="717"/>
      <c r="U940" s="717"/>
      <c r="V940" s="717"/>
      <c r="W940" s="717"/>
      <c r="X940" s="717"/>
      <c r="Y940" s="717"/>
      <c r="Z940" s="717"/>
    </row>
    <row r="941" spans="1:26">
      <c r="A941" s="717"/>
      <c r="B941" s="717"/>
      <c r="C941" s="717"/>
      <c r="D941" s="717"/>
      <c r="E941" s="717"/>
      <c r="F941" s="717"/>
      <c r="G941" s="717"/>
      <c r="H941" s="717"/>
      <c r="I941" s="717"/>
      <c r="J941" s="717"/>
      <c r="K941" s="717"/>
      <c r="L941" s="717"/>
      <c r="M941" s="717"/>
      <c r="N941" s="717"/>
      <c r="O941" s="717"/>
      <c r="P941" s="717"/>
      <c r="Q941" s="717"/>
      <c r="R941" s="717"/>
      <c r="S941" s="717"/>
      <c r="T941" s="717"/>
      <c r="U941" s="717"/>
      <c r="V941" s="717"/>
      <c r="W941" s="717"/>
      <c r="X941" s="717"/>
      <c r="Y941" s="717"/>
      <c r="Z941" s="717"/>
    </row>
    <row r="942" spans="1:26">
      <c r="A942" s="717"/>
      <c r="B942" s="717"/>
      <c r="C942" s="717"/>
      <c r="D942" s="717"/>
      <c r="E942" s="717"/>
      <c r="F942" s="717"/>
      <c r="G942" s="717"/>
      <c r="H942" s="717"/>
      <c r="I942" s="717"/>
      <c r="J942" s="717"/>
      <c r="K942" s="717"/>
      <c r="L942" s="717"/>
      <c r="M942" s="717"/>
      <c r="N942" s="717"/>
      <c r="O942" s="717"/>
      <c r="P942" s="717"/>
      <c r="Q942" s="717"/>
      <c r="R942" s="717"/>
      <c r="S942" s="717"/>
      <c r="T942" s="717"/>
      <c r="U942" s="717"/>
      <c r="V942" s="717"/>
      <c r="W942" s="717"/>
      <c r="X942" s="717"/>
      <c r="Y942" s="717"/>
      <c r="Z942" s="717"/>
    </row>
    <row r="943" spans="1:26">
      <c r="A943" s="717"/>
      <c r="B943" s="717"/>
      <c r="C943" s="717"/>
      <c r="D943" s="717"/>
      <c r="E943" s="717"/>
      <c r="F943" s="717"/>
      <c r="G943" s="717"/>
      <c r="H943" s="717"/>
      <c r="I943" s="717"/>
      <c r="J943" s="717"/>
      <c r="K943" s="717"/>
      <c r="L943" s="717"/>
      <c r="M943" s="717"/>
      <c r="N943" s="717"/>
      <c r="O943" s="717"/>
      <c r="P943" s="717"/>
      <c r="Q943" s="717"/>
      <c r="R943" s="717"/>
      <c r="S943" s="717"/>
      <c r="T943" s="717"/>
      <c r="U943" s="717"/>
      <c r="V943" s="717"/>
      <c r="W943" s="717"/>
      <c r="X943" s="717"/>
      <c r="Y943" s="717"/>
      <c r="Z943" s="717"/>
    </row>
    <row r="944" spans="1:26">
      <c r="A944" s="717"/>
      <c r="B944" s="717"/>
      <c r="C944" s="717"/>
      <c r="D944" s="717"/>
      <c r="E944" s="717"/>
      <c r="F944" s="717"/>
      <c r="G944" s="717"/>
      <c r="H944" s="717"/>
      <c r="I944" s="717"/>
      <c r="J944" s="717"/>
      <c r="K944" s="717"/>
      <c r="L944" s="717"/>
      <c r="M944" s="717"/>
      <c r="N944" s="717"/>
      <c r="O944" s="717"/>
      <c r="P944" s="717"/>
      <c r="Q944" s="717"/>
      <c r="R944" s="717"/>
      <c r="S944" s="717"/>
      <c r="T944" s="717"/>
      <c r="U944" s="717"/>
      <c r="V944" s="717"/>
      <c r="W944" s="717"/>
      <c r="X944" s="717"/>
      <c r="Y944" s="717"/>
      <c r="Z944" s="717"/>
    </row>
    <row r="945" spans="1:26">
      <c r="A945" s="717"/>
      <c r="B945" s="717"/>
      <c r="C945" s="717"/>
      <c r="D945" s="717"/>
      <c r="E945" s="717"/>
      <c r="F945" s="717"/>
      <c r="G945" s="717"/>
      <c r="H945" s="717"/>
      <c r="I945" s="717"/>
      <c r="J945" s="717"/>
      <c r="K945" s="717"/>
      <c r="L945" s="717"/>
      <c r="M945" s="717"/>
      <c r="N945" s="717"/>
      <c r="O945" s="717"/>
      <c r="P945" s="717"/>
      <c r="Q945" s="717"/>
      <c r="R945" s="717"/>
      <c r="S945" s="717"/>
      <c r="T945" s="717"/>
      <c r="U945" s="717"/>
      <c r="V945" s="717"/>
      <c r="W945" s="717"/>
      <c r="X945" s="717"/>
      <c r="Y945" s="717"/>
      <c r="Z945" s="717"/>
    </row>
    <row r="946" spans="1:26">
      <c r="A946" s="717"/>
      <c r="B946" s="717"/>
      <c r="C946" s="717"/>
      <c r="D946" s="717"/>
      <c r="E946" s="717"/>
      <c r="F946" s="717"/>
      <c r="G946" s="717"/>
      <c r="H946" s="717"/>
      <c r="I946" s="717"/>
      <c r="J946" s="717"/>
      <c r="K946" s="717"/>
      <c r="L946" s="717"/>
      <c r="M946" s="717"/>
      <c r="N946" s="717"/>
      <c r="O946" s="717"/>
      <c r="P946" s="717"/>
      <c r="Q946" s="717"/>
      <c r="R946" s="717"/>
      <c r="S946" s="717"/>
      <c r="T946" s="717"/>
      <c r="U946" s="717"/>
      <c r="V946" s="717"/>
      <c r="W946" s="717"/>
      <c r="X946" s="717"/>
      <c r="Y946" s="717"/>
      <c r="Z946" s="717"/>
    </row>
    <row r="947" spans="1:26">
      <c r="A947" s="717"/>
      <c r="B947" s="717"/>
      <c r="C947" s="717"/>
      <c r="D947" s="717"/>
      <c r="E947" s="717"/>
      <c r="F947" s="717"/>
      <c r="G947" s="717"/>
      <c r="H947" s="717"/>
      <c r="I947" s="717"/>
      <c r="J947" s="717"/>
      <c r="K947" s="717"/>
      <c r="L947" s="717"/>
      <c r="M947" s="717"/>
      <c r="N947" s="717"/>
      <c r="O947" s="717"/>
      <c r="P947" s="717"/>
      <c r="Q947" s="717"/>
      <c r="R947" s="717"/>
      <c r="S947" s="717"/>
      <c r="T947" s="717"/>
      <c r="U947" s="717"/>
      <c r="V947" s="717"/>
      <c r="W947" s="717"/>
      <c r="X947" s="717"/>
      <c r="Y947" s="717"/>
      <c r="Z947" s="717"/>
    </row>
    <row r="948" spans="1:26">
      <c r="A948" s="717"/>
      <c r="B948" s="717"/>
      <c r="C948" s="717"/>
      <c r="D948" s="717"/>
      <c r="E948" s="717"/>
      <c r="F948" s="717"/>
      <c r="G948" s="717"/>
      <c r="H948" s="717"/>
      <c r="I948" s="717"/>
      <c r="J948" s="717"/>
      <c r="K948" s="717"/>
      <c r="L948" s="717"/>
      <c r="M948" s="717"/>
      <c r="N948" s="717"/>
      <c r="O948" s="717"/>
      <c r="P948" s="717"/>
      <c r="Q948" s="717"/>
      <c r="R948" s="717"/>
      <c r="S948" s="717"/>
      <c r="T948" s="717"/>
      <c r="U948" s="717"/>
      <c r="V948" s="717"/>
      <c r="W948" s="717"/>
      <c r="X948" s="717"/>
      <c r="Y948" s="717"/>
      <c r="Z948" s="717"/>
    </row>
    <row r="949" spans="1:26">
      <c r="A949" s="717"/>
      <c r="B949" s="717"/>
      <c r="C949" s="717"/>
      <c r="D949" s="717"/>
      <c r="E949" s="717"/>
      <c r="F949" s="717"/>
      <c r="G949" s="717"/>
      <c r="H949" s="717"/>
      <c r="I949" s="717"/>
      <c r="J949" s="717"/>
      <c r="K949" s="717"/>
      <c r="L949" s="717"/>
      <c r="M949" s="717"/>
      <c r="N949" s="717"/>
      <c r="O949" s="717"/>
      <c r="P949" s="717"/>
      <c r="Q949" s="717"/>
      <c r="R949" s="717"/>
      <c r="S949" s="717"/>
      <c r="T949" s="717"/>
      <c r="U949" s="717"/>
      <c r="V949" s="717"/>
      <c r="W949" s="717"/>
      <c r="X949" s="717"/>
      <c r="Y949" s="717"/>
      <c r="Z949" s="717"/>
    </row>
    <row r="950" spans="1:26">
      <c r="A950" s="717"/>
      <c r="B950" s="717"/>
      <c r="C950" s="717"/>
      <c r="D950" s="717"/>
      <c r="E950" s="717"/>
      <c r="F950" s="717"/>
      <c r="G950" s="717"/>
      <c r="H950" s="717"/>
      <c r="I950" s="717"/>
      <c r="J950" s="717"/>
      <c r="K950" s="717"/>
      <c r="L950" s="717"/>
      <c r="M950" s="717"/>
      <c r="N950" s="717"/>
      <c r="O950" s="717"/>
      <c r="P950" s="717"/>
      <c r="Q950" s="717"/>
      <c r="R950" s="717"/>
      <c r="S950" s="717"/>
      <c r="T950" s="717"/>
      <c r="U950" s="717"/>
      <c r="V950" s="717"/>
      <c r="W950" s="717"/>
      <c r="X950" s="717"/>
      <c r="Y950" s="717"/>
      <c r="Z950" s="717"/>
    </row>
    <row r="951" spans="1:26">
      <c r="A951" s="717"/>
      <c r="B951" s="717"/>
      <c r="C951" s="717"/>
      <c r="D951" s="717"/>
      <c r="E951" s="717"/>
      <c r="F951" s="717"/>
      <c r="G951" s="717"/>
      <c r="H951" s="717"/>
      <c r="I951" s="717"/>
      <c r="J951" s="717"/>
      <c r="K951" s="717"/>
      <c r="L951" s="717"/>
      <c r="M951" s="717"/>
      <c r="N951" s="717"/>
      <c r="O951" s="717"/>
      <c r="P951" s="717"/>
      <c r="Q951" s="717"/>
      <c r="R951" s="717"/>
      <c r="S951" s="717"/>
      <c r="T951" s="717"/>
      <c r="U951" s="717"/>
      <c r="V951" s="717"/>
      <c r="W951" s="717"/>
      <c r="X951" s="717"/>
      <c r="Y951" s="717"/>
      <c r="Z951" s="717"/>
    </row>
    <row r="952" spans="1:26">
      <c r="A952" s="717"/>
      <c r="B952" s="717"/>
      <c r="C952" s="717"/>
      <c r="D952" s="717"/>
      <c r="E952" s="717"/>
      <c r="F952" s="717"/>
      <c r="G952" s="717"/>
      <c r="H952" s="717"/>
      <c r="I952" s="717"/>
      <c r="J952" s="717"/>
      <c r="K952" s="717"/>
      <c r="L952" s="717"/>
      <c r="M952" s="717"/>
      <c r="N952" s="717"/>
      <c r="O952" s="717"/>
      <c r="P952" s="717"/>
      <c r="Q952" s="717"/>
      <c r="R952" s="717"/>
      <c r="S952" s="717"/>
      <c r="T952" s="717"/>
      <c r="U952" s="717"/>
      <c r="V952" s="717"/>
      <c r="W952" s="717"/>
      <c r="X952" s="717"/>
      <c r="Y952" s="717"/>
      <c r="Z952" s="717"/>
    </row>
    <row r="953" spans="1:26">
      <c r="A953" s="717"/>
      <c r="B953" s="717"/>
      <c r="C953" s="717"/>
      <c r="D953" s="717"/>
      <c r="E953" s="717"/>
      <c r="F953" s="717"/>
      <c r="G953" s="717"/>
      <c r="H953" s="717"/>
      <c r="I953" s="717"/>
      <c r="J953" s="717"/>
      <c r="K953" s="717"/>
      <c r="L953" s="717"/>
      <c r="M953" s="717"/>
      <c r="N953" s="717"/>
      <c r="O953" s="717"/>
      <c r="P953" s="717"/>
      <c r="Q953" s="717"/>
      <c r="R953" s="717"/>
      <c r="S953" s="717"/>
      <c r="T953" s="717"/>
      <c r="U953" s="717"/>
      <c r="V953" s="717"/>
      <c r="W953" s="717"/>
      <c r="X953" s="717"/>
      <c r="Y953" s="717"/>
      <c r="Z953" s="717"/>
    </row>
    <row r="954" spans="1:26">
      <c r="A954" s="717"/>
      <c r="B954" s="717"/>
      <c r="C954" s="717"/>
      <c r="D954" s="717"/>
      <c r="E954" s="717"/>
      <c r="F954" s="717"/>
      <c r="G954" s="717"/>
      <c r="H954" s="717"/>
      <c r="I954" s="717"/>
      <c r="J954" s="717"/>
      <c r="K954" s="717"/>
      <c r="L954" s="717"/>
      <c r="M954" s="717"/>
      <c r="N954" s="717"/>
      <c r="O954" s="717"/>
      <c r="P954" s="717"/>
      <c r="Q954" s="717"/>
      <c r="R954" s="717"/>
      <c r="S954" s="717"/>
      <c r="T954" s="717"/>
      <c r="U954" s="717"/>
      <c r="V954" s="717"/>
      <c r="W954" s="717"/>
      <c r="X954" s="717"/>
      <c r="Y954" s="717"/>
      <c r="Z954" s="717"/>
    </row>
    <row r="955" spans="1:26">
      <c r="A955" s="717"/>
      <c r="B955" s="717"/>
      <c r="C955" s="717"/>
      <c r="D955" s="717"/>
      <c r="E955" s="717"/>
      <c r="F955" s="717"/>
      <c r="G955" s="717"/>
      <c r="H955" s="717"/>
      <c r="I955" s="717"/>
      <c r="J955" s="717"/>
      <c r="K955" s="717"/>
      <c r="L955" s="717"/>
      <c r="M955" s="717"/>
      <c r="N955" s="717"/>
      <c r="O955" s="717"/>
      <c r="P955" s="717"/>
      <c r="Q955" s="717"/>
      <c r="R955" s="717"/>
      <c r="S955" s="717"/>
      <c r="T955" s="717"/>
      <c r="U955" s="717"/>
      <c r="V955" s="717"/>
      <c r="W955" s="717"/>
      <c r="X955" s="717"/>
      <c r="Y955" s="717"/>
      <c r="Z955" s="717"/>
    </row>
    <row r="956" spans="1:26">
      <c r="A956" s="717"/>
      <c r="B956" s="717"/>
      <c r="C956" s="717"/>
      <c r="D956" s="717"/>
      <c r="E956" s="717"/>
      <c r="F956" s="717"/>
      <c r="G956" s="717"/>
      <c r="H956" s="717"/>
      <c r="I956" s="717"/>
      <c r="J956" s="717"/>
      <c r="K956" s="717"/>
      <c r="L956" s="717"/>
      <c r="M956" s="717"/>
      <c r="N956" s="717"/>
      <c r="O956" s="717"/>
      <c r="P956" s="717"/>
      <c r="Q956" s="717"/>
      <c r="R956" s="717"/>
      <c r="S956" s="717"/>
      <c r="T956" s="717"/>
      <c r="U956" s="717"/>
      <c r="V956" s="717"/>
      <c r="W956" s="717"/>
      <c r="X956" s="717"/>
      <c r="Y956" s="717"/>
      <c r="Z956" s="717"/>
    </row>
    <row r="957" spans="1:26">
      <c r="A957" s="717"/>
      <c r="B957" s="717"/>
      <c r="C957" s="717"/>
      <c r="D957" s="717"/>
      <c r="E957" s="717"/>
      <c r="F957" s="717"/>
      <c r="G957" s="717"/>
      <c r="H957" s="717"/>
      <c r="I957" s="717"/>
      <c r="J957" s="717"/>
      <c r="K957" s="717"/>
      <c r="L957" s="717"/>
      <c r="M957" s="717"/>
      <c r="N957" s="717"/>
      <c r="O957" s="717"/>
      <c r="P957" s="717"/>
      <c r="Q957" s="717"/>
      <c r="R957" s="717"/>
      <c r="S957" s="717"/>
      <c r="T957" s="717"/>
      <c r="U957" s="717"/>
      <c r="V957" s="717"/>
      <c r="W957" s="717"/>
      <c r="X957" s="717"/>
      <c r="Y957" s="717"/>
      <c r="Z957" s="717"/>
    </row>
    <row r="958" spans="1:26">
      <c r="A958" s="717"/>
      <c r="B958" s="717"/>
      <c r="C958" s="717"/>
      <c r="D958" s="717"/>
      <c r="E958" s="717"/>
      <c r="F958" s="717"/>
      <c r="G958" s="717"/>
      <c r="H958" s="717"/>
      <c r="I958" s="717"/>
      <c r="J958" s="717"/>
      <c r="K958" s="717"/>
      <c r="L958" s="717"/>
      <c r="M958" s="717"/>
      <c r="N958" s="717"/>
      <c r="O958" s="717"/>
      <c r="P958" s="717"/>
      <c r="Q958" s="717"/>
      <c r="R958" s="717"/>
      <c r="S958" s="717"/>
      <c r="T958" s="717"/>
      <c r="U958" s="717"/>
      <c r="V958" s="717"/>
      <c r="W958" s="717"/>
      <c r="X958" s="717"/>
      <c r="Y958" s="717"/>
      <c r="Z958" s="717"/>
    </row>
    <row r="959" spans="1:26">
      <c r="A959" s="717"/>
      <c r="B959" s="717"/>
      <c r="C959" s="717"/>
      <c r="D959" s="717"/>
      <c r="E959" s="717"/>
      <c r="F959" s="717"/>
      <c r="G959" s="717"/>
      <c r="H959" s="717"/>
      <c r="I959" s="717"/>
      <c r="J959" s="717"/>
      <c r="K959" s="717"/>
      <c r="L959" s="717"/>
      <c r="M959" s="717"/>
      <c r="N959" s="717"/>
      <c r="O959" s="717"/>
      <c r="P959" s="717"/>
      <c r="Q959" s="717"/>
      <c r="R959" s="717"/>
      <c r="S959" s="717"/>
      <c r="T959" s="717"/>
      <c r="U959" s="717"/>
      <c r="V959" s="717"/>
      <c r="W959" s="717"/>
      <c r="X959" s="717"/>
      <c r="Y959" s="717"/>
      <c r="Z959" s="717"/>
    </row>
    <row r="960" spans="1:26">
      <c r="A960" s="717"/>
      <c r="B960" s="717"/>
      <c r="C960" s="717"/>
      <c r="D960" s="717"/>
      <c r="E960" s="717"/>
      <c r="F960" s="717"/>
      <c r="G960" s="717"/>
      <c r="H960" s="717"/>
      <c r="I960" s="717"/>
      <c r="J960" s="717"/>
      <c r="K960" s="717"/>
      <c r="L960" s="717"/>
      <c r="M960" s="717"/>
      <c r="N960" s="717"/>
      <c r="O960" s="717"/>
      <c r="P960" s="717"/>
      <c r="Q960" s="717"/>
      <c r="R960" s="717"/>
      <c r="S960" s="717"/>
      <c r="T960" s="717"/>
      <c r="U960" s="717"/>
      <c r="V960" s="717"/>
      <c r="W960" s="717"/>
      <c r="X960" s="717"/>
      <c r="Y960" s="717"/>
      <c r="Z960" s="717"/>
    </row>
    <row r="961" spans="1:26">
      <c r="A961" s="717"/>
      <c r="B961" s="717"/>
      <c r="C961" s="717"/>
      <c r="D961" s="717"/>
      <c r="E961" s="717"/>
      <c r="F961" s="717"/>
      <c r="G961" s="717"/>
      <c r="H961" s="717"/>
      <c r="I961" s="717"/>
      <c r="J961" s="717"/>
      <c r="K961" s="717"/>
      <c r="L961" s="717"/>
      <c r="M961" s="717"/>
      <c r="N961" s="717"/>
      <c r="O961" s="717"/>
      <c r="P961" s="717"/>
      <c r="Q961" s="717"/>
      <c r="R961" s="717"/>
      <c r="S961" s="717"/>
      <c r="T961" s="717"/>
      <c r="U961" s="717"/>
      <c r="V961" s="717"/>
      <c r="W961" s="717"/>
      <c r="X961" s="717"/>
      <c r="Y961" s="717"/>
      <c r="Z961" s="717"/>
    </row>
    <row r="962" spans="1:26">
      <c r="A962" s="717"/>
      <c r="B962" s="717"/>
      <c r="C962" s="717"/>
      <c r="D962" s="717"/>
      <c r="E962" s="717"/>
      <c r="F962" s="717"/>
      <c r="G962" s="717"/>
      <c r="H962" s="717"/>
      <c r="I962" s="717"/>
      <c r="J962" s="717"/>
      <c r="K962" s="717"/>
      <c r="L962" s="717"/>
      <c r="M962" s="717"/>
      <c r="N962" s="717"/>
      <c r="O962" s="717"/>
      <c r="P962" s="717"/>
      <c r="Q962" s="717"/>
      <c r="R962" s="717"/>
      <c r="S962" s="717"/>
      <c r="T962" s="717"/>
      <c r="U962" s="717"/>
      <c r="V962" s="717"/>
      <c r="W962" s="717"/>
      <c r="X962" s="717"/>
      <c r="Y962" s="717"/>
      <c r="Z962" s="717"/>
    </row>
    <row r="963" spans="1:26">
      <c r="A963" s="717"/>
      <c r="B963" s="717"/>
      <c r="C963" s="717"/>
      <c r="D963" s="717"/>
      <c r="E963" s="717"/>
      <c r="F963" s="717"/>
      <c r="G963" s="717"/>
      <c r="H963" s="717"/>
      <c r="I963" s="717"/>
      <c r="J963" s="717"/>
      <c r="K963" s="717"/>
      <c r="L963" s="717"/>
      <c r="M963" s="717"/>
      <c r="N963" s="717"/>
      <c r="O963" s="717"/>
      <c r="P963" s="717"/>
      <c r="Q963" s="717"/>
      <c r="R963" s="717"/>
      <c r="S963" s="717"/>
      <c r="T963" s="717"/>
      <c r="U963" s="717"/>
      <c r="V963" s="717"/>
      <c r="W963" s="717"/>
      <c r="X963" s="717"/>
      <c r="Y963" s="717"/>
      <c r="Z963" s="717"/>
    </row>
    <row r="964" spans="1:26">
      <c r="A964" s="717"/>
      <c r="B964" s="717"/>
      <c r="C964" s="717"/>
      <c r="D964" s="717"/>
      <c r="E964" s="717"/>
      <c r="F964" s="717"/>
      <c r="G964" s="717"/>
      <c r="H964" s="717"/>
      <c r="I964" s="717"/>
      <c r="J964" s="717"/>
      <c r="K964" s="717"/>
      <c r="L964" s="717"/>
      <c r="M964" s="717"/>
      <c r="N964" s="717"/>
      <c r="O964" s="717"/>
      <c r="P964" s="717"/>
      <c r="Q964" s="717"/>
      <c r="R964" s="717"/>
      <c r="S964" s="717"/>
      <c r="T964" s="717"/>
      <c r="U964" s="717"/>
      <c r="V964" s="717"/>
      <c r="W964" s="717"/>
      <c r="X964" s="717"/>
      <c r="Y964" s="717"/>
      <c r="Z964" s="717"/>
    </row>
    <row r="965" spans="1:26">
      <c r="A965" s="717"/>
      <c r="B965" s="717"/>
      <c r="C965" s="717"/>
      <c r="D965" s="717"/>
      <c r="E965" s="717"/>
      <c r="F965" s="717"/>
      <c r="G965" s="717"/>
      <c r="H965" s="717"/>
      <c r="I965" s="717"/>
      <c r="J965" s="717"/>
      <c r="K965" s="717"/>
      <c r="L965" s="717"/>
      <c r="M965" s="717"/>
      <c r="N965" s="717"/>
      <c r="O965" s="717"/>
      <c r="P965" s="717"/>
      <c r="Q965" s="717"/>
      <c r="R965" s="717"/>
      <c r="S965" s="717"/>
      <c r="T965" s="717"/>
      <c r="U965" s="717"/>
      <c r="V965" s="717"/>
      <c r="W965" s="717"/>
      <c r="X965" s="717"/>
      <c r="Y965" s="717"/>
      <c r="Z965" s="717"/>
    </row>
    <row r="966" spans="1:26">
      <c r="A966" s="717"/>
      <c r="B966" s="717"/>
      <c r="C966" s="717"/>
      <c r="D966" s="717"/>
      <c r="E966" s="717"/>
      <c r="F966" s="717"/>
      <c r="G966" s="717"/>
      <c r="H966" s="717"/>
      <c r="I966" s="717"/>
      <c r="J966" s="717"/>
      <c r="K966" s="717"/>
      <c r="L966" s="717"/>
      <c r="M966" s="717"/>
      <c r="N966" s="717"/>
      <c r="O966" s="717"/>
      <c r="P966" s="717"/>
      <c r="Q966" s="717"/>
      <c r="R966" s="717"/>
      <c r="S966" s="717"/>
      <c r="T966" s="717"/>
      <c r="U966" s="717"/>
      <c r="V966" s="717"/>
      <c r="W966" s="717"/>
      <c r="X966" s="717"/>
      <c r="Y966" s="717"/>
      <c r="Z966" s="717"/>
    </row>
    <row r="967" spans="1:26">
      <c r="A967" s="717"/>
      <c r="B967" s="717"/>
      <c r="C967" s="717"/>
      <c r="D967" s="717"/>
      <c r="E967" s="717"/>
      <c r="F967" s="717"/>
      <c r="G967" s="717"/>
      <c r="H967" s="717"/>
      <c r="I967" s="717"/>
      <c r="J967" s="717"/>
      <c r="K967" s="717"/>
      <c r="L967" s="717"/>
      <c r="M967" s="717"/>
      <c r="N967" s="717"/>
      <c r="O967" s="717"/>
      <c r="P967" s="717"/>
      <c r="Q967" s="717"/>
      <c r="R967" s="717"/>
      <c r="S967" s="717"/>
      <c r="T967" s="717"/>
      <c r="U967" s="717"/>
      <c r="V967" s="717"/>
      <c r="W967" s="717"/>
      <c r="X967" s="717"/>
      <c r="Y967" s="717"/>
      <c r="Z967" s="717"/>
    </row>
    <row r="968" spans="1:26">
      <c r="A968" s="717"/>
      <c r="B968" s="717"/>
      <c r="C968" s="717"/>
      <c r="D968" s="717"/>
      <c r="E968" s="717"/>
      <c r="F968" s="717"/>
      <c r="G968" s="717"/>
      <c r="H968" s="717"/>
      <c r="I968" s="717"/>
      <c r="J968" s="717"/>
      <c r="K968" s="717"/>
      <c r="L968" s="717"/>
      <c r="M968" s="717"/>
      <c r="N968" s="717"/>
      <c r="O968" s="717"/>
      <c r="P968" s="717"/>
      <c r="Q968" s="717"/>
      <c r="R968" s="717"/>
      <c r="S968" s="717"/>
      <c r="T968" s="717"/>
      <c r="U968" s="717"/>
      <c r="V968" s="717"/>
      <c r="W968" s="717"/>
      <c r="X968" s="717"/>
      <c r="Y968" s="717"/>
      <c r="Z968" s="717"/>
    </row>
    <row r="969" spans="1:26">
      <c r="A969" s="717"/>
      <c r="B969" s="717"/>
      <c r="C969" s="717"/>
      <c r="D969" s="717"/>
      <c r="E969" s="717"/>
      <c r="F969" s="717"/>
      <c r="G969" s="717"/>
      <c r="H969" s="717"/>
      <c r="I969" s="717"/>
      <c r="J969" s="717"/>
      <c r="K969" s="717"/>
      <c r="L969" s="717"/>
      <c r="M969" s="717"/>
      <c r="N969" s="717"/>
      <c r="O969" s="717"/>
      <c r="P969" s="717"/>
      <c r="Q969" s="717"/>
      <c r="R969" s="717"/>
      <c r="S969" s="717"/>
      <c r="T969" s="717"/>
      <c r="U969" s="717"/>
      <c r="V969" s="717"/>
      <c r="W969" s="717"/>
      <c r="X969" s="717"/>
      <c r="Y969" s="717"/>
      <c r="Z969" s="717"/>
    </row>
    <row r="970" spans="1:26">
      <c r="A970" s="717"/>
      <c r="B970" s="717"/>
      <c r="C970" s="717"/>
      <c r="D970" s="717"/>
      <c r="E970" s="717"/>
      <c r="F970" s="717"/>
      <c r="G970" s="717"/>
      <c r="H970" s="717"/>
      <c r="I970" s="717"/>
      <c r="J970" s="717"/>
      <c r="K970" s="717"/>
      <c r="L970" s="717"/>
      <c r="M970" s="717"/>
      <c r="N970" s="717"/>
      <c r="O970" s="717"/>
      <c r="P970" s="717"/>
      <c r="Q970" s="717"/>
      <c r="R970" s="717"/>
      <c r="S970" s="717"/>
      <c r="T970" s="717"/>
      <c r="U970" s="717"/>
      <c r="V970" s="717"/>
      <c r="W970" s="717"/>
      <c r="X970" s="717"/>
      <c r="Y970" s="717"/>
      <c r="Z970" s="717"/>
    </row>
    <row r="971" spans="1:26">
      <c r="A971" s="717"/>
      <c r="B971" s="717"/>
      <c r="C971" s="717"/>
      <c r="D971" s="717"/>
      <c r="E971" s="717"/>
      <c r="F971" s="717"/>
      <c r="G971" s="717"/>
      <c r="H971" s="717"/>
      <c r="I971" s="717"/>
      <c r="J971" s="717"/>
      <c r="K971" s="717"/>
      <c r="L971" s="717"/>
      <c r="M971" s="717"/>
      <c r="N971" s="717"/>
      <c r="O971" s="717"/>
      <c r="P971" s="717"/>
      <c r="Q971" s="717"/>
      <c r="R971" s="717"/>
      <c r="S971" s="717"/>
      <c r="T971" s="717"/>
      <c r="U971" s="717"/>
      <c r="V971" s="717"/>
      <c r="W971" s="717"/>
      <c r="X971" s="717"/>
      <c r="Y971" s="717"/>
      <c r="Z971" s="717"/>
    </row>
    <row r="972" spans="1:26">
      <c r="A972" s="717"/>
      <c r="B972" s="717"/>
      <c r="C972" s="717"/>
      <c r="D972" s="717"/>
      <c r="E972" s="717"/>
      <c r="F972" s="717"/>
      <c r="G972" s="717"/>
      <c r="H972" s="717"/>
      <c r="I972" s="717"/>
      <c r="J972" s="717"/>
      <c r="K972" s="717"/>
      <c r="L972" s="717"/>
      <c r="M972" s="717"/>
      <c r="N972" s="717"/>
      <c r="O972" s="717"/>
      <c r="P972" s="717"/>
      <c r="Q972" s="717"/>
      <c r="R972" s="717"/>
      <c r="S972" s="717"/>
      <c r="T972" s="717"/>
      <c r="U972" s="717"/>
      <c r="V972" s="717"/>
      <c r="W972" s="717"/>
      <c r="X972" s="717"/>
      <c r="Y972" s="717"/>
      <c r="Z972" s="717"/>
    </row>
    <row r="973" spans="1:26">
      <c r="A973" s="717"/>
      <c r="B973" s="717"/>
      <c r="C973" s="717"/>
      <c r="D973" s="717"/>
      <c r="E973" s="717"/>
      <c r="F973" s="717"/>
      <c r="G973" s="717"/>
      <c r="H973" s="717"/>
      <c r="I973" s="717"/>
      <c r="J973" s="717"/>
      <c r="K973" s="717"/>
      <c r="L973" s="717"/>
      <c r="M973" s="717"/>
      <c r="N973" s="717"/>
      <c r="O973" s="717"/>
      <c r="P973" s="717"/>
      <c r="Q973" s="717"/>
      <c r="R973" s="717"/>
      <c r="S973" s="717"/>
      <c r="T973" s="717"/>
      <c r="U973" s="717"/>
      <c r="V973" s="717"/>
      <c r="W973" s="717"/>
      <c r="X973" s="717"/>
      <c r="Y973" s="717"/>
      <c r="Z973" s="717"/>
    </row>
    <row r="974" spans="1:26">
      <c r="A974" s="717"/>
      <c r="B974" s="717"/>
      <c r="C974" s="717"/>
      <c r="D974" s="717"/>
      <c r="E974" s="717"/>
      <c r="F974" s="717"/>
      <c r="G974" s="717"/>
      <c r="H974" s="717"/>
      <c r="I974" s="717"/>
      <c r="J974" s="717"/>
      <c r="K974" s="717"/>
      <c r="L974" s="717"/>
      <c r="M974" s="717"/>
      <c r="N974" s="717"/>
      <c r="O974" s="717"/>
      <c r="P974" s="717"/>
      <c r="Q974" s="717"/>
      <c r="R974" s="717"/>
      <c r="S974" s="717"/>
      <c r="T974" s="717"/>
      <c r="U974" s="717"/>
      <c r="V974" s="717"/>
      <c r="W974" s="717"/>
      <c r="X974" s="717"/>
      <c r="Y974" s="717"/>
      <c r="Z974" s="717"/>
    </row>
    <row r="975" spans="1:26">
      <c r="A975" s="717"/>
      <c r="B975" s="717"/>
      <c r="C975" s="717"/>
      <c r="D975" s="717"/>
      <c r="E975" s="717"/>
      <c r="F975" s="717"/>
      <c r="G975" s="717"/>
      <c r="H975" s="717"/>
      <c r="I975" s="717"/>
      <c r="J975" s="717"/>
      <c r="K975" s="717"/>
      <c r="L975" s="717"/>
      <c r="M975" s="717"/>
      <c r="N975" s="717"/>
      <c r="O975" s="717"/>
      <c r="P975" s="717"/>
      <c r="Q975" s="717"/>
      <c r="R975" s="717"/>
      <c r="S975" s="717"/>
      <c r="T975" s="717"/>
      <c r="U975" s="717"/>
      <c r="V975" s="717"/>
      <c r="W975" s="717"/>
      <c r="X975" s="717"/>
      <c r="Y975" s="717"/>
      <c r="Z975" s="717"/>
    </row>
    <row r="976" spans="1:26">
      <c r="A976" s="717"/>
      <c r="B976" s="717"/>
      <c r="C976" s="717"/>
      <c r="D976" s="717"/>
      <c r="E976" s="717"/>
      <c r="F976" s="717"/>
      <c r="G976" s="717"/>
      <c r="H976" s="717"/>
      <c r="I976" s="717"/>
      <c r="J976" s="717"/>
      <c r="K976" s="717"/>
      <c r="L976" s="717"/>
      <c r="M976" s="717"/>
      <c r="N976" s="717"/>
      <c r="O976" s="717"/>
      <c r="P976" s="717"/>
      <c r="Q976" s="717"/>
      <c r="R976" s="717"/>
      <c r="S976" s="717"/>
      <c r="T976" s="717"/>
      <c r="U976" s="717"/>
      <c r="V976" s="717"/>
      <c r="W976" s="717"/>
      <c r="X976" s="717"/>
      <c r="Y976" s="717"/>
      <c r="Z976" s="717"/>
    </row>
    <row r="977" spans="1:26">
      <c r="A977" s="717"/>
      <c r="B977" s="717"/>
      <c r="C977" s="717"/>
      <c r="D977" s="717"/>
      <c r="E977" s="717"/>
      <c r="F977" s="717"/>
      <c r="G977" s="717"/>
      <c r="H977" s="717"/>
      <c r="I977" s="717"/>
      <c r="J977" s="717"/>
      <c r="K977" s="717"/>
      <c r="L977" s="717"/>
      <c r="M977" s="717"/>
      <c r="N977" s="717"/>
      <c r="O977" s="717"/>
      <c r="P977" s="717"/>
      <c r="Q977" s="717"/>
      <c r="R977" s="717"/>
      <c r="S977" s="717"/>
      <c r="T977" s="717"/>
      <c r="U977" s="717"/>
      <c r="V977" s="717"/>
      <c r="W977" s="717"/>
      <c r="X977" s="717"/>
      <c r="Y977" s="717"/>
      <c r="Z977" s="717"/>
    </row>
    <row r="978" spans="1:26">
      <c r="A978" s="717"/>
      <c r="B978" s="717"/>
      <c r="C978" s="717"/>
      <c r="D978" s="717"/>
      <c r="E978" s="717"/>
      <c r="F978" s="717"/>
      <c r="G978" s="717"/>
      <c r="H978" s="717"/>
      <c r="I978" s="717"/>
      <c r="J978" s="717"/>
      <c r="K978" s="717"/>
      <c r="L978" s="717"/>
      <c r="M978" s="717"/>
      <c r="N978" s="717"/>
      <c r="O978" s="717"/>
      <c r="P978" s="717"/>
      <c r="Q978" s="717"/>
      <c r="R978" s="717"/>
      <c r="S978" s="717"/>
      <c r="T978" s="717"/>
      <c r="U978" s="717"/>
      <c r="V978" s="717"/>
      <c r="W978" s="717"/>
      <c r="X978" s="717"/>
      <c r="Y978" s="717"/>
      <c r="Z978" s="717"/>
    </row>
    <row r="979" spans="1:26">
      <c r="A979" s="717"/>
      <c r="B979" s="717"/>
      <c r="C979" s="717"/>
      <c r="D979" s="717"/>
      <c r="E979" s="717"/>
      <c r="F979" s="717"/>
      <c r="G979" s="717"/>
      <c r="H979" s="717"/>
      <c r="I979" s="717"/>
      <c r="J979" s="717"/>
      <c r="K979" s="717"/>
      <c r="L979" s="717"/>
      <c r="M979" s="717"/>
      <c r="N979" s="717"/>
      <c r="O979" s="717"/>
      <c r="P979" s="717"/>
      <c r="Q979" s="717"/>
      <c r="R979" s="717"/>
      <c r="S979" s="717"/>
      <c r="T979" s="717"/>
      <c r="U979" s="717"/>
      <c r="V979" s="717"/>
      <c r="W979" s="717"/>
      <c r="X979" s="717"/>
      <c r="Y979" s="717"/>
      <c r="Z979" s="717"/>
    </row>
    <row r="980" spans="1:26">
      <c r="A980" s="717"/>
      <c r="B980" s="717"/>
      <c r="C980" s="717"/>
      <c r="D980" s="717"/>
      <c r="E980" s="717"/>
      <c r="F980" s="717"/>
      <c r="G980" s="717"/>
      <c r="H980" s="717"/>
      <c r="I980" s="717"/>
      <c r="J980" s="717"/>
      <c r="K980" s="717"/>
      <c r="L980" s="717"/>
      <c r="M980" s="717"/>
      <c r="N980" s="717"/>
      <c r="O980" s="717"/>
      <c r="P980" s="717"/>
      <c r="Q980" s="717"/>
      <c r="R980" s="717"/>
      <c r="S980" s="717"/>
      <c r="T980" s="717"/>
      <c r="U980" s="717"/>
      <c r="V980" s="717"/>
      <c r="W980" s="717"/>
      <c r="X980" s="717"/>
      <c r="Y980" s="717"/>
      <c r="Z980" s="717"/>
    </row>
    <row r="981" spans="1:26">
      <c r="A981" s="717"/>
      <c r="B981" s="717"/>
      <c r="C981" s="717"/>
      <c r="D981" s="717"/>
      <c r="E981" s="717"/>
      <c r="F981" s="717"/>
      <c r="G981" s="717"/>
      <c r="H981" s="717"/>
      <c r="I981" s="717"/>
      <c r="J981" s="717"/>
      <c r="K981" s="717"/>
      <c r="L981" s="717"/>
      <c r="M981" s="717"/>
      <c r="N981" s="717"/>
      <c r="O981" s="717"/>
      <c r="P981" s="717"/>
      <c r="Q981" s="717"/>
      <c r="R981" s="717"/>
      <c r="S981" s="717"/>
      <c r="T981" s="717"/>
      <c r="U981" s="717"/>
      <c r="V981" s="717"/>
      <c r="W981" s="717"/>
      <c r="X981" s="717"/>
      <c r="Y981" s="717"/>
      <c r="Z981" s="717"/>
    </row>
    <row r="982" spans="1:26">
      <c r="A982" s="717"/>
      <c r="B982" s="717"/>
      <c r="C982" s="717"/>
      <c r="D982" s="717"/>
      <c r="E982" s="717"/>
      <c r="F982" s="717"/>
      <c r="G982" s="717"/>
      <c r="H982" s="717"/>
      <c r="I982" s="717"/>
      <c r="J982" s="717"/>
      <c r="K982" s="717"/>
      <c r="L982" s="717"/>
      <c r="M982" s="717"/>
      <c r="N982" s="717"/>
      <c r="O982" s="717"/>
      <c r="P982" s="717"/>
      <c r="Q982" s="717"/>
      <c r="R982" s="717"/>
      <c r="S982" s="717"/>
      <c r="T982" s="717"/>
      <c r="U982" s="717"/>
      <c r="V982" s="717"/>
      <c r="W982" s="717"/>
      <c r="X982" s="717"/>
      <c r="Y982" s="717"/>
      <c r="Z982" s="717"/>
    </row>
    <row r="983" spans="1:26">
      <c r="A983" s="717"/>
      <c r="B983" s="717"/>
      <c r="C983" s="717"/>
      <c r="D983" s="717"/>
      <c r="E983" s="717"/>
      <c r="F983" s="717"/>
      <c r="G983" s="717"/>
      <c r="H983" s="717"/>
      <c r="I983" s="717"/>
      <c r="J983" s="717"/>
      <c r="K983" s="717"/>
      <c r="L983" s="717"/>
      <c r="M983" s="717"/>
      <c r="N983" s="717"/>
      <c r="O983" s="717"/>
      <c r="P983" s="717"/>
      <c r="Q983" s="717"/>
      <c r="R983" s="717"/>
      <c r="S983" s="717"/>
      <c r="T983" s="717"/>
      <c r="U983" s="717"/>
      <c r="V983" s="717"/>
      <c r="W983" s="717"/>
      <c r="X983" s="717"/>
      <c r="Y983" s="717"/>
      <c r="Z983" s="717"/>
    </row>
    <row r="984" spans="1:26">
      <c r="A984" s="717"/>
      <c r="B984" s="717"/>
      <c r="C984" s="717"/>
      <c r="D984" s="717"/>
      <c r="E984" s="717"/>
      <c r="F984" s="717"/>
      <c r="G984" s="717"/>
      <c r="H984" s="717"/>
      <c r="I984" s="717"/>
      <c r="J984" s="717"/>
      <c r="K984" s="717"/>
      <c r="L984" s="717"/>
      <c r="M984" s="717"/>
      <c r="N984" s="717"/>
      <c r="O984" s="717"/>
      <c r="P984" s="717"/>
      <c r="Q984" s="717"/>
      <c r="R984" s="717"/>
      <c r="S984" s="717"/>
      <c r="T984" s="717"/>
      <c r="U984" s="717"/>
      <c r="V984" s="717"/>
      <c r="W984" s="717"/>
      <c r="X984" s="717"/>
      <c r="Y984" s="717"/>
      <c r="Z984" s="717"/>
    </row>
    <row r="985" spans="1:26">
      <c r="A985" s="717"/>
      <c r="B985" s="717"/>
      <c r="C985" s="717"/>
      <c r="D985" s="717"/>
      <c r="E985" s="717"/>
      <c r="F985" s="717"/>
      <c r="G985" s="717"/>
      <c r="H985" s="717"/>
      <c r="I985" s="717"/>
      <c r="J985" s="717"/>
      <c r="K985" s="717"/>
      <c r="L985" s="717"/>
      <c r="M985" s="717"/>
      <c r="N985" s="717"/>
      <c r="O985" s="717"/>
      <c r="P985" s="717"/>
      <c r="Q985" s="717"/>
      <c r="R985" s="717"/>
      <c r="S985" s="717"/>
      <c r="T985" s="717"/>
      <c r="U985" s="717"/>
      <c r="V985" s="717"/>
      <c r="W985" s="717"/>
      <c r="X985" s="717"/>
      <c r="Y985" s="717"/>
      <c r="Z985" s="717"/>
    </row>
    <row r="986" spans="1:26">
      <c r="A986" s="717"/>
      <c r="B986" s="717"/>
      <c r="C986" s="717"/>
      <c r="D986" s="717"/>
      <c r="E986" s="717"/>
      <c r="F986" s="717"/>
      <c r="G986" s="717"/>
      <c r="H986" s="717"/>
      <c r="I986" s="717"/>
      <c r="J986" s="717"/>
      <c r="K986" s="717"/>
      <c r="L986" s="717"/>
      <c r="M986" s="717"/>
      <c r="N986" s="717"/>
      <c r="O986" s="717"/>
      <c r="P986" s="717"/>
      <c r="Q986" s="717"/>
      <c r="R986" s="717"/>
      <c r="S986" s="717"/>
      <c r="T986" s="717"/>
      <c r="U986" s="717"/>
      <c r="V986" s="717"/>
      <c r="W986" s="717"/>
      <c r="X986" s="717"/>
      <c r="Y986" s="717"/>
      <c r="Z986" s="717"/>
    </row>
    <row r="987" spans="1:26">
      <c r="A987" s="717"/>
      <c r="B987" s="717"/>
      <c r="C987" s="717"/>
      <c r="D987" s="717"/>
      <c r="E987" s="717"/>
      <c r="F987" s="717"/>
      <c r="G987" s="717"/>
      <c r="H987" s="717"/>
      <c r="I987" s="717"/>
      <c r="J987" s="717"/>
      <c r="K987" s="717"/>
      <c r="L987" s="717"/>
      <c r="M987" s="717"/>
      <c r="N987" s="717"/>
      <c r="O987" s="717"/>
      <c r="P987" s="717"/>
      <c r="Q987" s="717"/>
      <c r="R987" s="717"/>
      <c r="S987" s="717"/>
      <c r="T987" s="717"/>
      <c r="U987" s="717"/>
      <c r="V987" s="717"/>
      <c r="W987" s="717"/>
      <c r="X987" s="717"/>
      <c r="Y987" s="717"/>
      <c r="Z987" s="717"/>
    </row>
    <row r="988" spans="1:26">
      <c r="A988" s="717"/>
      <c r="B988" s="717"/>
      <c r="C988" s="717"/>
      <c r="D988" s="717"/>
      <c r="E988" s="717"/>
      <c r="F988" s="717"/>
      <c r="G988" s="717"/>
      <c r="H988" s="717"/>
      <c r="I988" s="717"/>
      <c r="J988" s="717"/>
      <c r="K988" s="717"/>
      <c r="L988" s="717"/>
      <c r="M988" s="717"/>
      <c r="N988" s="717"/>
      <c r="O988" s="717"/>
      <c r="P988" s="717"/>
      <c r="Q988" s="717"/>
      <c r="R988" s="717"/>
      <c r="S988" s="717"/>
      <c r="T988" s="717"/>
      <c r="U988" s="717"/>
      <c r="V988" s="717"/>
      <c r="W988" s="717"/>
      <c r="X988" s="717"/>
      <c r="Y988" s="717"/>
      <c r="Z988" s="717"/>
    </row>
    <row r="989" spans="1:26">
      <c r="A989" s="717"/>
      <c r="B989" s="717"/>
      <c r="C989" s="717"/>
      <c r="D989" s="717"/>
      <c r="E989" s="717"/>
      <c r="F989" s="717"/>
      <c r="G989" s="717"/>
      <c r="H989" s="717"/>
      <c r="I989" s="717"/>
      <c r="J989" s="717"/>
      <c r="K989" s="717"/>
      <c r="L989" s="717"/>
      <c r="M989" s="717"/>
      <c r="N989" s="717"/>
      <c r="O989" s="717"/>
      <c r="P989" s="717"/>
      <c r="Q989" s="717"/>
      <c r="R989" s="717"/>
      <c r="S989" s="717"/>
      <c r="T989" s="717"/>
      <c r="U989" s="717"/>
      <c r="V989" s="717"/>
      <c r="W989" s="717"/>
      <c r="X989" s="717"/>
      <c r="Y989" s="717"/>
      <c r="Z989" s="717"/>
    </row>
    <row r="990" spans="1:26">
      <c r="A990" s="717"/>
      <c r="B990" s="717"/>
      <c r="C990" s="717"/>
      <c r="D990" s="717"/>
      <c r="E990" s="717"/>
      <c r="F990" s="717"/>
      <c r="G990" s="717"/>
      <c r="H990" s="717"/>
      <c r="I990" s="717"/>
      <c r="J990" s="717"/>
      <c r="K990" s="717"/>
      <c r="L990" s="717"/>
      <c r="M990" s="717"/>
      <c r="N990" s="717"/>
      <c r="O990" s="717"/>
      <c r="P990" s="717"/>
      <c r="Q990" s="717"/>
      <c r="R990" s="717"/>
      <c r="S990" s="717"/>
      <c r="T990" s="717"/>
      <c r="U990" s="717"/>
      <c r="V990" s="717"/>
      <c r="W990" s="717"/>
      <c r="X990" s="717"/>
      <c r="Y990" s="717"/>
      <c r="Z990" s="717"/>
    </row>
    <row r="991" spans="1:26">
      <c r="A991" s="717"/>
      <c r="B991" s="717"/>
      <c r="C991" s="717"/>
      <c r="D991" s="717"/>
      <c r="E991" s="717"/>
      <c r="F991" s="717"/>
      <c r="G991" s="717"/>
      <c r="H991" s="717"/>
      <c r="I991" s="717"/>
      <c r="J991" s="717"/>
      <c r="K991" s="717"/>
      <c r="L991" s="717"/>
      <c r="M991" s="717"/>
      <c r="N991" s="717"/>
      <c r="O991" s="717"/>
      <c r="P991" s="717"/>
      <c r="Q991" s="717"/>
      <c r="R991" s="717"/>
      <c r="S991" s="717"/>
      <c r="T991" s="717"/>
      <c r="U991" s="717"/>
      <c r="V991" s="717"/>
      <c r="W991" s="717"/>
      <c r="X991" s="717"/>
      <c r="Y991" s="717"/>
      <c r="Z991" s="717"/>
    </row>
    <row r="992" spans="1:26">
      <c r="A992" s="717"/>
      <c r="B992" s="717"/>
      <c r="C992" s="717"/>
      <c r="D992" s="717"/>
      <c r="E992" s="717"/>
      <c r="F992" s="717"/>
      <c r="G992" s="717"/>
      <c r="H992" s="717"/>
      <c r="I992" s="717"/>
      <c r="J992" s="717"/>
      <c r="K992" s="717"/>
      <c r="L992" s="717"/>
      <c r="M992" s="717"/>
      <c r="N992" s="717"/>
      <c r="O992" s="717"/>
      <c r="P992" s="717"/>
      <c r="Q992" s="717"/>
      <c r="R992" s="717"/>
      <c r="S992" s="717"/>
      <c r="T992" s="717"/>
      <c r="U992" s="717"/>
      <c r="V992" s="717"/>
      <c r="W992" s="717"/>
      <c r="X992" s="717"/>
      <c r="Y992" s="717"/>
      <c r="Z992" s="717"/>
    </row>
    <row r="993" spans="1:26">
      <c r="A993" s="717"/>
      <c r="B993" s="717"/>
      <c r="C993" s="717"/>
      <c r="D993" s="717"/>
      <c r="E993" s="717"/>
      <c r="F993" s="717"/>
      <c r="G993" s="717"/>
      <c r="H993" s="717"/>
      <c r="I993" s="717"/>
      <c r="J993" s="717"/>
      <c r="K993" s="717"/>
      <c r="L993" s="717"/>
      <c r="M993" s="717"/>
      <c r="N993" s="717"/>
      <c r="O993" s="717"/>
      <c r="P993" s="717"/>
      <c r="Q993" s="717"/>
      <c r="R993" s="717"/>
      <c r="S993" s="717"/>
      <c r="T993" s="717"/>
      <c r="U993" s="717"/>
      <c r="V993" s="717"/>
      <c r="W993" s="717"/>
      <c r="X993" s="717"/>
      <c r="Y993" s="717"/>
      <c r="Z993" s="717"/>
    </row>
    <row r="994" spans="1:26">
      <c r="A994" s="717"/>
      <c r="B994" s="717"/>
      <c r="C994" s="717"/>
      <c r="D994" s="717"/>
      <c r="E994" s="717"/>
      <c r="F994" s="717"/>
      <c r="G994" s="717"/>
      <c r="H994" s="717"/>
      <c r="I994" s="717"/>
      <c r="J994" s="717"/>
      <c r="K994" s="717"/>
      <c r="L994" s="717"/>
      <c r="M994" s="717"/>
      <c r="N994" s="717"/>
      <c r="O994" s="717"/>
      <c r="P994" s="717"/>
      <c r="Q994" s="717"/>
      <c r="R994" s="717"/>
      <c r="S994" s="717"/>
      <c r="T994" s="717"/>
      <c r="U994" s="717"/>
      <c r="V994" s="717"/>
      <c r="W994" s="717"/>
      <c r="X994" s="717"/>
      <c r="Y994" s="717"/>
      <c r="Z994" s="717"/>
    </row>
    <row r="995" spans="1:26">
      <c r="A995" s="717"/>
      <c r="B995" s="717"/>
      <c r="C995" s="717"/>
      <c r="D995" s="717"/>
      <c r="E995" s="717"/>
      <c r="F995" s="717"/>
      <c r="G995" s="717"/>
      <c r="H995" s="717"/>
      <c r="I995" s="717"/>
      <c r="J995" s="717"/>
      <c r="K995" s="717"/>
      <c r="L995" s="717"/>
      <c r="M995" s="717"/>
      <c r="N995" s="717"/>
      <c r="O995" s="717"/>
      <c r="P995" s="717"/>
      <c r="Q995" s="717"/>
      <c r="R995" s="717"/>
      <c r="S995" s="717"/>
      <c r="T995" s="717"/>
      <c r="U995" s="717"/>
      <c r="V995" s="717"/>
      <c r="W995" s="717"/>
      <c r="X995" s="717"/>
      <c r="Y995" s="717"/>
      <c r="Z995" s="717"/>
    </row>
    <row r="996" spans="1:26">
      <c r="A996" s="717"/>
      <c r="B996" s="717"/>
      <c r="C996" s="717"/>
      <c r="D996" s="717"/>
      <c r="E996" s="717"/>
      <c r="F996" s="717"/>
      <c r="G996" s="717"/>
      <c r="H996" s="717"/>
      <c r="I996" s="717"/>
      <c r="J996" s="717"/>
      <c r="K996" s="717"/>
      <c r="L996" s="717"/>
      <c r="M996" s="717"/>
      <c r="N996" s="717"/>
      <c r="O996" s="717"/>
      <c r="P996" s="717"/>
      <c r="Q996" s="717"/>
      <c r="R996" s="717"/>
      <c r="S996" s="717"/>
      <c r="T996" s="717"/>
      <c r="U996" s="717"/>
      <c r="V996" s="717"/>
      <c r="W996" s="717"/>
      <c r="X996" s="717"/>
      <c r="Y996" s="717"/>
      <c r="Z996" s="717"/>
    </row>
    <row r="997" spans="1:26">
      <c r="A997" s="717"/>
      <c r="B997" s="717"/>
      <c r="C997" s="717"/>
      <c r="D997" s="717"/>
      <c r="E997" s="717"/>
      <c r="F997" s="717"/>
      <c r="G997" s="717"/>
      <c r="H997" s="717"/>
      <c r="I997" s="717"/>
      <c r="J997" s="717"/>
      <c r="K997" s="717"/>
      <c r="L997" s="717"/>
      <c r="M997" s="717"/>
      <c r="N997" s="717"/>
      <c r="O997" s="717"/>
      <c r="P997" s="717"/>
      <c r="Q997" s="717"/>
      <c r="R997" s="717"/>
      <c r="S997" s="717"/>
      <c r="T997" s="717"/>
      <c r="U997" s="717"/>
      <c r="V997" s="717"/>
      <c r="W997" s="717"/>
      <c r="X997" s="717"/>
      <c r="Y997" s="717"/>
      <c r="Z997" s="717"/>
    </row>
    <row r="998" spans="1:26">
      <c r="A998" s="717"/>
      <c r="B998" s="717"/>
      <c r="C998" s="717"/>
      <c r="D998" s="717"/>
      <c r="E998" s="717"/>
      <c r="F998" s="717"/>
      <c r="G998" s="717"/>
      <c r="H998" s="717"/>
      <c r="I998" s="717"/>
      <c r="J998" s="717"/>
      <c r="K998" s="717"/>
      <c r="L998" s="717"/>
      <c r="M998" s="717"/>
      <c r="N998" s="717"/>
      <c r="O998" s="717"/>
      <c r="P998" s="717"/>
      <c r="Q998" s="717"/>
      <c r="R998" s="717"/>
      <c r="S998" s="717"/>
      <c r="T998" s="717"/>
      <c r="U998" s="717"/>
      <c r="V998" s="717"/>
      <c r="W998" s="717"/>
      <c r="X998" s="717"/>
      <c r="Y998" s="717"/>
      <c r="Z998" s="717"/>
    </row>
    <row r="999" spans="1:26">
      <c r="A999" s="717"/>
      <c r="B999" s="717"/>
      <c r="C999" s="717"/>
      <c r="D999" s="717"/>
      <c r="E999" s="717"/>
      <c r="F999" s="717"/>
      <c r="G999" s="717"/>
      <c r="H999" s="717"/>
      <c r="I999" s="717"/>
      <c r="J999" s="717"/>
      <c r="K999" s="717"/>
      <c r="L999" s="717"/>
      <c r="M999" s="717"/>
      <c r="N999" s="717"/>
      <c r="O999" s="717"/>
      <c r="P999" s="717"/>
      <c r="Q999" s="717"/>
      <c r="R999" s="717"/>
      <c r="S999" s="717"/>
      <c r="T999" s="717"/>
      <c r="U999" s="717"/>
      <c r="V999" s="717"/>
      <c r="W999" s="717"/>
      <c r="X999" s="717"/>
      <c r="Y999" s="717"/>
      <c r="Z999" s="717"/>
    </row>
    <row r="1000" spans="1:26">
      <c r="A1000" s="717"/>
      <c r="B1000" s="717"/>
      <c r="C1000" s="717"/>
      <c r="D1000" s="717"/>
      <c r="E1000" s="717"/>
      <c r="F1000" s="717"/>
      <c r="G1000" s="717"/>
      <c r="H1000" s="717"/>
      <c r="I1000" s="717"/>
      <c r="J1000" s="717"/>
      <c r="K1000" s="717"/>
      <c r="L1000" s="717"/>
      <c r="M1000" s="717"/>
      <c r="N1000" s="717"/>
      <c r="O1000" s="717"/>
      <c r="P1000" s="717"/>
      <c r="Q1000" s="717"/>
      <c r="R1000" s="717"/>
      <c r="S1000" s="717"/>
      <c r="T1000" s="717"/>
      <c r="U1000" s="717"/>
      <c r="V1000" s="717"/>
      <c r="W1000" s="717"/>
      <c r="X1000" s="717"/>
      <c r="Y1000" s="717"/>
      <c r="Z1000" s="717"/>
    </row>
  </sheetData>
  <mergeCells count="17">
    <mergeCell ref="J3:J4"/>
    <mergeCell ref="F1:P1"/>
    <mergeCell ref="A2:P2"/>
    <mergeCell ref="A3:A4"/>
    <mergeCell ref="B3:B4"/>
    <mergeCell ref="C3:C4"/>
    <mergeCell ref="D3:D4"/>
    <mergeCell ref="E3:E4"/>
    <mergeCell ref="K3:K4"/>
    <mergeCell ref="L3:L4"/>
    <mergeCell ref="M3:N3"/>
    <mergeCell ref="O3:O4"/>
    <mergeCell ref="P3:P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1098"/>
  <sheetViews>
    <sheetView workbookViewId="0"/>
  </sheetViews>
  <sheetFormatPr defaultColWidth="14.42578125" defaultRowHeight="15" customHeight="1"/>
  <cols>
    <col min="1" max="1" width="5.7109375" customWidth="1"/>
    <col min="2" max="2" width="23.7109375" customWidth="1"/>
    <col min="3" max="3" width="16.28515625" customWidth="1"/>
    <col min="4" max="4" width="22.7109375" customWidth="1"/>
    <col min="5" max="5" width="11.5703125" customWidth="1"/>
    <col min="6" max="6" width="10" customWidth="1"/>
    <col min="7" max="7" width="11.28515625" customWidth="1"/>
    <col min="8" max="8" width="11" customWidth="1"/>
    <col min="9" max="9" width="17.85546875" customWidth="1"/>
    <col min="10" max="10" width="11" customWidth="1"/>
    <col min="11" max="11" width="15" customWidth="1"/>
    <col min="12" max="12" width="15.28515625" customWidth="1"/>
    <col min="13" max="13" width="13.85546875" customWidth="1"/>
    <col min="14" max="14" width="42" customWidth="1"/>
    <col min="15" max="26" width="9.140625" customWidth="1"/>
  </cols>
  <sheetData>
    <row r="1" spans="1:26" ht="156" customHeight="1">
      <c r="A1" s="734" t="s">
        <v>9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6.25" customHeight="1">
      <c r="A2" s="735" t="s">
        <v>10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7"/>
      <c r="N2" s="20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44.25" customHeight="1">
      <c r="A3" s="731" t="s">
        <v>11</v>
      </c>
      <c r="B3" s="738" t="s">
        <v>12</v>
      </c>
      <c r="C3" s="731" t="s">
        <v>13</v>
      </c>
      <c r="D3" s="731" t="s">
        <v>14</v>
      </c>
      <c r="E3" s="731" t="s">
        <v>15</v>
      </c>
      <c r="F3" s="731" t="s">
        <v>16</v>
      </c>
      <c r="G3" s="731" t="s">
        <v>17</v>
      </c>
      <c r="H3" s="731" t="s">
        <v>18</v>
      </c>
      <c r="I3" s="733" t="s">
        <v>19</v>
      </c>
      <c r="J3" s="739" t="s">
        <v>20</v>
      </c>
      <c r="K3" s="737"/>
      <c r="L3" s="731" t="s">
        <v>21</v>
      </c>
      <c r="M3" s="731" t="s">
        <v>22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6.5" customHeight="1">
      <c r="A4" s="732"/>
      <c r="B4" s="732"/>
      <c r="C4" s="732"/>
      <c r="D4" s="732"/>
      <c r="E4" s="732"/>
      <c r="F4" s="732"/>
      <c r="G4" s="732"/>
      <c r="H4" s="732"/>
      <c r="I4" s="732"/>
      <c r="J4" s="23" t="s">
        <v>23</v>
      </c>
      <c r="K4" s="21" t="s">
        <v>24</v>
      </c>
      <c r="L4" s="732"/>
      <c r="M4" s="73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2" customHeight="1">
      <c r="A5" s="24">
        <v>1</v>
      </c>
      <c r="B5" s="25" t="s">
        <v>25</v>
      </c>
      <c r="C5" s="26" t="s">
        <v>26</v>
      </c>
      <c r="D5" s="26" t="s">
        <v>27</v>
      </c>
      <c r="E5" s="26" t="s">
        <v>28</v>
      </c>
      <c r="F5" s="26" t="s">
        <v>29</v>
      </c>
      <c r="G5" s="26" t="s">
        <v>30</v>
      </c>
      <c r="H5" s="26">
        <v>5</v>
      </c>
      <c r="I5" s="27">
        <v>40000</v>
      </c>
      <c r="J5" s="28">
        <v>100</v>
      </c>
      <c r="K5" s="27">
        <f t="shared" ref="K5:K55" si="0">I5*J5%</f>
        <v>40000</v>
      </c>
      <c r="L5" s="27">
        <f t="shared" ref="L5:M5" si="1">K5</f>
        <v>40000</v>
      </c>
      <c r="M5" s="29">
        <f t="shared" si="1"/>
        <v>40000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" customHeight="1">
      <c r="A6" s="30">
        <v>2</v>
      </c>
      <c r="B6" s="31" t="s">
        <v>31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>
        <v>5</v>
      </c>
      <c r="I6" s="33">
        <v>40000</v>
      </c>
      <c r="J6" s="34">
        <v>100</v>
      </c>
      <c r="K6" s="33">
        <f t="shared" si="0"/>
        <v>40000</v>
      </c>
      <c r="L6" s="33">
        <f t="shared" ref="L6:L30" si="2">K6</f>
        <v>40000</v>
      </c>
      <c r="M6" s="726">
        <f>L6+L7</f>
        <v>60000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2.75" customHeight="1">
      <c r="A7" s="30">
        <v>3</v>
      </c>
      <c r="B7" s="31" t="s">
        <v>31</v>
      </c>
      <c r="C7" s="32" t="s">
        <v>26</v>
      </c>
      <c r="D7" s="32" t="s">
        <v>27</v>
      </c>
      <c r="E7" s="32" t="s">
        <v>28</v>
      </c>
      <c r="F7" s="32" t="s">
        <v>32</v>
      </c>
      <c r="G7" s="32" t="s">
        <v>33</v>
      </c>
      <c r="H7" s="32">
        <v>5</v>
      </c>
      <c r="I7" s="33">
        <v>20000</v>
      </c>
      <c r="J7" s="34">
        <v>100</v>
      </c>
      <c r="K7" s="33">
        <f t="shared" si="0"/>
        <v>20000</v>
      </c>
      <c r="L7" s="33">
        <f t="shared" si="2"/>
        <v>20000</v>
      </c>
      <c r="M7" s="727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" customHeight="1">
      <c r="A8" s="30">
        <v>4</v>
      </c>
      <c r="B8" s="31" t="s">
        <v>34</v>
      </c>
      <c r="C8" s="32" t="s">
        <v>26</v>
      </c>
      <c r="D8" s="32" t="s">
        <v>27</v>
      </c>
      <c r="E8" s="32" t="s">
        <v>28</v>
      </c>
      <c r="F8" s="32" t="s">
        <v>29</v>
      </c>
      <c r="G8" s="32" t="s">
        <v>30</v>
      </c>
      <c r="H8" s="32">
        <v>5</v>
      </c>
      <c r="I8" s="36">
        <v>40000</v>
      </c>
      <c r="J8" s="37">
        <v>100</v>
      </c>
      <c r="K8" s="33">
        <f t="shared" si="0"/>
        <v>40000</v>
      </c>
      <c r="L8" s="33">
        <f t="shared" si="2"/>
        <v>40000</v>
      </c>
      <c r="M8" s="726">
        <f>L8+L9+L10</f>
        <v>265000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2" customHeight="1">
      <c r="A9" s="30">
        <v>5</v>
      </c>
      <c r="B9" s="31" t="s">
        <v>34</v>
      </c>
      <c r="C9" s="32" t="s">
        <v>26</v>
      </c>
      <c r="D9" s="32" t="s">
        <v>27</v>
      </c>
      <c r="E9" s="32" t="s">
        <v>28</v>
      </c>
      <c r="F9" s="32" t="s">
        <v>35</v>
      </c>
      <c r="G9" s="32" t="s">
        <v>33</v>
      </c>
      <c r="H9" s="32">
        <v>2</v>
      </c>
      <c r="I9" s="36">
        <v>150000</v>
      </c>
      <c r="J9" s="37">
        <v>100</v>
      </c>
      <c r="K9" s="33">
        <f t="shared" si="0"/>
        <v>150000</v>
      </c>
      <c r="L9" s="33">
        <f t="shared" si="2"/>
        <v>150000</v>
      </c>
      <c r="M9" s="728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2" customHeight="1">
      <c r="A10" s="30">
        <v>6</v>
      </c>
      <c r="B10" s="31" t="s">
        <v>34</v>
      </c>
      <c r="C10" s="32" t="s">
        <v>26</v>
      </c>
      <c r="D10" s="32" t="s">
        <v>27</v>
      </c>
      <c r="E10" s="32" t="s">
        <v>28</v>
      </c>
      <c r="F10" s="32" t="s">
        <v>35</v>
      </c>
      <c r="G10" s="32" t="s">
        <v>30</v>
      </c>
      <c r="H10" s="32">
        <v>3</v>
      </c>
      <c r="I10" s="36">
        <v>75000</v>
      </c>
      <c r="J10" s="37">
        <v>100</v>
      </c>
      <c r="K10" s="33">
        <f t="shared" si="0"/>
        <v>75000</v>
      </c>
      <c r="L10" s="33">
        <f t="shared" si="2"/>
        <v>75000</v>
      </c>
      <c r="M10" s="727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2" customHeight="1">
      <c r="A11" s="30">
        <v>7</v>
      </c>
      <c r="B11" s="31" t="s">
        <v>36</v>
      </c>
      <c r="C11" s="32" t="s">
        <v>26</v>
      </c>
      <c r="D11" s="32" t="s">
        <v>27</v>
      </c>
      <c r="E11" s="32" t="s">
        <v>28</v>
      </c>
      <c r="F11" s="32" t="s">
        <v>29</v>
      </c>
      <c r="G11" s="32" t="s">
        <v>30</v>
      </c>
      <c r="H11" s="32">
        <v>5</v>
      </c>
      <c r="I11" s="36">
        <v>40000</v>
      </c>
      <c r="J11" s="37">
        <v>100</v>
      </c>
      <c r="K11" s="33">
        <f t="shared" si="0"/>
        <v>40000</v>
      </c>
      <c r="L11" s="33">
        <f t="shared" si="2"/>
        <v>40000</v>
      </c>
      <c r="M11" s="38">
        <f t="shared" ref="M11:M12" si="3">L11</f>
        <v>40000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2" customHeight="1">
      <c r="A12" s="30">
        <v>8</v>
      </c>
      <c r="B12" s="31" t="s">
        <v>37</v>
      </c>
      <c r="C12" s="32" t="s">
        <v>26</v>
      </c>
      <c r="D12" s="32" t="s">
        <v>38</v>
      </c>
      <c r="E12" s="32" t="s">
        <v>28</v>
      </c>
      <c r="F12" s="32" t="s">
        <v>29</v>
      </c>
      <c r="G12" s="32" t="s">
        <v>30</v>
      </c>
      <c r="H12" s="32">
        <v>3</v>
      </c>
      <c r="I12" s="36">
        <v>100000</v>
      </c>
      <c r="J12" s="37">
        <v>100</v>
      </c>
      <c r="K12" s="33">
        <f t="shared" si="0"/>
        <v>100000</v>
      </c>
      <c r="L12" s="33">
        <f t="shared" si="2"/>
        <v>100000</v>
      </c>
      <c r="M12" s="38">
        <f t="shared" si="3"/>
        <v>100000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2" customHeight="1">
      <c r="A13" s="30">
        <v>9</v>
      </c>
      <c r="B13" s="31" t="s">
        <v>39</v>
      </c>
      <c r="C13" s="32" t="s">
        <v>26</v>
      </c>
      <c r="D13" s="32" t="s">
        <v>38</v>
      </c>
      <c r="E13" s="32" t="s">
        <v>28</v>
      </c>
      <c r="F13" s="32" t="s">
        <v>29</v>
      </c>
      <c r="G13" s="32" t="s">
        <v>30</v>
      </c>
      <c r="H13" s="32">
        <v>3</v>
      </c>
      <c r="I13" s="36">
        <v>100000</v>
      </c>
      <c r="J13" s="37">
        <v>100</v>
      </c>
      <c r="K13" s="33">
        <f t="shared" si="0"/>
        <v>100000</v>
      </c>
      <c r="L13" s="33">
        <f t="shared" si="2"/>
        <v>100000</v>
      </c>
      <c r="M13" s="726">
        <f>L13+L14+L15+L16</f>
        <v>550000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2" customHeight="1">
      <c r="A14" s="30">
        <v>10</v>
      </c>
      <c r="B14" s="31" t="s">
        <v>39</v>
      </c>
      <c r="C14" s="32" t="s">
        <v>26</v>
      </c>
      <c r="D14" s="32" t="s">
        <v>38</v>
      </c>
      <c r="E14" s="32" t="s">
        <v>28</v>
      </c>
      <c r="F14" s="32" t="s">
        <v>35</v>
      </c>
      <c r="G14" s="32" t="s">
        <v>30</v>
      </c>
      <c r="H14" s="32">
        <v>1</v>
      </c>
      <c r="I14" s="36">
        <v>150000</v>
      </c>
      <c r="J14" s="37">
        <v>100</v>
      </c>
      <c r="K14" s="33">
        <f t="shared" si="0"/>
        <v>150000</v>
      </c>
      <c r="L14" s="33">
        <f t="shared" si="2"/>
        <v>150000</v>
      </c>
      <c r="M14" s="728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" customHeight="1">
      <c r="A15" s="30">
        <v>11</v>
      </c>
      <c r="B15" s="31" t="s">
        <v>39</v>
      </c>
      <c r="C15" s="32" t="s">
        <v>26</v>
      </c>
      <c r="D15" s="32" t="s">
        <v>38</v>
      </c>
      <c r="E15" s="32" t="s">
        <v>28</v>
      </c>
      <c r="F15" s="32" t="s">
        <v>29</v>
      </c>
      <c r="G15" s="32" t="s">
        <v>33</v>
      </c>
      <c r="H15" s="32">
        <v>3</v>
      </c>
      <c r="I15" s="36">
        <v>150000</v>
      </c>
      <c r="J15" s="37">
        <v>100</v>
      </c>
      <c r="K15" s="33">
        <f t="shared" si="0"/>
        <v>150000</v>
      </c>
      <c r="L15" s="33">
        <f t="shared" si="2"/>
        <v>150000</v>
      </c>
      <c r="M15" s="72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2" customHeight="1">
      <c r="A16" s="30">
        <v>12</v>
      </c>
      <c r="B16" s="31" t="s">
        <v>39</v>
      </c>
      <c r="C16" s="32" t="s">
        <v>26</v>
      </c>
      <c r="D16" s="32" t="s">
        <v>38</v>
      </c>
      <c r="E16" s="32" t="s">
        <v>28</v>
      </c>
      <c r="F16" s="32" t="s">
        <v>35</v>
      </c>
      <c r="G16" s="32" t="s">
        <v>33</v>
      </c>
      <c r="H16" s="32">
        <v>2</v>
      </c>
      <c r="I16" s="36">
        <v>150000</v>
      </c>
      <c r="J16" s="37">
        <v>100</v>
      </c>
      <c r="K16" s="33">
        <f t="shared" si="0"/>
        <v>150000</v>
      </c>
      <c r="L16" s="33">
        <f t="shared" si="2"/>
        <v>150000</v>
      </c>
      <c r="M16" s="727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2" customHeight="1">
      <c r="A17" s="30">
        <v>13</v>
      </c>
      <c r="B17" s="31" t="s">
        <v>40</v>
      </c>
      <c r="C17" s="32" t="s">
        <v>26</v>
      </c>
      <c r="D17" s="32" t="s">
        <v>38</v>
      </c>
      <c r="E17" s="32" t="s">
        <v>28</v>
      </c>
      <c r="F17" s="32" t="s">
        <v>29</v>
      </c>
      <c r="G17" s="32" t="s">
        <v>30</v>
      </c>
      <c r="H17" s="32">
        <v>3</v>
      </c>
      <c r="I17" s="36">
        <v>100000</v>
      </c>
      <c r="J17" s="37">
        <v>100</v>
      </c>
      <c r="K17" s="33">
        <f t="shared" si="0"/>
        <v>100000</v>
      </c>
      <c r="L17" s="33">
        <f t="shared" si="2"/>
        <v>100000</v>
      </c>
      <c r="M17" s="726">
        <f>L17+L18+L19</f>
        <v>350000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2" customHeight="1">
      <c r="A18" s="30">
        <v>14</v>
      </c>
      <c r="B18" s="31" t="s">
        <v>40</v>
      </c>
      <c r="C18" s="32" t="s">
        <v>26</v>
      </c>
      <c r="D18" s="32" t="s">
        <v>38</v>
      </c>
      <c r="E18" s="32" t="s">
        <v>28</v>
      </c>
      <c r="F18" s="32" t="s">
        <v>35</v>
      </c>
      <c r="G18" s="32" t="s">
        <v>30</v>
      </c>
      <c r="H18" s="32">
        <v>1</v>
      </c>
      <c r="I18" s="36">
        <v>150000</v>
      </c>
      <c r="J18" s="37">
        <v>100</v>
      </c>
      <c r="K18" s="33">
        <f t="shared" si="0"/>
        <v>150000</v>
      </c>
      <c r="L18" s="33">
        <f t="shared" si="2"/>
        <v>150000</v>
      </c>
      <c r="M18" s="728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2" customHeight="1">
      <c r="A19" s="30">
        <v>15</v>
      </c>
      <c r="B19" s="31" t="s">
        <v>40</v>
      </c>
      <c r="C19" s="32" t="s">
        <v>26</v>
      </c>
      <c r="D19" s="32" t="s">
        <v>38</v>
      </c>
      <c r="E19" s="32" t="s">
        <v>28</v>
      </c>
      <c r="F19" s="32" t="s">
        <v>35</v>
      </c>
      <c r="G19" s="32" t="s">
        <v>33</v>
      </c>
      <c r="H19" s="32">
        <v>3</v>
      </c>
      <c r="I19" s="36">
        <v>100000</v>
      </c>
      <c r="J19" s="37">
        <v>100</v>
      </c>
      <c r="K19" s="33">
        <f t="shared" si="0"/>
        <v>100000</v>
      </c>
      <c r="L19" s="33">
        <f t="shared" si="2"/>
        <v>100000</v>
      </c>
      <c r="M19" s="727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2" customHeight="1">
      <c r="A20" s="30">
        <v>16</v>
      </c>
      <c r="B20" s="31" t="s">
        <v>41</v>
      </c>
      <c r="C20" s="32" t="s">
        <v>26</v>
      </c>
      <c r="D20" s="32" t="s">
        <v>42</v>
      </c>
      <c r="E20" s="32" t="s">
        <v>28</v>
      </c>
      <c r="F20" s="32" t="s">
        <v>29</v>
      </c>
      <c r="G20" s="32" t="s">
        <v>30</v>
      </c>
      <c r="H20" s="32">
        <v>3</v>
      </c>
      <c r="I20" s="36">
        <v>100000</v>
      </c>
      <c r="J20" s="37">
        <v>100</v>
      </c>
      <c r="K20" s="33">
        <f t="shared" si="0"/>
        <v>100000</v>
      </c>
      <c r="L20" s="33">
        <f t="shared" si="2"/>
        <v>100000</v>
      </c>
      <c r="M20" s="38">
        <f t="shared" ref="M20:M22" si="4">L20</f>
        <v>100000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2" customHeight="1">
      <c r="A21" s="30">
        <v>17</v>
      </c>
      <c r="B21" s="31" t="s">
        <v>43</v>
      </c>
      <c r="C21" s="32" t="s">
        <v>26</v>
      </c>
      <c r="D21" s="32" t="s">
        <v>42</v>
      </c>
      <c r="E21" s="32" t="s">
        <v>28</v>
      </c>
      <c r="F21" s="32" t="s">
        <v>29</v>
      </c>
      <c r="G21" s="32" t="s">
        <v>30</v>
      </c>
      <c r="H21" s="32">
        <v>2</v>
      </c>
      <c r="I21" s="36">
        <v>150000</v>
      </c>
      <c r="J21" s="37">
        <v>100</v>
      </c>
      <c r="K21" s="33">
        <f t="shared" si="0"/>
        <v>150000</v>
      </c>
      <c r="L21" s="33">
        <f t="shared" si="2"/>
        <v>150000</v>
      </c>
      <c r="M21" s="38">
        <f t="shared" si="4"/>
        <v>150000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2" customHeight="1">
      <c r="A22" s="30">
        <v>18</v>
      </c>
      <c r="B22" s="31" t="s">
        <v>43</v>
      </c>
      <c r="C22" s="32" t="s">
        <v>26</v>
      </c>
      <c r="D22" s="32" t="s">
        <v>42</v>
      </c>
      <c r="E22" s="32" t="s">
        <v>28</v>
      </c>
      <c r="F22" s="32" t="s">
        <v>29</v>
      </c>
      <c r="G22" s="30" t="s">
        <v>33</v>
      </c>
      <c r="H22" s="30">
        <v>3</v>
      </c>
      <c r="I22" s="39">
        <v>150000</v>
      </c>
      <c r="J22" s="37">
        <v>100</v>
      </c>
      <c r="K22" s="33">
        <f t="shared" si="0"/>
        <v>150000</v>
      </c>
      <c r="L22" s="33">
        <f t="shared" si="2"/>
        <v>150000</v>
      </c>
      <c r="M22" s="38">
        <f t="shared" si="4"/>
        <v>150000</v>
      </c>
      <c r="N22" s="20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2" customHeight="1">
      <c r="A23" s="30">
        <v>19</v>
      </c>
      <c r="B23" s="31" t="s">
        <v>44</v>
      </c>
      <c r="C23" s="32" t="s">
        <v>26</v>
      </c>
      <c r="D23" s="32" t="s">
        <v>27</v>
      </c>
      <c r="E23" s="32" t="s">
        <v>28</v>
      </c>
      <c r="F23" s="32" t="s">
        <v>35</v>
      </c>
      <c r="G23" s="32" t="s">
        <v>30</v>
      </c>
      <c r="H23" s="32">
        <v>5</v>
      </c>
      <c r="I23" s="36">
        <v>20000</v>
      </c>
      <c r="J23" s="37">
        <v>100</v>
      </c>
      <c r="K23" s="33">
        <f t="shared" si="0"/>
        <v>20000</v>
      </c>
      <c r="L23" s="33">
        <f t="shared" si="2"/>
        <v>20000</v>
      </c>
      <c r="M23" s="726">
        <f>L23+L24+L25</f>
        <v>60000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2" customHeight="1">
      <c r="A24" s="30">
        <v>20</v>
      </c>
      <c r="B24" s="31" t="s">
        <v>44</v>
      </c>
      <c r="C24" s="32" t="s">
        <v>26</v>
      </c>
      <c r="D24" s="32" t="s">
        <v>27</v>
      </c>
      <c r="E24" s="32" t="s">
        <v>28</v>
      </c>
      <c r="F24" s="32" t="s">
        <v>32</v>
      </c>
      <c r="G24" s="32" t="s">
        <v>30</v>
      </c>
      <c r="H24" s="32">
        <v>3</v>
      </c>
      <c r="I24" s="36">
        <v>20000</v>
      </c>
      <c r="J24" s="37">
        <v>100</v>
      </c>
      <c r="K24" s="33">
        <f t="shared" si="0"/>
        <v>20000</v>
      </c>
      <c r="L24" s="33">
        <f t="shared" si="2"/>
        <v>20000</v>
      </c>
      <c r="M24" s="728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2" customHeight="1">
      <c r="A25" s="30">
        <v>21</v>
      </c>
      <c r="B25" s="31" t="s">
        <v>44</v>
      </c>
      <c r="C25" s="32" t="s">
        <v>26</v>
      </c>
      <c r="D25" s="32" t="s">
        <v>27</v>
      </c>
      <c r="E25" s="32" t="s">
        <v>28</v>
      </c>
      <c r="F25" s="32" t="s">
        <v>32</v>
      </c>
      <c r="G25" s="32" t="s">
        <v>33</v>
      </c>
      <c r="H25" s="32">
        <v>5</v>
      </c>
      <c r="I25" s="36">
        <v>20000</v>
      </c>
      <c r="J25" s="37">
        <v>100</v>
      </c>
      <c r="K25" s="33">
        <f t="shared" si="0"/>
        <v>20000</v>
      </c>
      <c r="L25" s="33">
        <f t="shared" si="2"/>
        <v>20000</v>
      </c>
      <c r="M25" s="727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2" customHeight="1">
      <c r="A26" s="30">
        <v>22</v>
      </c>
      <c r="B26" s="31" t="s">
        <v>45</v>
      </c>
      <c r="C26" s="32" t="s">
        <v>26</v>
      </c>
      <c r="D26" s="32" t="s">
        <v>27</v>
      </c>
      <c r="E26" s="32" t="s">
        <v>28</v>
      </c>
      <c r="F26" s="32" t="s">
        <v>35</v>
      </c>
      <c r="G26" s="32" t="s">
        <v>30</v>
      </c>
      <c r="H26" s="32">
        <v>5</v>
      </c>
      <c r="I26" s="36">
        <v>20000</v>
      </c>
      <c r="J26" s="37">
        <v>100</v>
      </c>
      <c r="K26" s="33">
        <f t="shared" si="0"/>
        <v>20000</v>
      </c>
      <c r="L26" s="33">
        <f t="shared" si="2"/>
        <v>20000</v>
      </c>
      <c r="M26" s="38">
        <f t="shared" ref="M26:M29" si="5">L26</f>
        <v>20000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" customHeight="1">
      <c r="A27" s="30">
        <v>23</v>
      </c>
      <c r="B27" s="31" t="s">
        <v>46</v>
      </c>
      <c r="C27" s="32" t="s">
        <v>26</v>
      </c>
      <c r="D27" s="32" t="s">
        <v>27</v>
      </c>
      <c r="E27" s="32" t="s">
        <v>28</v>
      </c>
      <c r="F27" s="32" t="s">
        <v>35</v>
      </c>
      <c r="G27" s="32" t="s">
        <v>30</v>
      </c>
      <c r="H27" s="32">
        <v>5</v>
      </c>
      <c r="I27" s="36">
        <v>20000</v>
      </c>
      <c r="J27" s="37">
        <v>100</v>
      </c>
      <c r="K27" s="33">
        <f t="shared" si="0"/>
        <v>20000</v>
      </c>
      <c r="L27" s="33">
        <f t="shared" si="2"/>
        <v>20000</v>
      </c>
      <c r="M27" s="38">
        <f t="shared" si="5"/>
        <v>20000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2" customHeight="1">
      <c r="A28" s="30">
        <v>24</v>
      </c>
      <c r="B28" s="31" t="s">
        <v>47</v>
      </c>
      <c r="C28" s="32" t="s">
        <v>26</v>
      </c>
      <c r="D28" s="32" t="s">
        <v>27</v>
      </c>
      <c r="E28" s="32" t="s">
        <v>28</v>
      </c>
      <c r="F28" s="32" t="s">
        <v>29</v>
      </c>
      <c r="G28" s="32" t="s">
        <v>33</v>
      </c>
      <c r="H28" s="32">
        <v>5</v>
      </c>
      <c r="I28" s="36">
        <v>70000</v>
      </c>
      <c r="J28" s="37">
        <v>100</v>
      </c>
      <c r="K28" s="33">
        <f t="shared" si="0"/>
        <v>70000</v>
      </c>
      <c r="L28" s="33">
        <f t="shared" si="2"/>
        <v>70000</v>
      </c>
      <c r="M28" s="38">
        <f t="shared" si="5"/>
        <v>70000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2" customHeight="1">
      <c r="A29" s="30">
        <v>25</v>
      </c>
      <c r="B29" s="40" t="s">
        <v>48</v>
      </c>
      <c r="C29" s="32" t="s">
        <v>26</v>
      </c>
      <c r="D29" s="32" t="s">
        <v>27</v>
      </c>
      <c r="E29" s="32" t="s">
        <v>28</v>
      </c>
      <c r="F29" s="32" t="s">
        <v>35</v>
      </c>
      <c r="G29" s="32" t="s">
        <v>33</v>
      </c>
      <c r="H29" s="32">
        <v>5</v>
      </c>
      <c r="I29" s="36">
        <v>30000</v>
      </c>
      <c r="J29" s="37">
        <v>100</v>
      </c>
      <c r="K29" s="33">
        <f t="shared" si="0"/>
        <v>30000</v>
      </c>
      <c r="L29" s="33">
        <f t="shared" si="2"/>
        <v>30000</v>
      </c>
      <c r="M29" s="38">
        <f t="shared" si="5"/>
        <v>30000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2" customHeight="1">
      <c r="A30" s="30">
        <v>26</v>
      </c>
      <c r="B30" s="31" t="s">
        <v>49</v>
      </c>
      <c r="C30" s="32" t="s">
        <v>26</v>
      </c>
      <c r="D30" s="32" t="s">
        <v>27</v>
      </c>
      <c r="E30" s="32" t="s">
        <v>28</v>
      </c>
      <c r="F30" s="32" t="s">
        <v>32</v>
      </c>
      <c r="G30" s="32" t="s">
        <v>30</v>
      </c>
      <c r="H30" s="32">
        <v>5</v>
      </c>
      <c r="I30" s="36">
        <v>7000</v>
      </c>
      <c r="J30" s="37">
        <v>100</v>
      </c>
      <c r="K30" s="33">
        <f t="shared" si="0"/>
        <v>7000</v>
      </c>
      <c r="L30" s="33">
        <f t="shared" si="2"/>
        <v>7000</v>
      </c>
      <c r="M30" s="726">
        <f>L30+L31+L32</f>
        <v>167000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2" customHeight="1">
      <c r="A31" s="30">
        <v>27</v>
      </c>
      <c r="B31" s="31" t="s">
        <v>49</v>
      </c>
      <c r="C31" s="32" t="s">
        <v>26</v>
      </c>
      <c r="D31" s="32" t="s">
        <v>27</v>
      </c>
      <c r="E31" s="32" t="s">
        <v>28</v>
      </c>
      <c r="F31" s="32" t="s">
        <v>35</v>
      </c>
      <c r="G31" s="32" t="s">
        <v>33</v>
      </c>
      <c r="H31" s="32">
        <v>3</v>
      </c>
      <c r="I31" s="36">
        <v>100000</v>
      </c>
      <c r="J31" s="37">
        <v>100</v>
      </c>
      <c r="K31" s="33">
        <f t="shared" si="0"/>
        <v>100000</v>
      </c>
      <c r="L31" s="36">
        <v>100000</v>
      </c>
      <c r="M31" s="728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2" customHeight="1">
      <c r="A32" s="30">
        <v>28</v>
      </c>
      <c r="B32" s="31" t="s">
        <v>49</v>
      </c>
      <c r="C32" s="32" t="s">
        <v>26</v>
      </c>
      <c r="D32" s="32" t="s">
        <v>27</v>
      </c>
      <c r="E32" s="32" t="s">
        <v>28</v>
      </c>
      <c r="F32" s="32" t="s">
        <v>32</v>
      </c>
      <c r="G32" s="32" t="s">
        <v>33</v>
      </c>
      <c r="H32" s="32">
        <v>2</v>
      </c>
      <c r="I32" s="36">
        <v>60000</v>
      </c>
      <c r="J32" s="37">
        <v>100</v>
      </c>
      <c r="K32" s="33">
        <f t="shared" si="0"/>
        <v>60000</v>
      </c>
      <c r="L32" s="33">
        <f t="shared" ref="L32:L206" si="6">K32</f>
        <v>60000</v>
      </c>
      <c r="M32" s="727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2" customHeight="1">
      <c r="A33" s="30">
        <v>29</v>
      </c>
      <c r="B33" s="31" t="s">
        <v>50</v>
      </c>
      <c r="C33" s="32" t="s">
        <v>26</v>
      </c>
      <c r="D33" s="32" t="s">
        <v>27</v>
      </c>
      <c r="E33" s="32" t="s">
        <v>28</v>
      </c>
      <c r="F33" s="32" t="s">
        <v>51</v>
      </c>
      <c r="G33" s="32" t="s">
        <v>33</v>
      </c>
      <c r="H33" s="32">
        <v>5</v>
      </c>
      <c r="I33" s="36">
        <v>8000</v>
      </c>
      <c r="J33" s="37">
        <v>100</v>
      </c>
      <c r="K33" s="33">
        <f t="shared" si="0"/>
        <v>8000</v>
      </c>
      <c r="L33" s="33">
        <f t="shared" si="6"/>
        <v>8000</v>
      </c>
      <c r="M33" s="38">
        <f>L33</f>
        <v>8000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2" customHeight="1">
      <c r="A34" s="30">
        <v>30</v>
      </c>
      <c r="B34" s="31" t="s">
        <v>52</v>
      </c>
      <c r="C34" s="32" t="s">
        <v>26</v>
      </c>
      <c r="D34" s="32" t="s">
        <v>38</v>
      </c>
      <c r="E34" s="32" t="s">
        <v>28</v>
      </c>
      <c r="F34" s="32" t="s">
        <v>35</v>
      </c>
      <c r="G34" s="32" t="s">
        <v>30</v>
      </c>
      <c r="H34" s="32">
        <v>3</v>
      </c>
      <c r="I34" s="36">
        <v>75000</v>
      </c>
      <c r="J34" s="37">
        <v>100</v>
      </c>
      <c r="K34" s="33">
        <f t="shared" si="0"/>
        <v>75000</v>
      </c>
      <c r="L34" s="33">
        <f t="shared" si="6"/>
        <v>75000</v>
      </c>
      <c r="M34" s="726">
        <f>L34+L35</f>
        <v>275000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2" customHeight="1">
      <c r="A35" s="30">
        <v>31</v>
      </c>
      <c r="B35" s="31" t="s">
        <v>52</v>
      </c>
      <c r="C35" s="32" t="s">
        <v>26</v>
      </c>
      <c r="D35" s="32" t="s">
        <v>38</v>
      </c>
      <c r="E35" s="32" t="s">
        <v>28</v>
      </c>
      <c r="F35" s="32" t="s">
        <v>35</v>
      </c>
      <c r="G35" s="32" t="s">
        <v>33</v>
      </c>
      <c r="H35" s="32">
        <v>1</v>
      </c>
      <c r="I35" s="36">
        <v>200000</v>
      </c>
      <c r="J35" s="37">
        <v>100</v>
      </c>
      <c r="K35" s="33">
        <f t="shared" si="0"/>
        <v>200000</v>
      </c>
      <c r="L35" s="33">
        <f t="shared" si="6"/>
        <v>200000</v>
      </c>
      <c r="M35" s="72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2" customHeight="1">
      <c r="A36" s="30">
        <v>32</v>
      </c>
      <c r="B36" s="31" t="s">
        <v>53</v>
      </c>
      <c r="C36" s="32" t="s">
        <v>26</v>
      </c>
      <c r="D36" s="32" t="s">
        <v>38</v>
      </c>
      <c r="E36" s="32" t="s">
        <v>28</v>
      </c>
      <c r="F36" s="32" t="s">
        <v>35</v>
      </c>
      <c r="G36" s="32" t="s">
        <v>30</v>
      </c>
      <c r="H36" s="32">
        <v>5</v>
      </c>
      <c r="I36" s="36">
        <v>20000</v>
      </c>
      <c r="J36" s="37">
        <v>100</v>
      </c>
      <c r="K36" s="33">
        <f t="shared" si="0"/>
        <v>20000</v>
      </c>
      <c r="L36" s="33">
        <f t="shared" si="6"/>
        <v>20000</v>
      </c>
      <c r="M36" s="38">
        <f t="shared" ref="M36:M41" si="7">L36</f>
        <v>20000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2" customHeight="1">
      <c r="A37" s="30">
        <v>33</v>
      </c>
      <c r="B37" s="31" t="s">
        <v>54</v>
      </c>
      <c r="C37" s="32" t="s">
        <v>26</v>
      </c>
      <c r="D37" s="32" t="s">
        <v>38</v>
      </c>
      <c r="E37" s="32" t="s">
        <v>28</v>
      </c>
      <c r="F37" s="32" t="s">
        <v>51</v>
      </c>
      <c r="G37" s="32" t="s">
        <v>30</v>
      </c>
      <c r="H37" s="32">
        <v>2</v>
      </c>
      <c r="I37" s="36">
        <v>15000</v>
      </c>
      <c r="J37" s="37">
        <v>100</v>
      </c>
      <c r="K37" s="33">
        <f t="shared" si="0"/>
        <v>15000</v>
      </c>
      <c r="L37" s="33">
        <f t="shared" si="6"/>
        <v>15000</v>
      </c>
      <c r="M37" s="38">
        <f t="shared" si="7"/>
        <v>15000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2" customHeight="1">
      <c r="A38" s="30">
        <v>34</v>
      </c>
      <c r="B38" s="31" t="s">
        <v>55</v>
      </c>
      <c r="C38" s="32" t="s">
        <v>26</v>
      </c>
      <c r="D38" s="32" t="s">
        <v>38</v>
      </c>
      <c r="E38" s="32" t="s">
        <v>28</v>
      </c>
      <c r="F38" s="32" t="s">
        <v>32</v>
      </c>
      <c r="G38" s="32" t="s">
        <v>30</v>
      </c>
      <c r="H38" s="32">
        <v>5</v>
      </c>
      <c r="I38" s="36">
        <v>7000</v>
      </c>
      <c r="J38" s="37">
        <v>100</v>
      </c>
      <c r="K38" s="33">
        <f t="shared" si="0"/>
        <v>7000</v>
      </c>
      <c r="L38" s="33">
        <f t="shared" si="6"/>
        <v>7000</v>
      </c>
      <c r="M38" s="38">
        <f t="shared" si="7"/>
        <v>7000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2" customHeight="1">
      <c r="A39" s="30">
        <v>35</v>
      </c>
      <c r="B39" s="31" t="s">
        <v>56</v>
      </c>
      <c r="C39" s="32" t="s">
        <v>26</v>
      </c>
      <c r="D39" s="32" t="s">
        <v>27</v>
      </c>
      <c r="E39" s="32" t="s">
        <v>28</v>
      </c>
      <c r="F39" s="32" t="s">
        <v>35</v>
      </c>
      <c r="G39" s="32" t="s">
        <v>30</v>
      </c>
      <c r="H39" s="32">
        <v>3</v>
      </c>
      <c r="I39" s="36">
        <v>75000</v>
      </c>
      <c r="J39" s="37">
        <v>100</v>
      </c>
      <c r="K39" s="33">
        <f t="shared" si="0"/>
        <v>75000</v>
      </c>
      <c r="L39" s="33">
        <f t="shared" si="6"/>
        <v>75000</v>
      </c>
      <c r="M39" s="38">
        <f t="shared" si="7"/>
        <v>75000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2" customHeight="1">
      <c r="A40" s="30">
        <v>36</v>
      </c>
      <c r="B40" s="31" t="s">
        <v>57</v>
      </c>
      <c r="C40" s="32" t="s">
        <v>26</v>
      </c>
      <c r="D40" s="32" t="s">
        <v>27</v>
      </c>
      <c r="E40" s="32" t="s">
        <v>28</v>
      </c>
      <c r="F40" s="32" t="s">
        <v>51</v>
      </c>
      <c r="G40" s="32" t="s">
        <v>30</v>
      </c>
      <c r="H40" s="32">
        <v>3</v>
      </c>
      <c r="I40" s="36">
        <v>10000</v>
      </c>
      <c r="J40" s="37">
        <v>100</v>
      </c>
      <c r="K40" s="33">
        <f t="shared" si="0"/>
        <v>10000</v>
      </c>
      <c r="L40" s="33">
        <f t="shared" si="6"/>
        <v>10000</v>
      </c>
      <c r="M40" s="38">
        <f t="shared" si="7"/>
        <v>10000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2" customHeight="1">
      <c r="A41" s="30">
        <v>37</v>
      </c>
      <c r="B41" s="40" t="s">
        <v>58</v>
      </c>
      <c r="C41" s="32" t="s">
        <v>26</v>
      </c>
      <c r="D41" s="32" t="s">
        <v>27</v>
      </c>
      <c r="E41" s="32" t="s">
        <v>28</v>
      </c>
      <c r="F41" s="30" t="s">
        <v>32</v>
      </c>
      <c r="G41" s="32" t="s">
        <v>30</v>
      </c>
      <c r="H41" s="30">
        <v>5</v>
      </c>
      <c r="I41" s="36">
        <v>7000</v>
      </c>
      <c r="J41" s="37">
        <v>100</v>
      </c>
      <c r="K41" s="33">
        <f t="shared" si="0"/>
        <v>7000</v>
      </c>
      <c r="L41" s="33">
        <f t="shared" si="6"/>
        <v>7000</v>
      </c>
      <c r="M41" s="38">
        <f t="shared" si="7"/>
        <v>7000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1.25" customHeight="1">
      <c r="A42" s="30">
        <v>38</v>
      </c>
      <c r="B42" s="31" t="s">
        <v>59</v>
      </c>
      <c r="C42" s="32" t="s">
        <v>26</v>
      </c>
      <c r="D42" s="32" t="s">
        <v>38</v>
      </c>
      <c r="E42" s="32" t="s">
        <v>28</v>
      </c>
      <c r="F42" s="32" t="s">
        <v>51</v>
      </c>
      <c r="G42" s="32" t="s">
        <v>30</v>
      </c>
      <c r="H42" s="32">
        <v>3</v>
      </c>
      <c r="I42" s="36">
        <v>10000</v>
      </c>
      <c r="J42" s="37">
        <v>100</v>
      </c>
      <c r="K42" s="33">
        <f t="shared" si="0"/>
        <v>10000</v>
      </c>
      <c r="L42" s="33">
        <f t="shared" si="6"/>
        <v>10000</v>
      </c>
      <c r="M42" s="726">
        <f>L42+L43</f>
        <v>28000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2" customHeight="1">
      <c r="A43" s="30">
        <v>39</v>
      </c>
      <c r="B43" s="31" t="s">
        <v>59</v>
      </c>
      <c r="C43" s="32" t="s">
        <v>26</v>
      </c>
      <c r="D43" s="32" t="s">
        <v>38</v>
      </c>
      <c r="E43" s="32" t="s">
        <v>28</v>
      </c>
      <c r="F43" s="32" t="s">
        <v>51</v>
      </c>
      <c r="G43" s="32" t="s">
        <v>33</v>
      </c>
      <c r="H43" s="32">
        <v>3</v>
      </c>
      <c r="I43" s="36">
        <v>18000</v>
      </c>
      <c r="J43" s="37">
        <v>100</v>
      </c>
      <c r="K43" s="33">
        <f t="shared" si="0"/>
        <v>18000</v>
      </c>
      <c r="L43" s="33">
        <f t="shared" si="6"/>
        <v>18000</v>
      </c>
      <c r="M43" s="72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2" customHeight="1">
      <c r="A44" s="30">
        <v>40</v>
      </c>
      <c r="B44" s="31" t="s">
        <v>60</v>
      </c>
      <c r="C44" s="32" t="s">
        <v>26</v>
      </c>
      <c r="D44" s="32" t="s">
        <v>38</v>
      </c>
      <c r="E44" s="32" t="s">
        <v>28</v>
      </c>
      <c r="F44" s="32" t="s">
        <v>32</v>
      </c>
      <c r="G44" s="32" t="s">
        <v>30</v>
      </c>
      <c r="H44" s="32">
        <v>3</v>
      </c>
      <c r="I44" s="36">
        <v>20000</v>
      </c>
      <c r="J44" s="37">
        <v>100</v>
      </c>
      <c r="K44" s="33">
        <f t="shared" si="0"/>
        <v>20000</v>
      </c>
      <c r="L44" s="33">
        <f t="shared" si="6"/>
        <v>20000</v>
      </c>
      <c r="M44" s="38">
        <f t="shared" ref="M44:M47" si="8">L44</f>
        <v>20000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2" customHeight="1">
      <c r="A45" s="30">
        <v>41</v>
      </c>
      <c r="B45" s="31" t="s">
        <v>61</v>
      </c>
      <c r="C45" s="32" t="s">
        <v>26</v>
      </c>
      <c r="D45" s="32" t="s">
        <v>42</v>
      </c>
      <c r="E45" s="32" t="s">
        <v>28</v>
      </c>
      <c r="F45" s="32" t="s">
        <v>51</v>
      </c>
      <c r="G45" s="32" t="s">
        <v>30</v>
      </c>
      <c r="H45" s="32">
        <v>5</v>
      </c>
      <c r="I45" s="36">
        <v>5000</v>
      </c>
      <c r="J45" s="37">
        <v>100</v>
      </c>
      <c r="K45" s="33">
        <f t="shared" si="0"/>
        <v>5000</v>
      </c>
      <c r="L45" s="33">
        <f t="shared" si="6"/>
        <v>5000</v>
      </c>
      <c r="M45" s="38">
        <f t="shared" si="8"/>
        <v>5000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" customHeight="1">
      <c r="A46" s="30">
        <v>42</v>
      </c>
      <c r="B46" s="31" t="s">
        <v>62</v>
      </c>
      <c r="C46" s="32" t="s">
        <v>26</v>
      </c>
      <c r="D46" s="32" t="s">
        <v>42</v>
      </c>
      <c r="E46" s="32" t="s">
        <v>28</v>
      </c>
      <c r="F46" s="32" t="s">
        <v>51</v>
      </c>
      <c r="G46" s="32" t="s">
        <v>30</v>
      </c>
      <c r="H46" s="32">
        <v>2</v>
      </c>
      <c r="I46" s="36">
        <v>15000</v>
      </c>
      <c r="J46" s="37">
        <v>100</v>
      </c>
      <c r="K46" s="33">
        <f t="shared" si="0"/>
        <v>15000</v>
      </c>
      <c r="L46" s="33">
        <f t="shared" si="6"/>
        <v>15000</v>
      </c>
      <c r="M46" s="38">
        <f t="shared" si="8"/>
        <v>15000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2" customHeight="1">
      <c r="A47" s="30">
        <v>43</v>
      </c>
      <c r="B47" s="40" t="s">
        <v>63</v>
      </c>
      <c r="C47" s="32" t="s">
        <v>26</v>
      </c>
      <c r="D47" s="32" t="s">
        <v>42</v>
      </c>
      <c r="E47" s="32" t="s">
        <v>28</v>
      </c>
      <c r="F47" s="32" t="s">
        <v>51</v>
      </c>
      <c r="G47" s="30" t="s">
        <v>33</v>
      </c>
      <c r="H47" s="30">
        <v>5</v>
      </c>
      <c r="I47" s="36">
        <v>8000</v>
      </c>
      <c r="J47" s="37">
        <v>100</v>
      </c>
      <c r="K47" s="33">
        <f t="shared" si="0"/>
        <v>8000</v>
      </c>
      <c r="L47" s="33">
        <f t="shared" si="6"/>
        <v>8000</v>
      </c>
      <c r="M47" s="38">
        <f t="shared" si="8"/>
        <v>8000</v>
      </c>
      <c r="N47" s="41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2" customHeight="1">
      <c r="A48" s="30">
        <v>44</v>
      </c>
      <c r="B48" s="31" t="s">
        <v>64</v>
      </c>
      <c r="C48" s="32" t="s">
        <v>26</v>
      </c>
      <c r="D48" s="32" t="s">
        <v>42</v>
      </c>
      <c r="E48" s="32" t="s">
        <v>28</v>
      </c>
      <c r="F48" s="32" t="s">
        <v>35</v>
      </c>
      <c r="G48" s="32" t="s">
        <v>30</v>
      </c>
      <c r="H48" s="32">
        <v>2</v>
      </c>
      <c r="I48" s="36">
        <v>100000</v>
      </c>
      <c r="J48" s="37">
        <v>100</v>
      </c>
      <c r="K48" s="33">
        <f t="shared" si="0"/>
        <v>100000</v>
      </c>
      <c r="L48" s="33">
        <f t="shared" si="6"/>
        <v>100000</v>
      </c>
      <c r="M48" s="726">
        <f>L48+L49</f>
        <v>130000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2" customHeight="1">
      <c r="A49" s="30">
        <v>45</v>
      </c>
      <c r="B49" s="31" t="s">
        <v>64</v>
      </c>
      <c r="C49" s="32" t="s">
        <v>26</v>
      </c>
      <c r="D49" s="32" t="s">
        <v>42</v>
      </c>
      <c r="E49" s="32" t="s">
        <v>28</v>
      </c>
      <c r="F49" s="32" t="s">
        <v>35</v>
      </c>
      <c r="G49" s="32" t="s">
        <v>33</v>
      </c>
      <c r="H49" s="32">
        <v>5</v>
      </c>
      <c r="I49" s="36">
        <v>30000</v>
      </c>
      <c r="J49" s="37">
        <v>100</v>
      </c>
      <c r="K49" s="33">
        <f t="shared" si="0"/>
        <v>30000</v>
      </c>
      <c r="L49" s="33">
        <f t="shared" si="6"/>
        <v>30000</v>
      </c>
      <c r="M49" s="72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2" customHeight="1">
      <c r="A50" s="30">
        <v>46</v>
      </c>
      <c r="B50" s="31" t="s">
        <v>65</v>
      </c>
      <c r="C50" s="32" t="s">
        <v>26</v>
      </c>
      <c r="D50" s="32" t="s">
        <v>42</v>
      </c>
      <c r="E50" s="32" t="s">
        <v>28</v>
      </c>
      <c r="F50" s="32" t="s">
        <v>32</v>
      </c>
      <c r="G50" s="32" t="s">
        <v>30</v>
      </c>
      <c r="H50" s="32">
        <v>3</v>
      </c>
      <c r="I50" s="36">
        <v>20000</v>
      </c>
      <c r="J50" s="37">
        <v>100</v>
      </c>
      <c r="K50" s="33">
        <f t="shared" si="0"/>
        <v>20000</v>
      </c>
      <c r="L50" s="33">
        <f t="shared" si="6"/>
        <v>20000</v>
      </c>
      <c r="M50" s="38">
        <f t="shared" ref="M50:M93" si="9">L50</f>
        <v>20000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2" customHeight="1">
      <c r="A51" s="30">
        <v>47</v>
      </c>
      <c r="B51" s="40" t="s">
        <v>66</v>
      </c>
      <c r="C51" s="32" t="s">
        <v>26</v>
      </c>
      <c r="D51" s="32" t="s">
        <v>42</v>
      </c>
      <c r="E51" s="32" t="s">
        <v>28</v>
      </c>
      <c r="F51" s="32" t="s">
        <v>67</v>
      </c>
      <c r="G51" s="32" t="s">
        <v>30</v>
      </c>
      <c r="H51" s="32">
        <v>2</v>
      </c>
      <c r="I51" s="36">
        <v>6000</v>
      </c>
      <c r="J51" s="37">
        <v>100</v>
      </c>
      <c r="K51" s="33">
        <f t="shared" si="0"/>
        <v>6000</v>
      </c>
      <c r="L51" s="33">
        <f t="shared" si="6"/>
        <v>6000</v>
      </c>
      <c r="M51" s="38">
        <f t="shared" si="9"/>
        <v>6000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2" customHeight="1">
      <c r="A52" s="30">
        <v>48</v>
      </c>
      <c r="B52" s="31" t="s">
        <v>68</v>
      </c>
      <c r="C52" s="32" t="s">
        <v>26</v>
      </c>
      <c r="D52" s="32" t="s">
        <v>42</v>
      </c>
      <c r="E52" s="32" t="s">
        <v>28</v>
      </c>
      <c r="F52" s="32" t="s">
        <v>67</v>
      </c>
      <c r="G52" s="32" t="s">
        <v>30</v>
      </c>
      <c r="H52" s="32">
        <v>3</v>
      </c>
      <c r="I52" s="36">
        <v>4000</v>
      </c>
      <c r="J52" s="37">
        <v>100</v>
      </c>
      <c r="K52" s="33">
        <f t="shared" si="0"/>
        <v>4000</v>
      </c>
      <c r="L52" s="33">
        <f t="shared" si="6"/>
        <v>4000</v>
      </c>
      <c r="M52" s="38">
        <f t="shared" si="9"/>
        <v>4000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2" customHeight="1">
      <c r="A53" s="30">
        <v>49</v>
      </c>
      <c r="B53" s="40" t="s">
        <v>69</v>
      </c>
      <c r="C53" s="32" t="s">
        <v>26</v>
      </c>
      <c r="D53" s="32" t="s">
        <v>27</v>
      </c>
      <c r="E53" s="32" t="s">
        <v>28</v>
      </c>
      <c r="F53" s="32" t="s">
        <v>32</v>
      </c>
      <c r="G53" s="32" t="s">
        <v>30</v>
      </c>
      <c r="H53" s="32">
        <v>3</v>
      </c>
      <c r="I53" s="36">
        <v>20000</v>
      </c>
      <c r="J53" s="37">
        <v>100</v>
      </c>
      <c r="K53" s="33">
        <f t="shared" si="0"/>
        <v>20000</v>
      </c>
      <c r="L53" s="33">
        <f t="shared" si="6"/>
        <v>20000</v>
      </c>
      <c r="M53" s="38">
        <f t="shared" si="9"/>
        <v>20000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2" customHeight="1">
      <c r="A54" s="42">
        <v>50</v>
      </c>
      <c r="B54" s="43" t="s">
        <v>70</v>
      </c>
      <c r="C54" s="44" t="s">
        <v>26</v>
      </c>
      <c r="D54" s="44" t="s">
        <v>27</v>
      </c>
      <c r="E54" s="44" t="s">
        <v>28</v>
      </c>
      <c r="F54" s="44" t="s">
        <v>51</v>
      </c>
      <c r="G54" s="44" t="s">
        <v>30</v>
      </c>
      <c r="H54" s="44">
        <v>5</v>
      </c>
      <c r="I54" s="45">
        <v>5000</v>
      </c>
      <c r="J54" s="46">
        <v>100</v>
      </c>
      <c r="K54" s="47">
        <f t="shared" si="0"/>
        <v>5000</v>
      </c>
      <c r="L54" s="47">
        <f t="shared" si="6"/>
        <v>5000</v>
      </c>
      <c r="M54" s="48">
        <f t="shared" si="9"/>
        <v>5000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2" customHeight="1">
      <c r="A55" s="30">
        <v>52</v>
      </c>
      <c r="B55" s="40" t="s">
        <v>71</v>
      </c>
      <c r="C55" s="32" t="s">
        <v>72</v>
      </c>
      <c r="D55" s="32" t="s">
        <v>72</v>
      </c>
      <c r="E55" s="32" t="s">
        <v>28</v>
      </c>
      <c r="F55" s="32" t="s">
        <v>51</v>
      </c>
      <c r="G55" s="32" t="s">
        <v>30</v>
      </c>
      <c r="H55" s="32">
        <v>5</v>
      </c>
      <c r="I55" s="36">
        <v>5000</v>
      </c>
      <c r="J55" s="37">
        <v>100</v>
      </c>
      <c r="K55" s="33">
        <f t="shared" si="0"/>
        <v>5000</v>
      </c>
      <c r="L55" s="33">
        <f t="shared" si="6"/>
        <v>5000</v>
      </c>
      <c r="M55" s="38">
        <f t="shared" si="9"/>
        <v>5000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2" customHeight="1">
      <c r="A56" s="30">
        <v>53</v>
      </c>
      <c r="B56" s="40" t="s">
        <v>73</v>
      </c>
      <c r="C56" s="32" t="s">
        <v>72</v>
      </c>
      <c r="D56" s="32" t="s">
        <v>72</v>
      </c>
      <c r="E56" s="32" t="s">
        <v>28</v>
      </c>
      <c r="F56" s="32" t="s">
        <v>51</v>
      </c>
      <c r="G56" s="32" t="s">
        <v>30</v>
      </c>
      <c r="H56" s="32">
        <v>5</v>
      </c>
      <c r="I56" s="36">
        <v>5000</v>
      </c>
      <c r="J56" s="37">
        <v>100</v>
      </c>
      <c r="K56" s="36">
        <v>5000</v>
      </c>
      <c r="L56" s="33">
        <f t="shared" si="6"/>
        <v>5000</v>
      </c>
      <c r="M56" s="38">
        <f t="shared" si="9"/>
        <v>5000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2" customHeight="1">
      <c r="A57" s="30">
        <v>54</v>
      </c>
      <c r="B57" s="49" t="s">
        <v>74</v>
      </c>
      <c r="C57" s="32" t="s">
        <v>72</v>
      </c>
      <c r="D57" s="32" t="s">
        <v>72</v>
      </c>
      <c r="E57" s="32" t="s">
        <v>28</v>
      </c>
      <c r="F57" s="32" t="s">
        <v>51</v>
      </c>
      <c r="G57" s="32" t="s">
        <v>30</v>
      </c>
      <c r="H57" s="32">
        <v>5</v>
      </c>
      <c r="I57" s="36">
        <v>5000</v>
      </c>
      <c r="J57" s="37">
        <v>100</v>
      </c>
      <c r="K57" s="33">
        <f t="shared" ref="K57:K223" si="10">I57*J57%</f>
        <v>5000</v>
      </c>
      <c r="L57" s="33">
        <f t="shared" si="6"/>
        <v>5000</v>
      </c>
      <c r="M57" s="38">
        <f t="shared" si="9"/>
        <v>5000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2" customHeight="1">
      <c r="A58" s="30">
        <v>55</v>
      </c>
      <c r="B58" s="40" t="s">
        <v>75</v>
      </c>
      <c r="C58" s="32" t="s">
        <v>72</v>
      </c>
      <c r="D58" s="32" t="s">
        <v>72</v>
      </c>
      <c r="E58" s="32" t="s">
        <v>28</v>
      </c>
      <c r="F58" s="32" t="s">
        <v>35</v>
      </c>
      <c r="G58" s="32" t="s">
        <v>30</v>
      </c>
      <c r="H58" s="30">
        <v>3</v>
      </c>
      <c r="I58" s="36">
        <v>75000</v>
      </c>
      <c r="J58" s="37">
        <v>100</v>
      </c>
      <c r="K58" s="33">
        <f t="shared" si="10"/>
        <v>75000</v>
      </c>
      <c r="L58" s="33">
        <f t="shared" si="6"/>
        <v>75000</v>
      </c>
      <c r="M58" s="38">
        <f t="shared" si="9"/>
        <v>75000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2" customHeight="1">
      <c r="A59" s="30">
        <v>57</v>
      </c>
      <c r="B59" s="40" t="s">
        <v>76</v>
      </c>
      <c r="C59" s="50" t="s">
        <v>72</v>
      </c>
      <c r="D59" s="32" t="s">
        <v>72</v>
      </c>
      <c r="E59" s="50" t="s">
        <v>28</v>
      </c>
      <c r="F59" s="50" t="s">
        <v>67</v>
      </c>
      <c r="G59" s="50" t="s">
        <v>30</v>
      </c>
      <c r="H59" s="50">
        <v>3</v>
      </c>
      <c r="I59" s="36">
        <v>4000</v>
      </c>
      <c r="J59" s="37">
        <v>100</v>
      </c>
      <c r="K59" s="33">
        <f t="shared" si="10"/>
        <v>4000</v>
      </c>
      <c r="L59" s="33">
        <f t="shared" si="6"/>
        <v>4000</v>
      </c>
      <c r="M59" s="38">
        <f t="shared" si="9"/>
        <v>4000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2" customHeight="1">
      <c r="A60" s="30">
        <v>59</v>
      </c>
      <c r="B60" s="31" t="s">
        <v>77</v>
      </c>
      <c r="C60" s="32" t="s">
        <v>72</v>
      </c>
      <c r="D60" s="32" t="s">
        <v>72</v>
      </c>
      <c r="E60" s="32" t="s">
        <v>28</v>
      </c>
      <c r="F60" s="32" t="s">
        <v>78</v>
      </c>
      <c r="G60" s="32" t="s">
        <v>30</v>
      </c>
      <c r="H60" s="32">
        <v>3</v>
      </c>
      <c r="I60" s="36">
        <v>20000</v>
      </c>
      <c r="J60" s="37">
        <v>100</v>
      </c>
      <c r="K60" s="33">
        <f t="shared" si="10"/>
        <v>20000</v>
      </c>
      <c r="L60" s="33">
        <f t="shared" si="6"/>
        <v>20000</v>
      </c>
      <c r="M60" s="38">
        <f t="shared" si="9"/>
        <v>20000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2" customHeight="1">
      <c r="A61" s="30">
        <v>61</v>
      </c>
      <c r="B61" s="40" t="s">
        <v>79</v>
      </c>
      <c r="C61" s="32" t="s">
        <v>72</v>
      </c>
      <c r="D61" s="32" t="s">
        <v>72</v>
      </c>
      <c r="E61" s="32" t="s">
        <v>28</v>
      </c>
      <c r="F61" s="32" t="s">
        <v>67</v>
      </c>
      <c r="G61" s="32" t="s">
        <v>30</v>
      </c>
      <c r="H61" s="32">
        <v>5</v>
      </c>
      <c r="I61" s="36">
        <v>0</v>
      </c>
      <c r="J61" s="37">
        <v>100</v>
      </c>
      <c r="K61" s="33">
        <f t="shared" si="10"/>
        <v>0</v>
      </c>
      <c r="L61" s="33">
        <f t="shared" si="6"/>
        <v>0</v>
      </c>
      <c r="M61" s="38">
        <f t="shared" si="9"/>
        <v>0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2" customHeight="1">
      <c r="A62" s="30">
        <v>62</v>
      </c>
      <c r="B62" s="40" t="s">
        <v>80</v>
      </c>
      <c r="C62" s="32" t="s">
        <v>72</v>
      </c>
      <c r="D62" s="32" t="s">
        <v>72</v>
      </c>
      <c r="E62" s="32" t="s">
        <v>28</v>
      </c>
      <c r="F62" s="32" t="s">
        <v>67</v>
      </c>
      <c r="G62" s="32" t="s">
        <v>30</v>
      </c>
      <c r="H62" s="32">
        <v>5</v>
      </c>
      <c r="I62" s="36">
        <v>0</v>
      </c>
      <c r="J62" s="37">
        <v>100</v>
      </c>
      <c r="K62" s="33">
        <f t="shared" si="10"/>
        <v>0</v>
      </c>
      <c r="L62" s="33">
        <f t="shared" si="6"/>
        <v>0</v>
      </c>
      <c r="M62" s="38">
        <f t="shared" si="9"/>
        <v>0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2" customHeight="1">
      <c r="A63" s="30">
        <v>63</v>
      </c>
      <c r="B63" s="31" t="s">
        <v>81</v>
      </c>
      <c r="C63" s="32" t="s">
        <v>72</v>
      </c>
      <c r="D63" s="32" t="s">
        <v>72</v>
      </c>
      <c r="E63" s="32" t="s">
        <v>28</v>
      </c>
      <c r="F63" s="32" t="s">
        <v>51</v>
      </c>
      <c r="G63" s="32" t="s">
        <v>30</v>
      </c>
      <c r="H63" s="32">
        <v>5</v>
      </c>
      <c r="I63" s="36">
        <v>5000</v>
      </c>
      <c r="J63" s="37">
        <v>100</v>
      </c>
      <c r="K63" s="33">
        <f t="shared" si="10"/>
        <v>5000</v>
      </c>
      <c r="L63" s="33">
        <f t="shared" si="6"/>
        <v>5000</v>
      </c>
      <c r="M63" s="38">
        <f t="shared" si="9"/>
        <v>5000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2" customHeight="1">
      <c r="A64" s="30">
        <v>64</v>
      </c>
      <c r="B64" s="40" t="s">
        <v>82</v>
      </c>
      <c r="C64" s="32" t="s">
        <v>72</v>
      </c>
      <c r="D64" s="32" t="s">
        <v>72</v>
      </c>
      <c r="E64" s="32" t="s">
        <v>28</v>
      </c>
      <c r="F64" s="32" t="s">
        <v>67</v>
      </c>
      <c r="G64" s="32" t="s">
        <v>30</v>
      </c>
      <c r="H64" s="30">
        <v>5</v>
      </c>
      <c r="I64" s="36">
        <v>0</v>
      </c>
      <c r="J64" s="37">
        <v>100</v>
      </c>
      <c r="K64" s="33">
        <f t="shared" si="10"/>
        <v>0</v>
      </c>
      <c r="L64" s="33">
        <f t="shared" si="6"/>
        <v>0</v>
      </c>
      <c r="M64" s="38">
        <f t="shared" si="9"/>
        <v>0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2" customHeight="1">
      <c r="A65" s="30">
        <v>65</v>
      </c>
      <c r="B65" s="31" t="s">
        <v>83</v>
      </c>
      <c r="C65" s="32" t="s">
        <v>72</v>
      </c>
      <c r="D65" s="32" t="s">
        <v>72</v>
      </c>
      <c r="E65" s="32" t="s">
        <v>28</v>
      </c>
      <c r="F65" s="32" t="s">
        <v>67</v>
      </c>
      <c r="G65" s="32" t="s">
        <v>30</v>
      </c>
      <c r="H65" s="32">
        <v>5</v>
      </c>
      <c r="I65" s="36">
        <v>0</v>
      </c>
      <c r="J65" s="37">
        <v>100</v>
      </c>
      <c r="K65" s="33">
        <f t="shared" si="10"/>
        <v>0</v>
      </c>
      <c r="L65" s="33">
        <f t="shared" si="6"/>
        <v>0</v>
      </c>
      <c r="M65" s="38">
        <f t="shared" si="9"/>
        <v>0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2" customHeight="1">
      <c r="A66" s="30">
        <v>66</v>
      </c>
      <c r="B66" s="31" t="s">
        <v>84</v>
      </c>
      <c r="C66" s="32" t="s">
        <v>72</v>
      </c>
      <c r="D66" s="32" t="s">
        <v>72</v>
      </c>
      <c r="E66" s="32" t="s">
        <v>28</v>
      </c>
      <c r="F66" s="32" t="s">
        <v>67</v>
      </c>
      <c r="G66" s="32" t="s">
        <v>30</v>
      </c>
      <c r="H66" s="32">
        <v>5</v>
      </c>
      <c r="I66" s="36">
        <v>0</v>
      </c>
      <c r="J66" s="37">
        <v>100</v>
      </c>
      <c r="K66" s="33">
        <f t="shared" si="10"/>
        <v>0</v>
      </c>
      <c r="L66" s="33">
        <f t="shared" si="6"/>
        <v>0</v>
      </c>
      <c r="M66" s="38">
        <f t="shared" si="9"/>
        <v>0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2" customHeight="1">
      <c r="A67" s="30">
        <v>67</v>
      </c>
      <c r="B67" s="40" t="s">
        <v>85</v>
      </c>
      <c r="C67" s="32" t="s">
        <v>72</v>
      </c>
      <c r="D67" s="32" t="s">
        <v>72</v>
      </c>
      <c r="E67" s="32" t="s">
        <v>28</v>
      </c>
      <c r="F67" s="32" t="s">
        <v>51</v>
      </c>
      <c r="G67" s="32" t="s">
        <v>30</v>
      </c>
      <c r="H67" s="32">
        <v>5</v>
      </c>
      <c r="I67" s="36">
        <v>5000</v>
      </c>
      <c r="J67" s="37">
        <v>100</v>
      </c>
      <c r="K67" s="33">
        <f t="shared" si="10"/>
        <v>5000</v>
      </c>
      <c r="L67" s="33">
        <f t="shared" si="6"/>
        <v>5000</v>
      </c>
      <c r="M67" s="38">
        <f t="shared" si="9"/>
        <v>5000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2" customHeight="1">
      <c r="A68" s="30">
        <v>68</v>
      </c>
      <c r="B68" s="31" t="s">
        <v>86</v>
      </c>
      <c r="C68" s="32" t="s">
        <v>72</v>
      </c>
      <c r="D68" s="32" t="s">
        <v>72</v>
      </c>
      <c r="E68" s="32" t="s">
        <v>28</v>
      </c>
      <c r="F68" s="32" t="s">
        <v>67</v>
      </c>
      <c r="G68" s="32" t="s">
        <v>30</v>
      </c>
      <c r="H68" s="32">
        <v>5</v>
      </c>
      <c r="I68" s="36">
        <v>0</v>
      </c>
      <c r="J68" s="37">
        <v>100</v>
      </c>
      <c r="K68" s="33">
        <f t="shared" si="10"/>
        <v>0</v>
      </c>
      <c r="L68" s="33">
        <f t="shared" si="6"/>
        <v>0</v>
      </c>
      <c r="M68" s="38">
        <f t="shared" si="9"/>
        <v>0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2" customHeight="1">
      <c r="A69" s="30">
        <v>71</v>
      </c>
      <c r="B69" s="40" t="s">
        <v>87</v>
      </c>
      <c r="C69" s="32" t="s">
        <v>72</v>
      </c>
      <c r="D69" s="32" t="s">
        <v>72</v>
      </c>
      <c r="E69" s="32" t="s">
        <v>28</v>
      </c>
      <c r="F69" s="32" t="s">
        <v>78</v>
      </c>
      <c r="G69" s="32" t="s">
        <v>30</v>
      </c>
      <c r="H69" s="30">
        <v>3</v>
      </c>
      <c r="I69" s="36">
        <v>20000</v>
      </c>
      <c r="J69" s="37">
        <v>100</v>
      </c>
      <c r="K69" s="33">
        <f t="shared" si="10"/>
        <v>20000</v>
      </c>
      <c r="L69" s="33">
        <f t="shared" si="6"/>
        <v>20000</v>
      </c>
      <c r="M69" s="38">
        <f t="shared" si="9"/>
        <v>20000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2" customHeight="1">
      <c r="A70" s="30">
        <v>73</v>
      </c>
      <c r="B70" s="40" t="s">
        <v>88</v>
      </c>
      <c r="C70" s="32" t="s">
        <v>72</v>
      </c>
      <c r="D70" s="32" t="s">
        <v>72</v>
      </c>
      <c r="E70" s="32" t="s">
        <v>28</v>
      </c>
      <c r="F70" s="32" t="s">
        <v>78</v>
      </c>
      <c r="G70" s="32" t="s">
        <v>30</v>
      </c>
      <c r="H70" s="30">
        <v>2</v>
      </c>
      <c r="I70" s="36">
        <v>30000</v>
      </c>
      <c r="J70" s="37">
        <v>100</v>
      </c>
      <c r="K70" s="33">
        <f t="shared" si="10"/>
        <v>30000</v>
      </c>
      <c r="L70" s="33">
        <f t="shared" si="6"/>
        <v>30000</v>
      </c>
      <c r="M70" s="38">
        <f t="shared" si="9"/>
        <v>30000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2" customHeight="1">
      <c r="A71" s="30">
        <v>77</v>
      </c>
      <c r="B71" s="40" t="s">
        <v>89</v>
      </c>
      <c r="C71" s="32" t="s">
        <v>72</v>
      </c>
      <c r="D71" s="32" t="s">
        <v>72</v>
      </c>
      <c r="E71" s="32" t="s">
        <v>28</v>
      </c>
      <c r="F71" s="32" t="s">
        <v>51</v>
      </c>
      <c r="G71" s="32" t="s">
        <v>30</v>
      </c>
      <c r="H71" s="30">
        <v>1</v>
      </c>
      <c r="I71" s="36">
        <v>20000</v>
      </c>
      <c r="J71" s="37">
        <v>100</v>
      </c>
      <c r="K71" s="33">
        <f t="shared" si="10"/>
        <v>20000</v>
      </c>
      <c r="L71" s="33">
        <f t="shared" si="6"/>
        <v>20000</v>
      </c>
      <c r="M71" s="38">
        <f t="shared" si="9"/>
        <v>20000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2" customHeight="1">
      <c r="A72" s="30">
        <v>78</v>
      </c>
      <c r="B72" s="40" t="s">
        <v>90</v>
      </c>
      <c r="C72" s="32" t="s">
        <v>72</v>
      </c>
      <c r="D72" s="32" t="s">
        <v>72</v>
      </c>
      <c r="E72" s="32" t="s">
        <v>28</v>
      </c>
      <c r="F72" s="32" t="s">
        <v>51</v>
      </c>
      <c r="G72" s="32" t="s">
        <v>30</v>
      </c>
      <c r="H72" s="30">
        <v>5</v>
      </c>
      <c r="I72" s="36">
        <v>5000</v>
      </c>
      <c r="J72" s="37">
        <v>100</v>
      </c>
      <c r="K72" s="33">
        <f t="shared" si="10"/>
        <v>5000</v>
      </c>
      <c r="L72" s="33">
        <f t="shared" si="6"/>
        <v>5000</v>
      </c>
      <c r="M72" s="38">
        <f t="shared" si="9"/>
        <v>5000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2" customHeight="1">
      <c r="A73" s="30">
        <v>81</v>
      </c>
      <c r="B73" s="40" t="s">
        <v>91</v>
      </c>
      <c r="C73" s="32" t="s">
        <v>72</v>
      </c>
      <c r="D73" s="32" t="s">
        <v>72</v>
      </c>
      <c r="E73" s="32" t="s">
        <v>28</v>
      </c>
      <c r="F73" s="32" t="s">
        <v>51</v>
      </c>
      <c r="G73" s="32" t="s">
        <v>30</v>
      </c>
      <c r="H73" s="30">
        <v>2</v>
      </c>
      <c r="I73" s="36">
        <v>15000</v>
      </c>
      <c r="J73" s="37">
        <v>100</v>
      </c>
      <c r="K73" s="33">
        <f t="shared" si="10"/>
        <v>15000</v>
      </c>
      <c r="L73" s="33">
        <f t="shared" si="6"/>
        <v>15000</v>
      </c>
      <c r="M73" s="38">
        <f t="shared" si="9"/>
        <v>15000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2" customHeight="1">
      <c r="A74" s="30">
        <v>82</v>
      </c>
      <c r="B74" s="40" t="s">
        <v>92</v>
      </c>
      <c r="C74" s="32" t="s">
        <v>72</v>
      </c>
      <c r="D74" s="32" t="s">
        <v>72</v>
      </c>
      <c r="E74" s="32" t="s">
        <v>28</v>
      </c>
      <c r="F74" s="32" t="s">
        <v>67</v>
      </c>
      <c r="G74" s="32" t="s">
        <v>30</v>
      </c>
      <c r="H74" s="30">
        <v>3</v>
      </c>
      <c r="I74" s="36">
        <v>4000</v>
      </c>
      <c r="J74" s="37">
        <v>100</v>
      </c>
      <c r="K74" s="33">
        <f t="shared" si="10"/>
        <v>4000</v>
      </c>
      <c r="L74" s="33">
        <f t="shared" si="6"/>
        <v>4000</v>
      </c>
      <c r="M74" s="38">
        <f t="shared" si="9"/>
        <v>4000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2" customHeight="1">
      <c r="A75" s="30">
        <v>83</v>
      </c>
      <c r="B75" s="40" t="s">
        <v>93</v>
      </c>
      <c r="C75" s="32" t="s">
        <v>72</v>
      </c>
      <c r="D75" s="32" t="s">
        <v>72</v>
      </c>
      <c r="E75" s="32" t="s">
        <v>28</v>
      </c>
      <c r="F75" s="32" t="s">
        <v>51</v>
      </c>
      <c r="G75" s="32" t="s">
        <v>30</v>
      </c>
      <c r="H75" s="30">
        <v>5</v>
      </c>
      <c r="I75" s="36">
        <v>5000</v>
      </c>
      <c r="J75" s="37">
        <v>100</v>
      </c>
      <c r="K75" s="33">
        <f t="shared" si="10"/>
        <v>5000</v>
      </c>
      <c r="L75" s="33">
        <f t="shared" si="6"/>
        <v>5000</v>
      </c>
      <c r="M75" s="38">
        <f t="shared" si="9"/>
        <v>5000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2" customHeight="1">
      <c r="A76" s="30">
        <v>84</v>
      </c>
      <c r="B76" s="40" t="s">
        <v>94</v>
      </c>
      <c r="C76" s="32" t="s">
        <v>72</v>
      </c>
      <c r="D76" s="32" t="s">
        <v>72</v>
      </c>
      <c r="E76" s="32" t="s">
        <v>28</v>
      </c>
      <c r="F76" s="32" t="s">
        <v>67</v>
      </c>
      <c r="G76" s="32" t="s">
        <v>30</v>
      </c>
      <c r="H76" s="30">
        <v>3</v>
      </c>
      <c r="I76" s="36">
        <v>4000</v>
      </c>
      <c r="J76" s="37">
        <v>100</v>
      </c>
      <c r="K76" s="33">
        <f t="shared" si="10"/>
        <v>4000</v>
      </c>
      <c r="L76" s="33">
        <f t="shared" si="6"/>
        <v>4000</v>
      </c>
      <c r="M76" s="38">
        <f t="shared" si="9"/>
        <v>4000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2" customHeight="1">
      <c r="A77" s="30">
        <v>85</v>
      </c>
      <c r="B77" s="40" t="s">
        <v>95</v>
      </c>
      <c r="C77" s="32" t="s">
        <v>72</v>
      </c>
      <c r="D77" s="30" t="s">
        <v>96</v>
      </c>
      <c r="E77" s="32" t="s">
        <v>28</v>
      </c>
      <c r="F77" s="32" t="s">
        <v>29</v>
      </c>
      <c r="G77" s="32" t="s">
        <v>33</v>
      </c>
      <c r="H77" s="30">
        <v>3</v>
      </c>
      <c r="I77" s="36">
        <v>150000</v>
      </c>
      <c r="J77" s="37">
        <v>100</v>
      </c>
      <c r="K77" s="33">
        <f t="shared" si="10"/>
        <v>150000</v>
      </c>
      <c r="L77" s="33">
        <f t="shared" si="6"/>
        <v>150000</v>
      </c>
      <c r="M77" s="38">
        <f t="shared" si="9"/>
        <v>150000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2" customHeight="1">
      <c r="A78" s="30">
        <v>86</v>
      </c>
      <c r="B78" s="40" t="s">
        <v>97</v>
      </c>
      <c r="C78" s="32" t="s">
        <v>72</v>
      </c>
      <c r="D78" s="30" t="s">
        <v>72</v>
      </c>
      <c r="E78" s="32" t="s">
        <v>28</v>
      </c>
      <c r="F78" s="32" t="s">
        <v>29</v>
      </c>
      <c r="G78" s="32" t="s">
        <v>33</v>
      </c>
      <c r="H78" s="30">
        <v>3</v>
      </c>
      <c r="I78" s="36">
        <v>150000</v>
      </c>
      <c r="J78" s="37">
        <v>100</v>
      </c>
      <c r="K78" s="33">
        <f t="shared" si="10"/>
        <v>150000</v>
      </c>
      <c r="L78" s="33">
        <f t="shared" si="6"/>
        <v>150000</v>
      </c>
      <c r="M78" s="38">
        <f t="shared" si="9"/>
        <v>150000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2" customHeight="1">
      <c r="A79" s="30">
        <v>87</v>
      </c>
      <c r="B79" s="40" t="s">
        <v>98</v>
      </c>
      <c r="C79" s="32" t="s">
        <v>72</v>
      </c>
      <c r="D79" s="30" t="s">
        <v>99</v>
      </c>
      <c r="E79" s="32" t="s">
        <v>28</v>
      </c>
      <c r="F79" s="32" t="s">
        <v>29</v>
      </c>
      <c r="G79" s="32" t="s">
        <v>33</v>
      </c>
      <c r="H79" s="32">
        <v>5</v>
      </c>
      <c r="I79" s="36">
        <v>70000</v>
      </c>
      <c r="J79" s="37">
        <v>100</v>
      </c>
      <c r="K79" s="33">
        <f t="shared" si="10"/>
        <v>70000</v>
      </c>
      <c r="L79" s="33">
        <f t="shared" si="6"/>
        <v>70000</v>
      </c>
      <c r="M79" s="38">
        <f t="shared" si="9"/>
        <v>70000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2" customHeight="1">
      <c r="A80" s="30">
        <v>88</v>
      </c>
      <c r="B80" s="49" t="s">
        <v>100</v>
      </c>
      <c r="C80" s="32" t="s">
        <v>72</v>
      </c>
      <c r="D80" s="30" t="s">
        <v>72</v>
      </c>
      <c r="E80" s="32" t="s">
        <v>28</v>
      </c>
      <c r="F80" s="32" t="s">
        <v>35</v>
      </c>
      <c r="G80" s="32" t="s">
        <v>30</v>
      </c>
      <c r="H80" s="30">
        <v>2</v>
      </c>
      <c r="I80" s="36">
        <v>100000</v>
      </c>
      <c r="J80" s="37">
        <v>100</v>
      </c>
      <c r="K80" s="33">
        <f t="shared" si="10"/>
        <v>100000</v>
      </c>
      <c r="L80" s="33">
        <f t="shared" si="6"/>
        <v>100000</v>
      </c>
      <c r="M80" s="38">
        <f t="shared" si="9"/>
        <v>100000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2" customHeight="1">
      <c r="A81" s="30">
        <v>89</v>
      </c>
      <c r="B81" s="49" t="s">
        <v>101</v>
      </c>
      <c r="C81" s="32" t="s">
        <v>72</v>
      </c>
      <c r="D81" s="30" t="s">
        <v>72</v>
      </c>
      <c r="E81" s="32" t="s">
        <v>28</v>
      </c>
      <c r="F81" s="32" t="s">
        <v>35</v>
      </c>
      <c r="G81" s="32" t="s">
        <v>30</v>
      </c>
      <c r="H81" s="32">
        <v>3</v>
      </c>
      <c r="I81" s="36">
        <v>75000</v>
      </c>
      <c r="J81" s="37">
        <v>100</v>
      </c>
      <c r="K81" s="33">
        <f t="shared" si="10"/>
        <v>75000</v>
      </c>
      <c r="L81" s="33">
        <f t="shared" si="6"/>
        <v>75000</v>
      </c>
      <c r="M81" s="38">
        <f t="shared" si="9"/>
        <v>75000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2" customHeight="1">
      <c r="A82" s="30">
        <v>92</v>
      </c>
      <c r="B82" s="40" t="s">
        <v>102</v>
      </c>
      <c r="C82" s="32" t="s">
        <v>72</v>
      </c>
      <c r="D82" s="30" t="s">
        <v>72</v>
      </c>
      <c r="E82" s="32" t="s">
        <v>28</v>
      </c>
      <c r="F82" s="32" t="s">
        <v>51</v>
      </c>
      <c r="G82" s="32" t="s">
        <v>30</v>
      </c>
      <c r="H82" s="30">
        <v>2</v>
      </c>
      <c r="I82" s="36">
        <v>15000</v>
      </c>
      <c r="J82" s="37">
        <v>100</v>
      </c>
      <c r="K82" s="33">
        <f t="shared" si="10"/>
        <v>15000</v>
      </c>
      <c r="L82" s="33">
        <f t="shared" si="6"/>
        <v>15000</v>
      </c>
      <c r="M82" s="38">
        <f t="shared" si="9"/>
        <v>15000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2" customHeight="1">
      <c r="A83" s="30">
        <v>93</v>
      </c>
      <c r="B83" s="40" t="s">
        <v>103</v>
      </c>
      <c r="C83" s="32" t="s">
        <v>72</v>
      </c>
      <c r="D83" s="30" t="s">
        <v>72</v>
      </c>
      <c r="E83" s="32" t="s">
        <v>28</v>
      </c>
      <c r="F83" s="32" t="s">
        <v>51</v>
      </c>
      <c r="G83" s="32" t="s">
        <v>30</v>
      </c>
      <c r="H83" s="30">
        <v>5</v>
      </c>
      <c r="I83" s="36">
        <v>5000</v>
      </c>
      <c r="J83" s="37">
        <v>100</v>
      </c>
      <c r="K83" s="33">
        <f t="shared" si="10"/>
        <v>5000</v>
      </c>
      <c r="L83" s="33">
        <f t="shared" si="6"/>
        <v>5000</v>
      </c>
      <c r="M83" s="38">
        <f t="shared" si="9"/>
        <v>5000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2" customHeight="1">
      <c r="A84" s="30">
        <v>94</v>
      </c>
      <c r="B84" s="49" t="s">
        <v>104</v>
      </c>
      <c r="C84" s="32" t="s">
        <v>72</v>
      </c>
      <c r="D84" s="30" t="s">
        <v>72</v>
      </c>
      <c r="E84" s="32" t="s">
        <v>28</v>
      </c>
      <c r="F84" s="32" t="s">
        <v>67</v>
      </c>
      <c r="G84" s="32" t="s">
        <v>30</v>
      </c>
      <c r="H84" s="30">
        <v>1</v>
      </c>
      <c r="I84" s="36">
        <v>10000</v>
      </c>
      <c r="J84" s="37">
        <v>100</v>
      </c>
      <c r="K84" s="33">
        <f t="shared" si="10"/>
        <v>10000</v>
      </c>
      <c r="L84" s="33">
        <f t="shared" si="6"/>
        <v>10000</v>
      </c>
      <c r="M84" s="38">
        <f t="shared" si="9"/>
        <v>10000</v>
      </c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2" customHeight="1">
      <c r="A85" s="30">
        <v>95</v>
      </c>
      <c r="B85" s="40" t="s">
        <v>105</v>
      </c>
      <c r="C85" s="32" t="s">
        <v>72</v>
      </c>
      <c r="D85" s="30" t="s">
        <v>72</v>
      </c>
      <c r="E85" s="32" t="s">
        <v>28</v>
      </c>
      <c r="F85" s="32" t="s">
        <v>67</v>
      </c>
      <c r="G85" s="32" t="s">
        <v>30</v>
      </c>
      <c r="H85" s="30">
        <v>3</v>
      </c>
      <c r="I85" s="36">
        <v>4000</v>
      </c>
      <c r="J85" s="37">
        <v>100</v>
      </c>
      <c r="K85" s="33">
        <f t="shared" si="10"/>
        <v>4000</v>
      </c>
      <c r="L85" s="33">
        <f t="shared" si="6"/>
        <v>4000</v>
      </c>
      <c r="M85" s="38">
        <f t="shared" si="9"/>
        <v>4000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2" customHeight="1">
      <c r="A86" s="30">
        <v>96</v>
      </c>
      <c r="B86" s="40" t="s">
        <v>106</v>
      </c>
      <c r="C86" s="32" t="s">
        <v>72</v>
      </c>
      <c r="D86" s="30" t="s">
        <v>72</v>
      </c>
      <c r="E86" s="32" t="s">
        <v>28</v>
      </c>
      <c r="F86" s="32" t="s">
        <v>67</v>
      </c>
      <c r="G86" s="32" t="s">
        <v>30</v>
      </c>
      <c r="H86" s="30">
        <v>3</v>
      </c>
      <c r="I86" s="36">
        <v>4000</v>
      </c>
      <c r="J86" s="37">
        <v>100</v>
      </c>
      <c r="K86" s="33">
        <f t="shared" si="10"/>
        <v>4000</v>
      </c>
      <c r="L86" s="33">
        <f t="shared" si="6"/>
        <v>4000</v>
      </c>
      <c r="M86" s="38">
        <f t="shared" si="9"/>
        <v>4000</v>
      </c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2" customHeight="1">
      <c r="A87" s="30">
        <v>97</v>
      </c>
      <c r="B87" s="40" t="s">
        <v>107</v>
      </c>
      <c r="C87" s="32" t="s">
        <v>72</v>
      </c>
      <c r="D87" s="30" t="s">
        <v>72</v>
      </c>
      <c r="E87" s="32" t="s">
        <v>28</v>
      </c>
      <c r="F87" s="32" t="s">
        <v>67</v>
      </c>
      <c r="G87" s="32" t="s">
        <v>30</v>
      </c>
      <c r="H87" s="30">
        <v>3</v>
      </c>
      <c r="I87" s="36">
        <v>4000</v>
      </c>
      <c r="J87" s="37">
        <v>100</v>
      </c>
      <c r="K87" s="33">
        <f t="shared" si="10"/>
        <v>4000</v>
      </c>
      <c r="L87" s="33">
        <f t="shared" si="6"/>
        <v>4000</v>
      </c>
      <c r="M87" s="38">
        <f t="shared" si="9"/>
        <v>4000</v>
      </c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2" customHeight="1">
      <c r="A88" s="30">
        <v>98</v>
      </c>
      <c r="B88" s="31" t="s">
        <v>108</v>
      </c>
      <c r="C88" s="32" t="s">
        <v>72</v>
      </c>
      <c r="D88" s="30" t="s">
        <v>72</v>
      </c>
      <c r="E88" s="32" t="s">
        <v>28</v>
      </c>
      <c r="F88" s="32" t="s">
        <v>51</v>
      </c>
      <c r="G88" s="32" t="s">
        <v>30</v>
      </c>
      <c r="H88" s="32">
        <v>3</v>
      </c>
      <c r="I88" s="36">
        <v>10000</v>
      </c>
      <c r="J88" s="37">
        <v>100</v>
      </c>
      <c r="K88" s="33">
        <f t="shared" si="10"/>
        <v>10000</v>
      </c>
      <c r="L88" s="33">
        <f t="shared" si="6"/>
        <v>10000</v>
      </c>
      <c r="M88" s="38">
        <f t="shared" si="9"/>
        <v>10000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2" customHeight="1">
      <c r="A89" s="30">
        <v>99</v>
      </c>
      <c r="B89" s="40" t="s">
        <v>109</v>
      </c>
      <c r="C89" s="32" t="s">
        <v>72</v>
      </c>
      <c r="D89" s="30" t="s">
        <v>72</v>
      </c>
      <c r="E89" s="32" t="s">
        <v>28</v>
      </c>
      <c r="F89" s="32" t="s">
        <v>35</v>
      </c>
      <c r="G89" s="32" t="s">
        <v>30</v>
      </c>
      <c r="H89" s="30">
        <v>3</v>
      </c>
      <c r="I89" s="36">
        <v>75000</v>
      </c>
      <c r="J89" s="37">
        <v>100</v>
      </c>
      <c r="K89" s="33">
        <f t="shared" si="10"/>
        <v>75000</v>
      </c>
      <c r="L89" s="33">
        <f t="shared" si="6"/>
        <v>75000</v>
      </c>
      <c r="M89" s="38">
        <f t="shared" si="9"/>
        <v>75000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>
      <c r="A90" s="51">
        <v>100</v>
      </c>
      <c r="B90" s="52" t="s">
        <v>110</v>
      </c>
      <c r="C90" s="53" t="s">
        <v>72</v>
      </c>
      <c r="D90" s="53" t="s">
        <v>111</v>
      </c>
      <c r="E90" s="53" t="s">
        <v>28</v>
      </c>
      <c r="F90" s="53" t="s">
        <v>29</v>
      </c>
      <c r="G90" s="53" t="s">
        <v>33</v>
      </c>
      <c r="H90" s="53">
        <v>5</v>
      </c>
      <c r="I90" s="54">
        <v>70000</v>
      </c>
      <c r="J90" s="55">
        <v>100</v>
      </c>
      <c r="K90" s="56">
        <f t="shared" si="10"/>
        <v>70000</v>
      </c>
      <c r="L90" s="56">
        <f t="shared" si="6"/>
        <v>70000</v>
      </c>
      <c r="M90" s="57">
        <f t="shared" si="9"/>
        <v>70000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6.5" customHeight="1">
      <c r="A91" s="58">
        <v>103</v>
      </c>
      <c r="B91" s="59" t="s">
        <v>112</v>
      </c>
      <c r="C91" s="60" t="s">
        <v>113</v>
      </c>
      <c r="D91" s="60" t="s">
        <v>114</v>
      </c>
      <c r="E91" s="60" t="s">
        <v>115</v>
      </c>
      <c r="F91" s="58" t="s">
        <v>51</v>
      </c>
      <c r="G91" s="58" t="s">
        <v>33</v>
      </c>
      <c r="H91" s="58">
        <v>3</v>
      </c>
      <c r="I91" s="61">
        <v>18000</v>
      </c>
      <c r="J91" s="62">
        <v>100</v>
      </c>
      <c r="K91" s="63">
        <f t="shared" si="10"/>
        <v>18000</v>
      </c>
      <c r="L91" s="63">
        <f t="shared" si="6"/>
        <v>18000</v>
      </c>
      <c r="M91" s="64">
        <f t="shared" si="9"/>
        <v>18000</v>
      </c>
      <c r="N91" s="65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>
      <c r="A92" s="51">
        <v>105</v>
      </c>
      <c r="B92" s="66" t="s">
        <v>116</v>
      </c>
      <c r="C92" s="67" t="s">
        <v>113</v>
      </c>
      <c r="D92" s="67" t="s">
        <v>114</v>
      </c>
      <c r="E92" s="67" t="s">
        <v>115</v>
      </c>
      <c r="F92" s="51" t="s">
        <v>29</v>
      </c>
      <c r="G92" s="51" t="s">
        <v>33</v>
      </c>
      <c r="H92" s="51">
        <v>4</v>
      </c>
      <c r="I92" s="54">
        <v>100000</v>
      </c>
      <c r="J92" s="55">
        <v>100</v>
      </c>
      <c r="K92" s="56">
        <f t="shared" si="10"/>
        <v>100000</v>
      </c>
      <c r="L92" s="56">
        <f t="shared" si="6"/>
        <v>100000</v>
      </c>
      <c r="M92" s="57">
        <f t="shared" si="9"/>
        <v>100000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8" customHeight="1">
      <c r="A93" s="68">
        <v>106</v>
      </c>
      <c r="B93" s="69" t="s">
        <v>117</v>
      </c>
      <c r="C93" s="70" t="s">
        <v>113</v>
      </c>
      <c r="D93" s="70" t="s">
        <v>118</v>
      </c>
      <c r="E93" s="70" t="s">
        <v>115</v>
      </c>
      <c r="F93" s="68" t="s">
        <v>29</v>
      </c>
      <c r="G93" s="68" t="s">
        <v>33</v>
      </c>
      <c r="H93" s="68">
        <v>5</v>
      </c>
      <c r="I93" s="71">
        <v>70000</v>
      </c>
      <c r="J93" s="72">
        <v>100</v>
      </c>
      <c r="K93" s="73">
        <f t="shared" si="10"/>
        <v>70000</v>
      </c>
      <c r="L93" s="73">
        <f t="shared" si="6"/>
        <v>70000</v>
      </c>
      <c r="M93" s="74">
        <f t="shared" si="9"/>
        <v>70000</v>
      </c>
      <c r="N93" s="20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8" customHeight="1">
      <c r="A94" s="58">
        <v>107</v>
      </c>
      <c r="B94" s="75" t="s">
        <v>119</v>
      </c>
      <c r="C94" s="60" t="s">
        <v>120</v>
      </c>
      <c r="D94" s="60" t="s">
        <v>121</v>
      </c>
      <c r="E94" s="60" t="s">
        <v>28</v>
      </c>
      <c r="F94" s="58" t="s">
        <v>29</v>
      </c>
      <c r="G94" s="58" t="s">
        <v>33</v>
      </c>
      <c r="H94" s="58">
        <v>2</v>
      </c>
      <c r="I94" s="61">
        <v>300000</v>
      </c>
      <c r="J94" s="62">
        <v>100</v>
      </c>
      <c r="K94" s="63">
        <f t="shared" si="10"/>
        <v>300000</v>
      </c>
      <c r="L94" s="63">
        <f t="shared" si="6"/>
        <v>300000</v>
      </c>
      <c r="M94" s="730">
        <f>L94+L95+L96</f>
        <v>550000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8" customHeight="1">
      <c r="A95" s="30">
        <v>108</v>
      </c>
      <c r="B95" s="40" t="s">
        <v>119</v>
      </c>
      <c r="C95" s="77" t="s">
        <v>120</v>
      </c>
      <c r="D95" s="77" t="s">
        <v>121</v>
      </c>
      <c r="E95" s="77" t="s">
        <v>28</v>
      </c>
      <c r="F95" s="30" t="s">
        <v>29</v>
      </c>
      <c r="G95" s="30" t="s">
        <v>30</v>
      </c>
      <c r="H95" s="30">
        <v>2</v>
      </c>
      <c r="I95" s="36">
        <v>150000</v>
      </c>
      <c r="J95" s="37">
        <v>100</v>
      </c>
      <c r="K95" s="33">
        <f t="shared" si="10"/>
        <v>150000</v>
      </c>
      <c r="L95" s="33">
        <f t="shared" si="6"/>
        <v>150000</v>
      </c>
      <c r="M95" s="72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8" customHeight="1">
      <c r="A96" s="30">
        <v>109</v>
      </c>
      <c r="B96" s="40" t="s">
        <v>119</v>
      </c>
      <c r="C96" s="77" t="s">
        <v>120</v>
      </c>
      <c r="D96" s="77" t="s">
        <v>121</v>
      </c>
      <c r="E96" s="77" t="s">
        <v>122</v>
      </c>
      <c r="F96" s="30" t="s">
        <v>29</v>
      </c>
      <c r="G96" s="30" t="s">
        <v>30</v>
      </c>
      <c r="H96" s="30">
        <v>3</v>
      </c>
      <c r="I96" s="36">
        <v>100000</v>
      </c>
      <c r="J96" s="37">
        <v>100</v>
      </c>
      <c r="K96" s="33">
        <f t="shared" si="10"/>
        <v>100000</v>
      </c>
      <c r="L96" s="33">
        <f t="shared" si="6"/>
        <v>100000</v>
      </c>
      <c r="M96" s="727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4">
      <c r="A97" s="30">
        <v>110</v>
      </c>
      <c r="B97" s="40" t="s">
        <v>123</v>
      </c>
      <c r="C97" s="77" t="s">
        <v>120</v>
      </c>
      <c r="D97" s="77" t="s">
        <v>121</v>
      </c>
      <c r="E97" s="77" t="s">
        <v>28</v>
      </c>
      <c r="F97" s="30" t="s">
        <v>29</v>
      </c>
      <c r="G97" s="30" t="s">
        <v>124</v>
      </c>
      <c r="H97" s="30">
        <v>5</v>
      </c>
      <c r="I97" s="36">
        <v>0</v>
      </c>
      <c r="J97" s="37">
        <v>100</v>
      </c>
      <c r="K97" s="33">
        <f t="shared" si="10"/>
        <v>0</v>
      </c>
      <c r="L97" s="33">
        <f t="shared" si="6"/>
        <v>0</v>
      </c>
      <c r="M97" s="726">
        <f>L97+L98+L99+L100</f>
        <v>100000</v>
      </c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8" customHeight="1">
      <c r="A98" s="30">
        <v>111</v>
      </c>
      <c r="B98" s="40" t="s">
        <v>123</v>
      </c>
      <c r="C98" s="77" t="s">
        <v>120</v>
      </c>
      <c r="D98" s="77" t="s">
        <v>121</v>
      </c>
      <c r="E98" s="77" t="s">
        <v>28</v>
      </c>
      <c r="F98" s="30" t="s">
        <v>29</v>
      </c>
      <c r="G98" s="30" t="s">
        <v>33</v>
      </c>
      <c r="H98" s="30">
        <v>7</v>
      </c>
      <c r="I98" s="36">
        <v>0</v>
      </c>
      <c r="J98" s="37">
        <v>100</v>
      </c>
      <c r="K98" s="33">
        <f t="shared" si="10"/>
        <v>0</v>
      </c>
      <c r="L98" s="33">
        <f t="shared" si="6"/>
        <v>0</v>
      </c>
      <c r="M98" s="728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8" customHeight="1">
      <c r="A99" s="30">
        <v>112</v>
      </c>
      <c r="B99" s="40" t="s">
        <v>123</v>
      </c>
      <c r="C99" s="77" t="s">
        <v>120</v>
      </c>
      <c r="D99" s="77" t="s">
        <v>121</v>
      </c>
      <c r="E99" s="77" t="s">
        <v>28</v>
      </c>
      <c r="F99" s="30" t="s">
        <v>32</v>
      </c>
      <c r="G99" s="30" t="s">
        <v>125</v>
      </c>
      <c r="H99" s="30">
        <v>2</v>
      </c>
      <c r="I99" s="36">
        <v>0</v>
      </c>
      <c r="J99" s="37">
        <v>100</v>
      </c>
      <c r="K99" s="33">
        <f t="shared" si="10"/>
        <v>0</v>
      </c>
      <c r="L99" s="33">
        <f t="shared" si="6"/>
        <v>0</v>
      </c>
      <c r="M99" s="728"/>
      <c r="N99" s="20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8" customHeight="1">
      <c r="A100" s="30">
        <v>113</v>
      </c>
      <c r="B100" s="40" t="s">
        <v>123</v>
      </c>
      <c r="C100" s="77" t="s">
        <v>120</v>
      </c>
      <c r="D100" s="77" t="s">
        <v>121</v>
      </c>
      <c r="E100" s="77" t="s">
        <v>122</v>
      </c>
      <c r="F100" s="30" t="s">
        <v>29</v>
      </c>
      <c r="G100" s="30" t="s">
        <v>30</v>
      </c>
      <c r="H100" s="30">
        <v>3</v>
      </c>
      <c r="I100" s="36">
        <v>100000</v>
      </c>
      <c r="J100" s="37">
        <v>100</v>
      </c>
      <c r="K100" s="33">
        <f t="shared" si="10"/>
        <v>100000</v>
      </c>
      <c r="L100" s="33">
        <f t="shared" si="6"/>
        <v>100000</v>
      </c>
      <c r="M100" s="727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8" customHeight="1">
      <c r="A101" s="30">
        <v>114</v>
      </c>
      <c r="B101" s="40" t="s">
        <v>126</v>
      </c>
      <c r="C101" s="77" t="s">
        <v>120</v>
      </c>
      <c r="D101" s="77" t="s">
        <v>121</v>
      </c>
      <c r="E101" s="77" t="s">
        <v>28</v>
      </c>
      <c r="F101" s="30" t="s">
        <v>29</v>
      </c>
      <c r="G101" s="30" t="s">
        <v>33</v>
      </c>
      <c r="H101" s="30">
        <v>5</v>
      </c>
      <c r="I101" s="36">
        <v>70000</v>
      </c>
      <c r="J101" s="37">
        <v>100</v>
      </c>
      <c r="K101" s="33">
        <f t="shared" si="10"/>
        <v>70000</v>
      </c>
      <c r="L101" s="33">
        <f t="shared" si="6"/>
        <v>70000</v>
      </c>
      <c r="M101" s="726">
        <f>L101+L102+L103</f>
        <v>210000</v>
      </c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8" customHeight="1">
      <c r="A102" s="30">
        <v>115</v>
      </c>
      <c r="B102" s="40" t="s">
        <v>126</v>
      </c>
      <c r="C102" s="77" t="s">
        <v>120</v>
      </c>
      <c r="D102" s="77" t="s">
        <v>121</v>
      </c>
      <c r="E102" s="77" t="s">
        <v>28</v>
      </c>
      <c r="F102" s="30" t="s">
        <v>29</v>
      </c>
      <c r="G102" s="30" t="s">
        <v>30</v>
      </c>
      <c r="H102" s="30">
        <v>5</v>
      </c>
      <c r="I102" s="36">
        <v>40000</v>
      </c>
      <c r="J102" s="37">
        <v>100</v>
      </c>
      <c r="K102" s="33">
        <f t="shared" si="10"/>
        <v>40000</v>
      </c>
      <c r="L102" s="33">
        <f t="shared" si="6"/>
        <v>40000</v>
      </c>
      <c r="M102" s="728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8" customHeight="1">
      <c r="A103" s="30">
        <v>116</v>
      </c>
      <c r="B103" s="40" t="s">
        <v>126</v>
      </c>
      <c r="C103" s="77" t="s">
        <v>120</v>
      </c>
      <c r="D103" s="77" t="s">
        <v>121</v>
      </c>
      <c r="E103" s="77" t="s">
        <v>122</v>
      </c>
      <c r="F103" s="30" t="s">
        <v>29</v>
      </c>
      <c r="G103" s="30" t="s">
        <v>30</v>
      </c>
      <c r="H103" s="30">
        <v>3</v>
      </c>
      <c r="I103" s="36">
        <v>100000</v>
      </c>
      <c r="J103" s="37">
        <v>100</v>
      </c>
      <c r="K103" s="33">
        <f t="shared" si="10"/>
        <v>100000</v>
      </c>
      <c r="L103" s="33">
        <f t="shared" si="6"/>
        <v>100000</v>
      </c>
      <c r="M103" s="72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8" customHeight="1">
      <c r="A104" s="30">
        <v>117</v>
      </c>
      <c r="B104" s="40" t="s">
        <v>127</v>
      </c>
      <c r="C104" s="77" t="s">
        <v>120</v>
      </c>
      <c r="D104" s="77" t="s">
        <v>121</v>
      </c>
      <c r="E104" s="77" t="s">
        <v>28</v>
      </c>
      <c r="F104" s="30" t="s">
        <v>29</v>
      </c>
      <c r="G104" s="30" t="s">
        <v>30</v>
      </c>
      <c r="H104" s="30">
        <v>5</v>
      </c>
      <c r="I104" s="36">
        <v>40000</v>
      </c>
      <c r="J104" s="37">
        <v>100</v>
      </c>
      <c r="K104" s="33">
        <f t="shared" si="10"/>
        <v>40000</v>
      </c>
      <c r="L104" s="33">
        <f t="shared" si="6"/>
        <v>40000</v>
      </c>
      <c r="M104" s="726">
        <f>L104+L105</f>
        <v>40000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8" customHeight="1">
      <c r="A105" s="30">
        <v>118</v>
      </c>
      <c r="B105" s="40" t="s">
        <v>127</v>
      </c>
      <c r="C105" s="77" t="s">
        <v>120</v>
      </c>
      <c r="D105" s="77" t="s">
        <v>121</v>
      </c>
      <c r="E105" s="77" t="s">
        <v>28</v>
      </c>
      <c r="F105" s="30" t="s">
        <v>29</v>
      </c>
      <c r="G105" s="30" t="s">
        <v>33</v>
      </c>
      <c r="H105" s="30">
        <v>7</v>
      </c>
      <c r="I105" s="36">
        <v>0</v>
      </c>
      <c r="J105" s="37">
        <v>100</v>
      </c>
      <c r="K105" s="33">
        <f t="shared" si="10"/>
        <v>0</v>
      </c>
      <c r="L105" s="33">
        <f t="shared" si="6"/>
        <v>0</v>
      </c>
      <c r="M105" s="72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8" customHeight="1">
      <c r="A106" s="30">
        <v>119</v>
      </c>
      <c r="B106" s="78" t="s">
        <v>128</v>
      </c>
      <c r="C106" s="77" t="s">
        <v>120</v>
      </c>
      <c r="D106" s="77" t="s">
        <v>121</v>
      </c>
      <c r="E106" s="77" t="s">
        <v>28</v>
      </c>
      <c r="F106" s="30" t="s">
        <v>32</v>
      </c>
      <c r="G106" s="30" t="s">
        <v>125</v>
      </c>
      <c r="H106" s="30">
        <v>7</v>
      </c>
      <c r="I106" s="36">
        <v>0</v>
      </c>
      <c r="J106" s="37">
        <v>100</v>
      </c>
      <c r="K106" s="33">
        <f t="shared" si="10"/>
        <v>0</v>
      </c>
      <c r="L106" s="33">
        <f t="shared" si="6"/>
        <v>0</v>
      </c>
      <c r="M106" s="38">
        <f>L106</f>
        <v>0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8" customHeight="1">
      <c r="A107" s="30">
        <v>120</v>
      </c>
      <c r="B107" s="40" t="s">
        <v>129</v>
      </c>
      <c r="C107" s="77" t="s">
        <v>120</v>
      </c>
      <c r="D107" s="77" t="s">
        <v>121</v>
      </c>
      <c r="E107" s="77" t="s">
        <v>28</v>
      </c>
      <c r="F107" s="30" t="s">
        <v>29</v>
      </c>
      <c r="G107" s="30" t="s">
        <v>30</v>
      </c>
      <c r="H107" s="30">
        <v>3</v>
      </c>
      <c r="I107" s="36">
        <v>100000</v>
      </c>
      <c r="J107" s="37">
        <v>100</v>
      </c>
      <c r="K107" s="33">
        <f t="shared" si="10"/>
        <v>100000</v>
      </c>
      <c r="L107" s="33">
        <f t="shared" si="6"/>
        <v>100000</v>
      </c>
      <c r="M107" s="726">
        <f>L107+L108</f>
        <v>200000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8" customHeight="1">
      <c r="A108" s="30">
        <v>121</v>
      </c>
      <c r="B108" s="40" t="s">
        <v>129</v>
      </c>
      <c r="C108" s="77" t="s">
        <v>120</v>
      </c>
      <c r="D108" s="77" t="s">
        <v>121</v>
      </c>
      <c r="E108" s="77" t="s">
        <v>122</v>
      </c>
      <c r="F108" s="30" t="s">
        <v>29</v>
      </c>
      <c r="G108" s="30" t="s">
        <v>30</v>
      </c>
      <c r="H108" s="30">
        <v>3</v>
      </c>
      <c r="I108" s="36">
        <v>100000</v>
      </c>
      <c r="J108" s="37">
        <v>100</v>
      </c>
      <c r="K108" s="33">
        <f t="shared" si="10"/>
        <v>100000</v>
      </c>
      <c r="L108" s="33">
        <f t="shared" si="6"/>
        <v>100000</v>
      </c>
      <c r="M108" s="727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8" customHeight="1">
      <c r="A109" s="30">
        <v>122</v>
      </c>
      <c r="B109" s="78" t="s">
        <v>130</v>
      </c>
      <c r="C109" s="77" t="s">
        <v>120</v>
      </c>
      <c r="D109" s="77" t="s">
        <v>121</v>
      </c>
      <c r="E109" s="77" t="s">
        <v>28</v>
      </c>
      <c r="F109" s="30" t="s">
        <v>29</v>
      </c>
      <c r="G109" s="30" t="s">
        <v>30</v>
      </c>
      <c r="H109" s="30">
        <v>5</v>
      </c>
      <c r="I109" s="36">
        <v>40000</v>
      </c>
      <c r="J109" s="37">
        <v>100</v>
      </c>
      <c r="K109" s="33">
        <f t="shared" si="10"/>
        <v>40000</v>
      </c>
      <c r="L109" s="33">
        <f t="shared" si="6"/>
        <v>40000</v>
      </c>
      <c r="M109" s="38">
        <f>L109</f>
        <v>40000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8" customHeight="1">
      <c r="A110" s="30">
        <v>123</v>
      </c>
      <c r="B110" s="40" t="s">
        <v>131</v>
      </c>
      <c r="C110" s="77" t="s">
        <v>120</v>
      </c>
      <c r="D110" s="77" t="s">
        <v>121</v>
      </c>
      <c r="E110" s="77" t="s">
        <v>28</v>
      </c>
      <c r="F110" s="30" t="s">
        <v>29</v>
      </c>
      <c r="G110" s="30" t="s">
        <v>33</v>
      </c>
      <c r="H110" s="30">
        <v>12</v>
      </c>
      <c r="I110" s="36">
        <v>0</v>
      </c>
      <c r="J110" s="37">
        <v>100</v>
      </c>
      <c r="K110" s="33">
        <f t="shared" si="10"/>
        <v>0</v>
      </c>
      <c r="L110" s="33">
        <f t="shared" si="6"/>
        <v>0</v>
      </c>
      <c r="M110" s="726">
        <f>L110+L111+L112</f>
        <v>100000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8" customHeight="1">
      <c r="A111" s="30">
        <v>124</v>
      </c>
      <c r="B111" s="40" t="s">
        <v>131</v>
      </c>
      <c r="C111" s="77" t="s">
        <v>120</v>
      </c>
      <c r="D111" s="77" t="s">
        <v>121</v>
      </c>
      <c r="E111" s="77" t="s">
        <v>28</v>
      </c>
      <c r="F111" s="30" t="s">
        <v>29</v>
      </c>
      <c r="G111" s="30" t="s">
        <v>30</v>
      </c>
      <c r="H111" s="30">
        <v>12</v>
      </c>
      <c r="I111" s="36">
        <v>0</v>
      </c>
      <c r="J111" s="37">
        <v>100</v>
      </c>
      <c r="K111" s="33">
        <f t="shared" si="10"/>
        <v>0</v>
      </c>
      <c r="L111" s="33">
        <f t="shared" si="6"/>
        <v>0</v>
      </c>
      <c r="M111" s="72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8" customHeight="1">
      <c r="A112" s="30">
        <v>125</v>
      </c>
      <c r="B112" s="40" t="s">
        <v>131</v>
      </c>
      <c r="C112" s="77" t="s">
        <v>120</v>
      </c>
      <c r="D112" s="77" t="s">
        <v>121</v>
      </c>
      <c r="E112" s="77" t="s">
        <v>122</v>
      </c>
      <c r="F112" s="30" t="s">
        <v>29</v>
      </c>
      <c r="G112" s="30" t="s">
        <v>30</v>
      </c>
      <c r="H112" s="30">
        <v>3</v>
      </c>
      <c r="I112" s="36">
        <v>100000</v>
      </c>
      <c r="J112" s="37">
        <v>100</v>
      </c>
      <c r="K112" s="33">
        <f t="shared" si="10"/>
        <v>100000</v>
      </c>
      <c r="L112" s="33">
        <f t="shared" si="6"/>
        <v>100000</v>
      </c>
      <c r="M112" s="727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8" customHeight="1">
      <c r="A113" s="30">
        <v>126</v>
      </c>
      <c r="B113" s="40" t="s">
        <v>132</v>
      </c>
      <c r="C113" s="77" t="s">
        <v>120</v>
      </c>
      <c r="D113" s="77" t="s">
        <v>121</v>
      </c>
      <c r="E113" s="77" t="s">
        <v>28</v>
      </c>
      <c r="F113" s="30" t="s">
        <v>29</v>
      </c>
      <c r="G113" s="30" t="s">
        <v>30</v>
      </c>
      <c r="H113" s="30">
        <v>9</v>
      </c>
      <c r="I113" s="36">
        <v>0</v>
      </c>
      <c r="J113" s="37">
        <v>100</v>
      </c>
      <c r="K113" s="33">
        <f t="shared" si="10"/>
        <v>0</v>
      </c>
      <c r="L113" s="33">
        <f t="shared" si="6"/>
        <v>0</v>
      </c>
      <c r="M113" s="726">
        <f>L113+L114</f>
        <v>100000</v>
      </c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8" customHeight="1">
      <c r="A114" s="30">
        <v>127</v>
      </c>
      <c r="B114" s="40" t="s">
        <v>132</v>
      </c>
      <c r="C114" s="77" t="s">
        <v>120</v>
      </c>
      <c r="D114" s="77" t="s">
        <v>121</v>
      </c>
      <c r="E114" s="77" t="s">
        <v>122</v>
      </c>
      <c r="F114" s="30" t="s">
        <v>29</v>
      </c>
      <c r="G114" s="30" t="s">
        <v>30</v>
      </c>
      <c r="H114" s="30">
        <v>3</v>
      </c>
      <c r="I114" s="36">
        <v>100000</v>
      </c>
      <c r="J114" s="37">
        <v>100</v>
      </c>
      <c r="K114" s="33">
        <f t="shared" si="10"/>
        <v>100000</v>
      </c>
      <c r="L114" s="33">
        <f t="shared" si="6"/>
        <v>100000</v>
      </c>
      <c r="M114" s="727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8" customHeight="1">
      <c r="A115" s="30">
        <v>128</v>
      </c>
      <c r="B115" s="40" t="s">
        <v>133</v>
      </c>
      <c r="C115" s="77" t="s">
        <v>120</v>
      </c>
      <c r="D115" s="77" t="s">
        <v>121</v>
      </c>
      <c r="E115" s="77" t="s">
        <v>28</v>
      </c>
      <c r="F115" s="30" t="s">
        <v>29</v>
      </c>
      <c r="G115" s="30" t="s">
        <v>33</v>
      </c>
      <c r="H115" s="30">
        <v>9</v>
      </c>
      <c r="I115" s="36">
        <v>0</v>
      </c>
      <c r="J115" s="37">
        <v>100</v>
      </c>
      <c r="K115" s="33">
        <f t="shared" si="10"/>
        <v>0</v>
      </c>
      <c r="L115" s="33">
        <f t="shared" si="6"/>
        <v>0</v>
      </c>
      <c r="M115" s="726">
        <f>L115+L116+L117</f>
        <v>100000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8" customHeight="1">
      <c r="A116" s="30">
        <v>129</v>
      </c>
      <c r="B116" s="40" t="s">
        <v>133</v>
      </c>
      <c r="C116" s="77" t="s">
        <v>120</v>
      </c>
      <c r="D116" s="77" t="s">
        <v>121</v>
      </c>
      <c r="E116" s="77" t="s">
        <v>28</v>
      </c>
      <c r="F116" s="30" t="s">
        <v>29</v>
      </c>
      <c r="G116" s="30" t="s">
        <v>30</v>
      </c>
      <c r="H116" s="30">
        <v>8</v>
      </c>
      <c r="I116" s="36">
        <v>0</v>
      </c>
      <c r="J116" s="37">
        <v>100</v>
      </c>
      <c r="K116" s="33">
        <f t="shared" si="10"/>
        <v>0</v>
      </c>
      <c r="L116" s="33">
        <f t="shared" si="6"/>
        <v>0</v>
      </c>
      <c r="M116" s="728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8" customHeight="1">
      <c r="A117" s="79">
        <v>130</v>
      </c>
      <c r="B117" s="80" t="s">
        <v>133</v>
      </c>
      <c r="C117" s="81" t="s">
        <v>120</v>
      </c>
      <c r="D117" s="81" t="s">
        <v>121</v>
      </c>
      <c r="E117" s="81" t="s">
        <v>122</v>
      </c>
      <c r="F117" s="42" t="s">
        <v>29</v>
      </c>
      <c r="G117" s="79" t="s">
        <v>30</v>
      </c>
      <c r="H117" s="79">
        <v>3</v>
      </c>
      <c r="I117" s="82">
        <v>100000</v>
      </c>
      <c r="J117" s="83">
        <v>100</v>
      </c>
      <c r="K117" s="84">
        <f t="shared" si="10"/>
        <v>100000</v>
      </c>
      <c r="L117" s="84">
        <f t="shared" si="6"/>
        <v>100000</v>
      </c>
      <c r="M117" s="72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2" customHeight="1">
      <c r="A118" s="24">
        <v>131</v>
      </c>
      <c r="B118" s="85" t="s">
        <v>134</v>
      </c>
      <c r="C118" s="24" t="s">
        <v>135</v>
      </c>
      <c r="D118" s="24" t="s">
        <v>136</v>
      </c>
      <c r="E118" s="86" t="s">
        <v>28</v>
      </c>
      <c r="F118" s="58" t="s">
        <v>29</v>
      </c>
      <c r="G118" s="24" t="s">
        <v>33</v>
      </c>
      <c r="H118" s="24">
        <v>3</v>
      </c>
      <c r="I118" s="87">
        <v>150000</v>
      </c>
      <c r="J118" s="28">
        <v>100</v>
      </c>
      <c r="K118" s="27">
        <f t="shared" si="10"/>
        <v>150000</v>
      </c>
      <c r="L118" s="27">
        <f t="shared" si="6"/>
        <v>150000</v>
      </c>
      <c r="M118" s="729">
        <f>L118+L119+L120+L121+L122+L123</f>
        <v>625000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2" customHeight="1">
      <c r="A119" s="30">
        <v>132</v>
      </c>
      <c r="B119" s="40" t="s">
        <v>134</v>
      </c>
      <c r="C119" s="30" t="s">
        <v>135</v>
      </c>
      <c r="D119" s="30" t="s">
        <v>137</v>
      </c>
      <c r="E119" s="89" t="s">
        <v>28</v>
      </c>
      <c r="F119" s="30" t="s">
        <v>29</v>
      </c>
      <c r="G119" s="30" t="s">
        <v>33</v>
      </c>
      <c r="H119" s="30">
        <v>3</v>
      </c>
      <c r="I119" s="36">
        <v>150000</v>
      </c>
      <c r="J119" s="37">
        <v>50</v>
      </c>
      <c r="K119" s="33">
        <f t="shared" si="10"/>
        <v>75000</v>
      </c>
      <c r="L119" s="33">
        <f t="shared" si="6"/>
        <v>75000</v>
      </c>
      <c r="M119" s="72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2" customHeight="1">
      <c r="A120" s="30">
        <v>133</v>
      </c>
      <c r="B120" s="40" t="s">
        <v>134</v>
      </c>
      <c r="C120" s="30" t="s">
        <v>135</v>
      </c>
      <c r="D120" s="30" t="s">
        <v>138</v>
      </c>
      <c r="E120" s="89" t="s">
        <v>28</v>
      </c>
      <c r="F120" s="30" t="s">
        <v>29</v>
      </c>
      <c r="G120" s="30" t="s">
        <v>33</v>
      </c>
      <c r="H120" s="30">
        <v>3</v>
      </c>
      <c r="I120" s="36">
        <v>150000</v>
      </c>
      <c r="J120" s="37">
        <v>50</v>
      </c>
      <c r="K120" s="33">
        <f t="shared" si="10"/>
        <v>75000</v>
      </c>
      <c r="L120" s="33">
        <f t="shared" si="6"/>
        <v>75000</v>
      </c>
      <c r="M120" s="728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2" customHeight="1">
      <c r="A121" s="30">
        <v>134</v>
      </c>
      <c r="B121" s="40" t="s">
        <v>134</v>
      </c>
      <c r="C121" s="30" t="s">
        <v>135</v>
      </c>
      <c r="D121" s="30" t="s">
        <v>136</v>
      </c>
      <c r="E121" s="89" t="s">
        <v>28</v>
      </c>
      <c r="F121" s="30" t="s">
        <v>29</v>
      </c>
      <c r="G121" s="30" t="s">
        <v>30</v>
      </c>
      <c r="H121" s="30">
        <v>2</v>
      </c>
      <c r="I121" s="36">
        <v>150000</v>
      </c>
      <c r="J121" s="37">
        <v>100</v>
      </c>
      <c r="K121" s="33">
        <f t="shared" si="10"/>
        <v>150000</v>
      </c>
      <c r="L121" s="33">
        <f t="shared" si="6"/>
        <v>150000</v>
      </c>
      <c r="M121" s="72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2" customHeight="1">
      <c r="A122" s="30">
        <v>135</v>
      </c>
      <c r="B122" s="40" t="s">
        <v>134</v>
      </c>
      <c r="C122" s="30" t="s">
        <v>135</v>
      </c>
      <c r="D122" s="30" t="s">
        <v>137</v>
      </c>
      <c r="E122" s="89" t="s">
        <v>28</v>
      </c>
      <c r="F122" s="30" t="s">
        <v>29</v>
      </c>
      <c r="G122" s="30" t="s">
        <v>30</v>
      </c>
      <c r="H122" s="30">
        <v>1</v>
      </c>
      <c r="I122" s="36">
        <v>200000</v>
      </c>
      <c r="J122" s="37">
        <v>50</v>
      </c>
      <c r="K122" s="33">
        <f t="shared" si="10"/>
        <v>100000</v>
      </c>
      <c r="L122" s="33">
        <f t="shared" si="6"/>
        <v>100000</v>
      </c>
      <c r="M122" s="72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2" customHeight="1">
      <c r="A123" s="30">
        <v>136</v>
      </c>
      <c r="B123" s="40" t="s">
        <v>134</v>
      </c>
      <c r="C123" s="30" t="s">
        <v>135</v>
      </c>
      <c r="D123" s="30" t="s">
        <v>138</v>
      </c>
      <c r="E123" s="89" t="s">
        <v>28</v>
      </c>
      <c r="F123" s="30" t="s">
        <v>29</v>
      </c>
      <c r="G123" s="30" t="s">
        <v>30</v>
      </c>
      <c r="H123" s="30">
        <v>2</v>
      </c>
      <c r="I123" s="36">
        <v>150000</v>
      </c>
      <c r="J123" s="37">
        <v>50</v>
      </c>
      <c r="K123" s="33">
        <f t="shared" si="10"/>
        <v>75000</v>
      </c>
      <c r="L123" s="33">
        <f t="shared" si="6"/>
        <v>75000</v>
      </c>
      <c r="M123" s="72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2" customHeight="1">
      <c r="A124" s="30">
        <v>137</v>
      </c>
      <c r="B124" s="40" t="s">
        <v>139</v>
      </c>
      <c r="C124" s="30" t="s">
        <v>135</v>
      </c>
      <c r="D124" s="30" t="s">
        <v>136</v>
      </c>
      <c r="E124" s="89" t="s">
        <v>28</v>
      </c>
      <c r="F124" s="30" t="s">
        <v>29</v>
      </c>
      <c r="G124" s="30" t="s">
        <v>30</v>
      </c>
      <c r="H124" s="30">
        <v>1</v>
      </c>
      <c r="I124" s="36">
        <v>200000</v>
      </c>
      <c r="J124" s="37">
        <v>100</v>
      </c>
      <c r="K124" s="33">
        <f t="shared" si="10"/>
        <v>200000</v>
      </c>
      <c r="L124" s="33">
        <f t="shared" si="6"/>
        <v>200000</v>
      </c>
      <c r="M124" s="726">
        <f>L124+L125+L126</f>
        <v>400000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2" customHeight="1">
      <c r="A125" s="30">
        <v>138</v>
      </c>
      <c r="B125" s="40" t="s">
        <v>139</v>
      </c>
      <c r="C125" s="30" t="s">
        <v>135</v>
      </c>
      <c r="D125" s="30" t="s">
        <v>137</v>
      </c>
      <c r="E125" s="89" t="s">
        <v>28</v>
      </c>
      <c r="F125" s="30" t="s">
        <v>29</v>
      </c>
      <c r="G125" s="30" t="s">
        <v>30</v>
      </c>
      <c r="H125" s="30">
        <v>1</v>
      </c>
      <c r="I125" s="36">
        <v>200000</v>
      </c>
      <c r="J125" s="37">
        <v>50</v>
      </c>
      <c r="K125" s="33">
        <f t="shared" si="10"/>
        <v>100000</v>
      </c>
      <c r="L125" s="33">
        <f t="shared" si="6"/>
        <v>100000</v>
      </c>
      <c r="M125" s="72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2" customHeight="1">
      <c r="A126" s="30">
        <v>139</v>
      </c>
      <c r="B126" s="40" t="s">
        <v>139</v>
      </c>
      <c r="C126" s="30" t="s">
        <v>135</v>
      </c>
      <c r="D126" s="30" t="s">
        <v>138</v>
      </c>
      <c r="E126" s="89" t="s">
        <v>28</v>
      </c>
      <c r="F126" s="30" t="s">
        <v>29</v>
      </c>
      <c r="G126" s="30" t="s">
        <v>30</v>
      </c>
      <c r="H126" s="30">
        <v>1</v>
      </c>
      <c r="I126" s="36">
        <v>200000</v>
      </c>
      <c r="J126" s="37">
        <v>50</v>
      </c>
      <c r="K126" s="33">
        <f t="shared" si="10"/>
        <v>100000</v>
      </c>
      <c r="L126" s="33">
        <f t="shared" si="6"/>
        <v>100000</v>
      </c>
      <c r="M126" s="727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2" customHeight="1">
      <c r="A127" s="30">
        <v>140</v>
      </c>
      <c r="B127" s="40" t="s">
        <v>140</v>
      </c>
      <c r="C127" s="30" t="s">
        <v>135</v>
      </c>
      <c r="D127" s="30" t="s">
        <v>136</v>
      </c>
      <c r="E127" s="89" t="s">
        <v>28</v>
      </c>
      <c r="F127" s="30" t="s">
        <v>29</v>
      </c>
      <c r="G127" s="30" t="s">
        <v>30</v>
      </c>
      <c r="H127" s="30">
        <v>2</v>
      </c>
      <c r="I127" s="36">
        <v>150000</v>
      </c>
      <c r="J127" s="37">
        <v>100</v>
      </c>
      <c r="K127" s="33">
        <f t="shared" si="10"/>
        <v>150000</v>
      </c>
      <c r="L127" s="33">
        <f t="shared" si="6"/>
        <v>150000</v>
      </c>
      <c r="M127" s="726">
        <f>L127+L128+L129+L130+L131+L132+L133+L134+L135+L136+L137</f>
        <v>407500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2" customHeight="1">
      <c r="A128" s="30">
        <v>141</v>
      </c>
      <c r="B128" s="40" t="s">
        <v>140</v>
      </c>
      <c r="C128" s="30" t="s">
        <v>135</v>
      </c>
      <c r="D128" s="30" t="s">
        <v>137</v>
      </c>
      <c r="E128" s="89" t="s">
        <v>28</v>
      </c>
      <c r="F128" s="30" t="s">
        <v>29</v>
      </c>
      <c r="G128" s="30" t="s">
        <v>30</v>
      </c>
      <c r="H128" s="30">
        <v>3</v>
      </c>
      <c r="I128" s="36">
        <v>100000</v>
      </c>
      <c r="J128" s="37">
        <v>50</v>
      </c>
      <c r="K128" s="33">
        <f t="shared" si="10"/>
        <v>50000</v>
      </c>
      <c r="L128" s="33">
        <f t="shared" si="6"/>
        <v>50000</v>
      </c>
      <c r="M128" s="728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2" customHeight="1">
      <c r="A129" s="30">
        <v>142</v>
      </c>
      <c r="B129" s="40" t="s">
        <v>140</v>
      </c>
      <c r="C129" s="30" t="s">
        <v>135</v>
      </c>
      <c r="D129" s="30" t="s">
        <v>138</v>
      </c>
      <c r="E129" s="89" t="s">
        <v>28</v>
      </c>
      <c r="F129" s="79" t="s">
        <v>29</v>
      </c>
      <c r="G129" s="30" t="s">
        <v>30</v>
      </c>
      <c r="H129" s="30">
        <v>2</v>
      </c>
      <c r="I129" s="36">
        <v>150000</v>
      </c>
      <c r="J129" s="37">
        <v>50</v>
      </c>
      <c r="K129" s="33">
        <f t="shared" si="10"/>
        <v>75000</v>
      </c>
      <c r="L129" s="33">
        <f t="shared" si="6"/>
        <v>75000</v>
      </c>
      <c r="M129" s="72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2" customHeight="1">
      <c r="A130" s="30">
        <v>143</v>
      </c>
      <c r="B130" s="40" t="s">
        <v>140</v>
      </c>
      <c r="C130" s="30" t="s">
        <v>135</v>
      </c>
      <c r="D130" s="30" t="s">
        <v>136</v>
      </c>
      <c r="E130" s="89" t="s">
        <v>28</v>
      </c>
      <c r="F130" s="30" t="s">
        <v>51</v>
      </c>
      <c r="G130" s="30" t="s">
        <v>33</v>
      </c>
      <c r="H130" s="30">
        <v>1</v>
      </c>
      <c r="I130" s="36">
        <v>40000</v>
      </c>
      <c r="J130" s="37">
        <v>100</v>
      </c>
      <c r="K130" s="33">
        <f t="shared" si="10"/>
        <v>40000</v>
      </c>
      <c r="L130" s="33">
        <f t="shared" si="6"/>
        <v>40000</v>
      </c>
      <c r="M130" s="728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2" customHeight="1">
      <c r="A131" s="30">
        <v>144</v>
      </c>
      <c r="B131" s="40" t="s">
        <v>140</v>
      </c>
      <c r="C131" s="30" t="s">
        <v>135</v>
      </c>
      <c r="D131" s="30" t="s">
        <v>137</v>
      </c>
      <c r="E131" s="89" t="s">
        <v>28</v>
      </c>
      <c r="F131" s="30" t="s">
        <v>51</v>
      </c>
      <c r="G131" s="30" t="s">
        <v>33</v>
      </c>
      <c r="H131" s="30">
        <v>1</v>
      </c>
      <c r="I131" s="36">
        <v>40000</v>
      </c>
      <c r="J131" s="37">
        <v>50</v>
      </c>
      <c r="K131" s="33">
        <f t="shared" si="10"/>
        <v>20000</v>
      </c>
      <c r="L131" s="33">
        <f t="shared" si="6"/>
        <v>20000</v>
      </c>
      <c r="M131" s="72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2" customHeight="1">
      <c r="A132" s="30">
        <v>145</v>
      </c>
      <c r="B132" s="40" t="s">
        <v>140</v>
      </c>
      <c r="C132" s="30" t="s">
        <v>135</v>
      </c>
      <c r="D132" s="30" t="s">
        <v>138</v>
      </c>
      <c r="E132" s="89" t="s">
        <v>28</v>
      </c>
      <c r="F132" s="30" t="s">
        <v>51</v>
      </c>
      <c r="G132" s="30" t="s">
        <v>33</v>
      </c>
      <c r="H132" s="30">
        <v>1</v>
      </c>
      <c r="I132" s="36">
        <v>40000</v>
      </c>
      <c r="J132" s="37">
        <v>50</v>
      </c>
      <c r="K132" s="33">
        <f t="shared" si="10"/>
        <v>20000</v>
      </c>
      <c r="L132" s="33">
        <f t="shared" si="6"/>
        <v>20000</v>
      </c>
      <c r="M132" s="728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2" customHeight="1">
      <c r="A133" s="30">
        <v>146</v>
      </c>
      <c r="B133" s="40" t="s">
        <v>140</v>
      </c>
      <c r="C133" s="30" t="s">
        <v>135</v>
      </c>
      <c r="D133" s="30" t="s">
        <v>137</v>
      </c>
      <c r="E133" s="89" t="s">
        <v>28</v>
      </c>
      <c r="F133" s="30" t="s">
        <v>32</v>
      </c>
      <c r="G133" s="30" t="s">
        <v>33</v>
      </c>
      <c r="H133" s="30">
        <v>5</v>
      </c>
      <c r="I133" s="36">
        <v>20000</v>
      </c>
      <c r="J133" s="37">
        <v>50</v>
      </c>
      <c r="K133" s="33">
        <f t="shared" si="10"/>
        <v>10000</v>
      </c>
      <c r="L133" s="33">
        <f t="shared" si="6"/>
        <v>10000</v>
      </c>
      <c r="M133" s="72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2" customHeight="1">
      <c r="A134" s="30">
        <v>147</v>
      </c>
      <c r="B134" s="40" t="s">
        <v>140</v>
      </c>
      <c r="C134" s="30" t="s">
        <v>135</v>
      </c>
      <c r="D134" s="30" t="s">
        <v>136</v>
      </c>
      <c r="E134" s="89" t="s">
        <v>28</v>
      </c>
      <c r="F134" s="30" t="s">
        <v>51</v>
      </c>
      <c r="G134" s="30" t="s">
        <v>30</v>
      </c>
      <c r="H134" s="30">
        <v>2</v>
      </c>
      <c r="I134" s="36">
        <v>15000</v>
      </c>
      <c r="J134" s="37">
        <v>100</v>
      </c>
      <c r="K134" s="33">
        <f t="shared" si="10"/>
        <v>15000</v>
      </c>
      <c r="L134" s="33">
        <f t="shared" si="6"/>
        <v>15000</v>
      </c>
      <c r="M134" s="728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2" customHeight="1">
      <c r="A135" s="30">
        <v>148</v>
      </c>
      <c r="B135" s="40" t="s">
        <v>140</v>
      </c>
      <c r="C135" s="30" t="s">
        <v>135</v>
      </c>
      <c r="D135" s="30" t="s">
        <v>137</v>
      </c>
      <c r="E135" s="89" t="s">
        <v>28</v>
      </c>
      <c r="F135" s="30" t="s">
        <v>51</v>
      </c>
      <c r="G135" s="30" t="s">
        <v>30</v>
      </c>
      <c r="H135" s="30">
        <v>1</v>
      </c>
      <c r="I135" s="36">
        <v>20000</v>
      </c>
      <c r="J135" s="37">
        <v>50</v>
      </c>
      <c r="K135" s="33">
        <f t="shared" si="10"/>
        <v>10000</v>
      </c>
      <c r="L135" s="33">
        <f t="shared" si="6"/>
        <v>10000</v>
      </c>
      <c r="M135" s="72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2" customHeight="1">
      <c r="A136" s="30">
        <v>149</v>
      </c>
      <c r="B136" s="40" t="s">
        <v>140</v>
      </c>
      <c r="C136" s="30" t="s">
        <v>135</v>
      </c>
      <c r="D136" s="30" t="s">
        <v>138</v>
      </c>
      <c r="E136" s="89" t="s">
        <v>28</v>
      </c>
      <c r="F136" s="30" t="s">
        <v>51</v>
      </c>
      <c r="G136" s="30" t="s">
        <v>30</v>
      </c>
      <c r="H136" s="30">
        <v>2</v>
      </c>
      <c r="I136" s="36">
        <v>15000</v>
      </c>
      <c r="J136" s="37">
        <v>50</v>
      </c>
      <c r="K136" s="33">
        <f t="shared" si="10"/>
        <v>7500</v>
      </c>
      <c r="L136" s="33">
        <f t="shared" si="6"/>
        <v>7500</v>
      </c>
      <c r="M136" s="728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2" customHeight="1">
      <c r="A137" s="30">
        <v>150</v>
      </c>
      <c r="B137" s="40" t="s">
        <v>140</v>
      </c>
      <c r="C137" s="30" t="s">
        <v>135</v>
      </c>
      <c r="D137" s="30" t="s">
        <v>137</v>
      </c>
      <c r="E137" s="89" t="s">
        <v>28</v>
      </c>
      <c r="F137" s="30" t="s">
        <v>32</v>
      </c>
      <c r="G137" s="30" t="s">
        <v>30</v>
      </c>
      <c r="H137" s="30">
        <v>4</v>
      </c>
      <c r="I137" s="36">
        <v>10000</v>
      </c>
      <c r="J137" s="37">
        <v>100</v>
      </c>
      <c r="K137" s="33">
        <f t="shared" si="10"/>
        <v>10000</v>
      </c>
      <c r="L137" s="33">
        <f t="shared" si="6"/>
        <v>10000</v>
      </c>
      <c r="M137" s="72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2" customHeight="1">
      <c r="A138" s="30">
        <v>151</v>
      </c>
      <c r="B138" s="40" t="s">
        <v>141</v>
      </c>
      <c r="C138" s="30" t="s">
        <v>135</v>
      </c>
      <c r="D138" s="30" t="s">
        <v>136</v>
      </c>
      <c r="E138" s="89" t="s">
        <v>28</v>
      </c>
      <c r="F138" s="79" t="s">
        <v>29</v>
      </c>
      <c r="G138" s="30" t="s">
        <v>30</v>
      </c>
      <c r="H138" s="30">
        <v>4</v>
      </c>
      <c r="I138" s="36">
        <v>50000</v>
      </c>
      <c r="J138" s="37">
        <v>100</v>
      </c>
      <c r="K138" s="33">
        <f t="shared" si="10"/>
        <v>50000</v>
      </c>
      <c r="L138" s="33">
        <f t="shared" si="6"/>
        <v>50000</v>
      </c>
      <c r="M138" s="726">
        <f>L138+L139+L140+L141+L142+L143+L144+L145+L146</f>
        <v>216000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2" customHeight="1">
      <c r="A139" s="30">
        <v>152</v>
      </c>
      <c r="B139" s="40" t="s">
        <v>141</v>
      </c>
      <c r="C139" s="30" t="s">
        <v>135</v>
      </c>
      <c r="D139" s="30" t="s">
        <v>137</v>
      </c>
      <c r="E139" s="89" t="s">
        <v>28</v>
      </c>
      <c r="F139" s="79" t="s">
        <v>29</v>
      </c>
      <c r="G139" s="30" t="s">
        <v>30</v>
      </c>
      <c r="H139" s="30">
        <v>5</v>
      </c>
      <c r="I139" s="36">
        <v>40000</v>
      </c>
      <c r="J139" s="37">
        <v>50</v>
      </c>
      <c r="K139" s="33">
        <f t="shared" si="10"/>
        <v>20000</v>
      </c>
      <c r="L139" s="33">
        <f t="shared" si="6"/>
        <v>20000</v>
      </c>
      <c r="M139" s="72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2" customHeight="1">
      <c r="A140" s="30">
        <v>153</v>
      </c>
      <c r="B140" s="40" t="s">
        <v>141</v>
      </c>
      <c r="C140" s="30" t="s">
        <v>135</v>
      </c>
      <c r="D140" s="30" t="s">
        <v>138</v>
      </c>
      <c r="E140" s="89" t="s">
        <v>28</v>
      </c>
      <c r="F140" s="79" t="s">
        <v>29</v>
      </c>
      <c r="G140" s="30" t="s">
        <v>30</v>
      </c>
      <c r="H140" s="30">
        <v>3</v>
      </c>
      <c r="I140" s="36">
        <v>100000</v>
      </c>
      <c r="J140" s="37">
        <v>50</v>
      </c>
      <c r="K140" s="33">
        <f t="shared" si="10"/>
        <v>50000</v>
      </c>
      <c r="L140" s="33">
        <f t="shared" si="6"/>
        <v>50000</v>
      </c>
      <c r="M140" s="728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2" customHeight="1">
      <c r="A141" s="30">
        <v>154</v>
      </c>
      <c r="B141" s="40" t="s">
        <v>141</v>
      </c>
      <c r="C141" s="30" t="s">
        <v>135</v>
      </c>
      <c r="D141" s="30" t="s">
        <v>136</v>
      </c>
      <c r="E141" s="89" t="s">
        <v>28</v>
      </c>
      <c r="F141" s="30" t="s">
        <v>32</v>
      </c>
      <c r="G141" s="30" t="s">
        <v>33</v>
      </c>
      <c r="H141" s="30">
        <v>4</v>
      </c>
      <c r="I141" s="36">
        <v>26000</v>
      </c>
      <c r="J141" s="37">
        <v>100</v>
      </c>
      <c r="K141" s="33">
        <f t="shared" si="10"/>
        <v>26000</v>
      </c>
      <c r="L141" s="33">
        <f t="shared" si="6"/>
        <v>26000</v>
      </c>
      <c r="M141" s="72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2" customHeight="1">
      <c r="A142" s="30">
        <v>155</v>
      </c>
      <c r="B142" s="40" t="s">
        <v>141</v>
      </c>
      <c r="C142" s="30" t="s">
        <v>135</v>
      </c>
      <c r="D142" s="30" t="s">
        <v>137</v>
      </c>
      <c r="E142" s="89" t="s">
        <v>28</v>
      </c>
      <c r="F142" s="30" t="s">
        <v>32</v>
      </c>
      <c r="G142" s="30" t="s">
        <v>33</v>
      </c>
      <c r="H142" s="30">
        <v>5</v>
      </c>
      <c r="I142" s="36">
        <v>20000</v>
      </c>
      <c r="J142" s="37">
        <v>50</v>
      </c>
      <c r="K142" s="33">
        <f t="shared" si="10"/>
        <v>10000</v>
      </c>
      <c r="L142" s="33">
        <f t="shared" si="6"/>
        <v>10000</v>
      </c>
      <c r="M142" s="728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2" customHeight="1">
      <c r="A143" s="30">
        <v>156</v>
      </c>
      <c r="B143" s="40" t="s">
        <v>141</v>
      </c>
      <c r="C143" s="30" t="s">
        <v>135</v>
      </c>
      <c r="D143" s="30" t="s">
        <v>138</v>
      </c>
      <c r="E143" s="89" t="s">
        <v>28</v>
      </c>
      <c r="F143" s="30" t="s">
        <v>32</v>
      </c>
      <c r="G143" s="30" t="s">
        <v>33</v>
      </c>
      <c r="H143" s="30">
        <v>3</v>
      </c>
      <c r="I143" s="36">
        <v>30000</v>
      </c>
      <c r="J143" s="37">
        <v>50</v>
      </c>
      <c r="K143" s="33">
        <f t="shared" si="10"/>
        <v>15000</v>
      </c>
      <c r="L143" s="33">
        <f t="shared" si="6"/>
        <v>15000</v>
      </c>
      <c r="M143" s="728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2" customHeight="1">
      <c r="A144" s="30">
        <v>157</v>
      </c>
      <c r="B144" s="40" t="s">
        <v>141</v>
      </c>
      <c r="C144" s="30" t="s">
        <v>135</v>
      </c>
      <c r="D144" s="30" t="s">
        <v>136</v>
      </c>
      <c r="E144" s="89" t="s">
        <v>28</v>
      </c>
      <c r="F144" s="30" t="s">
        <v>32</v>
      </c>
      <c r="G144" s="30" t="s">
        <v>30</v>
      </c>
      <c r="H144" s="30">
        <v>2</v>
      </c>
      <c r="I144" s="36">
        <v>30000</v>
      </c>
      <c r="J144" s="37">
        <v>100</v>
      </c>
      <c r="K144" s="33">
        <f t="shared" si="10"/>
        <v>30000</v>
      </c>
      <c r="L144" s="33">
        <f t="shared" si="6"/>
        <v>30000</v>
      </c>
      <c r="M144" s="728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2" customHeight="1">
      <c r="A145" s="30">
        <v>158</v>
      </c>
      <c r="B145" s="40" t="s">
        <v>141</v>
      </c>
      <c r="C145" s="30" t="s">
        <v>135</v>
      </c>
      <c r="D145" s="30" t="s">
        <v>137</v>
      </c>
      <c r="E145" s="89" t="s">
        <v>28</v>
      </c>
      <c r="F145" s="30" t="s">
        <v>32</v>
      </c>
      <c r="G145" s="30" t="s">
        <v>30</v>
      </c>
      <c r="H145" s="30">
        <v>3</v>
      </c>
      <c r="I145" s="36">
        <v>20000</v>
      </c>
      <c r="J145" s="37">
        <v>50</v>
      </c>
      <c r="K145" s="33">
        <f t="shared" si="10"/>
        <v>10000</v>
      </c>
      <c r="L145" s="33">
        <f t="shared" si="6"/>
        <v>10000</v>
      </c>
      <c r="M145" s="728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2" customHeight="1">
      <c r="A146" s="30">
        <v>159</v>
      </c>
      <c r="B146" s="40" t="s">
        <v>141</v>
      </c>
      <c r="C146" s="30" t="s">
        <v>135</v>
      </c>
      <c r="D146" s="30" t="s">
        <v>138</v>
      </c>
      <c r="E146" s="89" t="s">
        <v>28</v>
      </c>
      <c r="F146" s="30" t="s">
        <v>32</v>
      </c>
      <c r="G146" s="30" t="s">
        <v>30</v>
      </c>
      <c r="H146" s="30">
        <v>4</v>
      </c>
      <c r="I146" s="36">
        <v>10000</v>
      </c>
      <c r="J146" s="37">
        <v>50</v>
      </c>
      <c r="K146" s="33">
        <f t="shared" si="10"/>
        <v>5000</v>
      </c>
      <c r="L146" s="33">
        <f t="shared" si="6"/>
        <v>5000</v>
      </c>
      <c r="M146" s="727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2" customHeight="1">
      <c r="A147" s="30">
        <v>160</v>
      </c>
      <c r="B147" s="40" t="s">
        <v>142</v>
      </c>
      <c r="C147" s="30" t="s">
        <v>135</v>
      </c>
      <c r="D147" s="30" t="s">
        <v>136</v>
      </c>
      <c r="E147" s="89" t="s">
        <v>28</v>
      </c>
      <c r="F147" s="30" t="s">
        <v>29</v>
      </c>
      <c r="G147" s="30" t="s">
        <v>30</v>
      </c>
      <c r="H147" s="30">
        <v>3</v>
      </c>
      <c r="I147" s="36">
        <v>100000</v>
      </c>
      <c r="J147" s="37">
        <v>100</v>
      </c>
      <c r="K147" s="33">
        <f t="shared" si="10"/>
        <v>100000</v>
      </c>
      <c r="L147" s="33">
        <f t="shared" si="6"/>
        <v>100000</v>
      </c>
      <c r="M147" s="726">
        <f>L147+L148+L149</f>
        <v>200000</v>
      </c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2" customHeight="1">
      <c r="A148" s="30">
        <v>161</v>
      </c>
      <c r="B148" s="40" t="s">
        <v>142</v>
      </c>
      <c r="C148" s="30" t="s">
        <v>135</v>
      </c>
      <c r="D148" s="30" t="s">
        <v>137</v>
      </c>
      <c r="E148" s="89" t="s">
        <v>28</v>
      </c>
      <c r="F148" s="30" t="s">
        <v>29</v>
      </c>
      <c r="G148" s="30" t="s">
        <v>30</v>
      </c>
      <c r="H148" s="30">
        <v>3</v>
      </c>
      <c r="I148" s="36">
        <v>100000</v>
      </c>
      <c r="J148" s="37">
        <v>50</v>
      </c>
      <c r="K148" s="33">
        <f t="shared" si="10"/>
        <v>50000</v>
      </c>
      <c r="L148" s="33">
        <f t="shared" si="6"/>
        <v>50000</v>
      </c>
      <c r="M148" s="728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2" customHeight="1">
      <c r="A149" s="30">
        <v>162</v>
      </c>
      <c r="B149" s="40" t="s">
        <v>142</v>
      </c>
      <c r="C149" s="30" t="s">
        <v>135</v>
      </c>
      <c r="D149" s="30" t="s">
        <v>138</v>
      </c>
      <c r="E149" s="89" t="s">
        <v>28</v>
      </c>
      <c r="F149" s="30" t="s">
        <v>29</v>
      </c>
      <c r="G149" s="30" t="s">
        <v>30</v>
      </c>
      <c r="H149" s="30">
        <v>3</v>
      </c>
      <c r="I149" s="36">
        <v>100000</v>
      </c>
      <c r="J149" s="37">
        <v>50</v>
      </c>
      <c r="K149" s="33">
        <f t="shared" si="10"/>
        <v>50000</v>
      </c>
      <c r="L149" s="33">
        <f t="shared" si="6"/>
        <v>50000</v>
      </c>
      <c r="M149" s="727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2" customHeight="1">
      <c r="A150" s="30">
        <v>163</v>
      </c>
      <c r="B150" s="40" t="s">
        <v>143</v>
      </c>
      <c r="C150" s="30" t="s">
        <v>135</v>
      </c>
      <c r="D150" s="30" t="s">
        <v>136</v>
      </c>
      <c r="E150" s="89" t="s">
        <v>28</v>
      </c>
      <c r="F150" s="30" t="s">
        <v>51</v>
      </c>
      <c r="G150" s="30" t="s">
        <v>33</v>
      </c>
      <c r="H150" s="30">
        <v>3</v>
      </c>
      <c r="I150" s="36">
        <v>18000</v>
      </c>
      <c r="J150" s="37">
        <v>100</v>
      </c>
      <c r="K150" s="33">
        <f t="shared" si="10"/>
        <v>18000</v>
      </c>
      <c r="L150" s="33">
        <f t="shared" si="6"/>
        <v>18000</v>
      </c>
      <c r="M150" s="726">
        <f>L150+L151+L152+L153+L154+L155+L156+L157+L158</f>
        <v>94000</v>
      </c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2" customHeight="1">
      <c r="A151" s="30">
        <v>164</v>
      </c>
      <c r="B151" s="40" t="s">
        <v>143</v>
      </c>
      <c r="C151" s="30" t="s">
        <v>135</v>
      </c>
      <c r="D151" s="30" t="s">
        <v>137</v>
      </c>
      <c r="E151" s="89" t="s">
        <v>28</v>
      </c>
      <c r="F151" s="30" t="s">
        <v>51</v>
      </c>
      <c r="G151" s="30" t="s">
        <v>33</v>
      </c>
      <c r="H151" s="30">
        <v>2</v>
      </c>
      <c r="I151" s="36">
        <v>25000</v>
      </c>
      <c r="J151" s="37">
        <v>50</v>
      </c>
      <c r="K151" s="33">
        <f t="shared" si="10"/>
        <v>12500</v>
      </c>
      <c r="L151" s="33">
        <f t="shared" si="6"/>
        <v>12500</v>
      </c>
      <c r="M151" s="728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2" customHeight="1">
      <c r="A152" s="30">
        <v>165</v>
      </c>
      <c r="B152" s="40" t="s">
        <v>143</v>
      </c>
      <c r="C152" s="30" t="s">
        <v>135</v>
      </c>
      <c r="D152" s="30" t="s">
        <v>138</v>
      </c>
      <c r="E152" s="89" t="s">
        <v>28</v>
      </c>
      <c r="F152" s="30" t="s">
        <v>51</v>
      </c>
      <c r="G152" s="30" t="s">
        <v>33</v>
      </c>
      <c r="H152" s="30">
        <v>4</v>
      </c>
      <c r="I152" s="36">
        <v>10000</v>
      </c>
      <c r="J152" s="37">
        <v>50</v>
      </c>
      <c r="K152" s="33">
        <f t="shared" si="10"/>
        <v>5000</v>
      </c>
      <c r="L152" s="33">
        <f t="shared" si="6"/>
        <v>5000</v>
      </c>
      <c r="M152" s="728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2" customHeight="1">
      <c r="A153" s="30">
        <v>166</v>
      </c>
      <c r="B153" s="40" t="s">
        <v>143</v>
      </c>
      <c r="C153" s="30" t="s">
        <v>135</v>
      </c>
      <c r="D153" s="30" t="s">
        <v>136</v>
      </c>
      <c r="E153" s="89" t="s">
        <v>28</v>
      </c>
      <c r="F153" s="30" t="s">
        <v>51</v>
      </c>
      <c r="G153" s="30" t="s">
        <v>30</v>
      </c>
      <c r="H153" s="30">
        <v>1</v>
      </c>
      <c r="I153" s="36">
        <v>20000</v>
      </c>
      <c r="J153" s="37">
        <v>100</v>
      </c>
      <c r="K153" s="33">
        <f t="shared" si="10"/>
        <v>20000</v>
      </c>
      <c r="L153" s="33">
        <f t="shared" si="6"/>
        <v>20000</v>
      </c>
      <c r="M153" s="728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2" customHeight="1">
      <c r="A154" s="30">
        <v>167</v>
      </c>
      <c r="B154" s="40" t="s">
        <v>143</v>
      </c>
      <c r="C154" s="30" t="s">
        <v>135</v>
      </c>
      <c r="D154" s="30" t="s">
        <v>137</v>
      </c>
      <c r="E154" s="89" t="s">
        <v>28</v>
      </c>
      <c r="F154" s="30" t="s">
        <v>51</v>
      </c>
      <c r="G154" s="30" t="s">
        <v>30</v>
      </c>
      <c r="H154" s="30">
        <v>1</v>
      </c>
      <c r="I154" s="36">
        <v>20000</v>
      </c>
      <c r="J154" s="37">
        <v>50</v>
      </c>
      <c r="K154" s="33">
        <f t="shared" si="10"/>
        <v>10000</v>
      </c>
      <c r="L154" s="33">
        <f t="shared" si="6"/>
        <v>10000</v>
      </c>
      <c r="M154" s="728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2" customHeight="1">
      <c r="A155" s="30">
        <v>168</v>
      </c>
      <c r="B155" s="40" t="s">
        <v>143</v>
      </c>
      <c r="C155" s="30" t="s">
        <v>135</v>
      </c>
      <c r="D155" s="30" t="s">
        <v>138</v>
      </c>
      <c r="E155" s="89" t="s">
        <v>28</v>
      </c>
      <c r="F155" s="30" t="s">
        <v>51</v>
      </c>
      <c r="G155" s="30" t="s">
        <v>30</v>
      </c>
      <c r="H155" s="30">
        <v>1</v>
      </c>
      <c r="I155" s="36">
        <v>20000</v>
      </c>
      <c r="J155" s="37">
        <v>50</v>
      </c>
      <c r="K155" s="33">
        <f t="shared" si="10"/>
        <v>10000</v>
      </c>
      <c r="L155" s="33">
        <f t="shared" si="6"/>
        <v>10000</v>
      </c>
      <c r="M155" s="728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2" customHeight="1">
      <c r="A156" s="30">
        <v>169</v>
      </c>
      <c r="B156" s="40" t="s">
        <v>143</v>
      </c>
      <c r="C156" s="30" t="s">
        <v>135</v>
      </c>
      <c r="D156" s="30" t="s">
        <v>136</v>
      </c>
      <c r="E156" s="89" t="s">
        <v>28</v>
      </c>
      <c r="F156" s="30" t="s">
        <v>32</v>
      </c>
      <c r="G156" s="30" t="s">
        <v>30</v>
      </c>
      <c r="H156" s="30">
        <v>4</v>
      </c>
      <c r="I156" s="36">
        <v>10000</v>
      </c>
      <c r="J156" s="37">
        <v>100</v>
      </c>
      <c r="K156" s="33">
        <f t="shared" si="10"/>
        <v>10000</v>
      </c>
      <c r="L156" s="33">
        <f t="shared" si="6"/>
        <v>10000</v>
      </c>
      <c r="M156" s="728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2" customHeight="1">
      <c r="A157" s="30">
        <v>170</v>
      </c>
      <c r="B157" s="40" t="s">
        <v>143</v>
      </c>
      <c r="C157" s="30" t="s">
        <v>135</v>
      </c>
      <c r="D157" s="30" t="s">
        <v>137</v>
      </c>
      <c r="E157" s="89" t="s">
        <v>28</v>
      </c>
      <c r="F157" s="30" t="s">
        <v>32</v>
      </c>
      <c r="G157" s="30" t="s">
        <v>30</v>
      </c>
      <c r="H157" s="30">
        <v>4</v>
      </c>
      <c r="I157" s="36">
        <v>10000</v>
      </c>
      <c r="J157" s="37">
        <v>50</v>
      </c>
      <c r="K157" s="33">
        <f t="shared" si="10"/>
        <v>5000</v>
      </c>
      <c r="L157" s="33">
        <f t="shared" si="6"/>
        <v>5000</v>
      </c>
      <c r="M157" s="728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2" customHeight="1">
      <c r="A158" s="30">
        <v>171</v>
      </c>
      <c r="B158" s="40" t="s">
        <v>143</v>
      </c>
      <c r="C158" s="30" t="s">
        <v>135</v>
      </c>
      <c r="D158" s="30" t="s">
        <v>138</v>
      </c>
      <c r="E158" s="89" t="s">
        <v>28</v>
      </c>
      <c r="F158" s="30" t="s">
        <v>32</v>
      </c>
      <c r="G158" s="30" t="s">
        <v>30</v>
      </c>
      <c r="H158" s="30">
        <v>5</v>
      </c>
      <c r="I158" s="36">
        <v>7000</v>
      </c>
      <c r="J158" s="37">
        <v>50</v>
      </c>
      <c r="K158" s="33">
        <f t="shared" si="10"/>
        <v>3500</v>
      </c>
      <c r="L158" s="33">
        <f t="shared" si="6"/>
        <v>3500</v>
      </c>
      <c r="M158" s="727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2" customHeight="1">
      <c r="A159" s="30">
        <v>172</v>
      </c>
      <c r="B159" s="90" t="s">
        <v>144</v>
      </c>
      <c r="C159" s="30" t="s">
        <v>135</v>
      </c>
      <c r="D159" s="91" t="s">
        <v>136</v>
      </c>
      <c r="E159" s="89" t="s">
        <v>28</v>
      </c>
      <c r="F159" s="30" t="s">
        <v>29</v>
      </c>
      <c r="G159" s="30" t="s">
        <v>30</v>
      </c>
      <c r="H159" s="30">
        <v>5</v>
      </c>
      <c r="I159" s="36">
        <v>40000</v>
      </c>
      <c r="J159" s="37">
        <v>100</v>
      </c>
      <c r="K159" s="33">
        <f t="shared" si="10"/>
        <v>40000</v>
      </c>
      <c r="L159" s="33">
        <f t="shared" si="6"/>
        <v>40000</v>
      </c>
      <c r="M159" s="726">
        <f>L159+L160+L161+L162+L163+L164+L165+L166+L167+L168+L169+L170</f>
        <v>119500</v>
      </c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2" customHeight="1">
      <c r="A160" s="30">
        <v>173</v>
      </c>
      <c r="B160" s="90" t="s">
        <v>144</v>
      </c>
      <c r="C160" s="30" t="s">
        <v>135</v>
      </c>
      <c r="D160" s="91" t="s">
        <v>137</v>
      </c>
      <c r="E160" s="89" t="s">
        <v>28</v>
      </c>
      <c r="F160" s="30" t="s">
        <v>29</v>
      </c>
      <c r="G160" s="30" t="s">
        <v>30</v>
      </c>
      <c r="H160" s="30">
        <v>4</v>
      </c>
      <c r="I160" s="36">
        <v>50000</v>
      </c>
      <c r="J160" s="37">
        <v>50</v>
      </c>
      <c r="K160" s="33">
        <f t="shared" si="10"/>
        <v>25000</v>
      </c>
      <c r="L160" s="33">
        <f t="shared" si="6"/>
        <v>25000</v>
      </c>
      <c r="M160" s="72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2" customHeight="1">
      <c r="A161" s="30">
        <v>174</v>
      </c>
      <c r="B161" s="90" t="s">
        <v>144</v>
      </c>
      <c r="C161" s="30" t="s">
        <v>135</v>
      </c>
      <c r="D161" s="91" t="s">
        <v>138</v>
      </c>
      <c r="E161" s="89" t="s">
        <v>28</v>
      </c>
      <c r="F161" s="30" t="s">
        <v>29</v>
      </c>
      <c r="G161" s="30" t="s">
        <v>30</v>
      </c>
      <c r="H161" s="30">
        <v>6</v>
      </c>
      <c r="I161" s="36">
        <v>30000</v>
      </c>
      <c r="J161" s="37">
        <v>50</v>
      </c>
      <c r="K161" s="33">
        <f t="shared" si="10"/>
        <v>15000</v>
      </c>
      <c r="L161" s="33">
        <f t="shared" si="6"/>
        <v>15000</v>
      </c>
      <c r="M161" s="728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2" customHeight="1">
      <c r="A162" s="30">
        <v>175</v>
      </c>
      <c r="B162" s="90" t="s">
        <v>144</v>
      </c>
      <c r="C162" s="30" t="s">
        <v>135</v>
      </c>
      <c r="D162" s="91" t="s">
        <v>136</v>
      </c>
      <c r="E162" s="89" t="s">
        <v>28</v>
      </c>
      <c r="F162" s="30" t="s">
        <v>51</v>
      </c>
      <c r="G162" s="30" t="s">
        <v>33</v>
      </c>
      <c r="H162" s="30">
        <v>5</v>
      </c>
      <c r="I162" s="92">
        <v>8000</v>
      </c>
      <c r="J162" s="37">
        <v>100</v>
      </c>
      <c r="K162" s="33">
        <f t="shared" si="10"/>
        <v>8000</v>
      </c>
      <c r="L162" s="33">
        <f t="shared" si="6"/>
        <v>8000</v>
      </c>
      <c r="M162" s="728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2" customHeight="1">
      <c r="A163" s="30">
        <v>176</v>
      </c>
      <c r="B163" s="90" t="s">
        <v>144</v>
      </c>
      <c r="C163" s="30" t="s">
        <v>135</v>
      </c>
      <c r="D163" s="91" t="s">
        <v>137</v>
      </c>
      <c r="E163" s="89" t="s">
        <v>28</v>
      </c>
      <c r="F163" s="30" t="s">
        <v>51</v>
      </c>
      <c r="G163" s="30" t="s">
        <v>33</v>
      </c>
      <c r="H163" s="30">
        <v>4</v>
      </c>
      <c r="I163" s="92">
        <v>10000</v>
      </c>
      <c r="J163" s="37">
        <v>50</v>
      </c>
      <c r="K163" s="33">
        <f t="shared" si="10"/>
        <v>5000</v>
      </c>
      <c r="L163" s="33">
        <f t="shared" si="6"/>
        <v>5000</v>
      </c>
      <c r="M163" s="728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2" customHeight="1">
      <c r="A164" s="30">
        <v>177</v>
      </c>
      <c r="B164" s="90" t="s">
        <v>144</v>
      </c>
      <c r="C164" s="30" t="s">
        <v>135</v>
      </c>
      <c r="D164" s="91" t="s">
        <v>138</v>
      </c>
      <c r="E164" s="89" t="s">
        <v>28</v>
      </c>
      <c r="F164" s="30" t="s">
        <v>51</v>
      </c>
      <c r="G164" s="30" t="s">
        <v>33</v>
      </c>
      <c r="H164" s="30">
        <v>6</v>
      </c>
      <c r="I164" s="92">
        <v>6000</v>
      </c>
      <c r="J164" s="37">
        <v>50</v>
      </c>
      <c r="K164" s="33">
        <f t="shared" si="10"/>
        <v>3000</v>
      </c>
      <c r="L164" s="33">
        <f t="shared" si="6"/>
        <v>3000</v>
      </c>
      <c r="M164" s="728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2" customHeight="1">
      <c r="A165" s="30">
        <v>178</v>
      </c>
      <c r="B165" s="90" t="s">
        <v>144</v>
      </c>
      <c r="C165" s="30" t="s">
        <v>135</v>
      </c>
      <c r="D165" s="91" t="s">
        <v>136</v>
      </c>
      <c r="E165" s="89" t="s">
        <v>28</v>
      </c>
      <c r="F165" s="30" t="s">
        <v>51</v>
      </c>
      <c r="G165" s="30" t="s">
        <v>30</v>
      </c>
      <c r="H165" s="30">
        <v>4</v>
      </c>
      <c r="I165" s="36">
        <v>6000</v>
      </c>
      <c r="J165" s="37">
        <v>100</v>
      </c>
      <c r="K165" s="33">
        <f t="shared" si="10"/>
        <v>6000</v>
      </c>
      <c r="L165" s="33">
        <f t="shared" si="6"/>
        <v>6000</v>
      </c>
      <c r="M165" s="728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2" customHeight="1">
      <c r="A166" s="30">
        <v>179</v>
      </c>
      <c r="B166" s="90" t="s">
        <v>144</v>
      </c>
      <c r="C166" s="30" t="s">
        <v>135</v>
      </c>
      <c r="D166" s="91" t="s">
        <v>137</v>
      </c>
      <c r="E166" s="89" t="s">
        <v>28</v>
      </c>
      <c r="F166" s="30" t="s">
        <v>51</v>
      </c>
      <c r="G166" s="30" t="s">
        <v>30</v>
      </c>
      <c r="H166" s="30">
        <v>3</v>
      </c>
      <c r="I166" s="36">
        <v>10000</v>
      </c>
      <c r="J166" s="37">
        <v>50</v>
      </c>
      <c r="K166" s="33">
        <f t="shared" si="10"/>
        <v>5000</v>
      </c>
      <c r="L166" s="33">
        <f t="shared" si="6"/>
        <v>5000</v>
      </c>
      <c r="M166" s="728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2" customHeight="1">
      <c r="A167" s="30">
        <v>180</v>
      </c>
      <c r="B167" s="90" t="s">
        <v>144</v>
      </c>
      <c r="C167" s="30" t="s">
        <v>135</v>
      </c>
      <c r="D167" s="91" t="s">
        <v>138</v>
      </c>
      <c r="E167" s="89" t="s">
        <v>28</v>
      </c>
      <c r="F167" s="30" t="s">
        <v>51</v>
      </c>
      <c r="G167" s="30" t="s">
        <v>30</v>
      </c>
      <c r="H167" s="30">
        <v>5</v>
      </c>
      <c r="I167" s="36">
        <v>5000</v>
      </c>
      <c r="J167" s="37">
        <v>50</v>
      </c>
      <c r="K167" s="33">
        <f t="shared" si="10"/>
        <v>2500</v>
      </c>
      <c r="L167" s="33">
        <f t="shared" si="6"/>
        <v>2500</v>
      </c>
      <c r="M167" s="728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2" customHeight="1">
      <c r="A168" s="30">
        <v>181</v>
      </c>
      <c r="B168" s="90" t="s">
        <v>144</v>
      </c>
      <c r="C168" s="30" t="s">
        <v>135</v>
      </c>
      <c r="D168" s="91" t="s">
        <v>136</v>
      </c>
      <c r="E168" s="89" t="s">
        <v>28</v>
      </c>
      <c r="F168" s="30" t="s">
        <v>32</v>
      </c>
      <c r="G168" s="30" t="s">
        <v>30</v>
      </c>
      <c r="H168" s="30">
        <v>6</v>
      </c>
      <c r="I168" s="36">
        <v>5000</v>
      </c>
      <c r="J168" s="37">
        <v>100</v>
      </c>
      <c r="K168" s="33">
        <f t="shared" si="10"/>
        <v>5000</v>
      </c>
      <c r="L168" s="33">
        <f t="shared" si="6"/>
        <v>5000</v>
      </c>
      <c r="M168" s="728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2" customHeight="1">
      <c r="A169" s="30">
        <v>182</v>
      </c>
      <c r="B169" s="90" t="s">
        <v>144</v>
      </c>
      <c r="C169" s="30" t="s">
        <v>135</v>
      </c>
      <c r="D169" s="91" t="s">
        <v>137</v>
      </c>
      <c r="E169" s="89" t="s">
        <v>28</v>
      </c>
      <c r="F169" s="30" t="s">
        <v>32</v>
      </c>
      <c r="G169" s="30" t="s">
        <v>30</v>
      </c>
      <c r="H169" s="30">
        <v>6</v>
      </c>
      <c r="I169" s="36">
        <v>5000</v>
      </c>
      <c r="J169" s="37">
        <v>50</v>
      </c>
      <c r="K169" s="33">
        <f t="shared" si="10"/>
        <v>2500</v>
      </c>
      <c r="L169" s="33">
        <f t="shared" si="6"/>
        <v>2500</v>
      </c>
      <c r="M169" s="728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2" customHeight="1">
      <c r="A170" s="30">
        <v>183</v>
      </c>
      <c r="B170" s="90" t="s">
        <v>144</v>
      </c>
      <c r="C170" s="30" t="s">
        <v>135</v>
      </c>
      <c r="D170" s="91" t="s">
        <v>138</v>
      </c>
      <c r="E170" s="89" t="s">
        <v>28</v>
      </c>
      <c r="F170" s="30" t="s">
        <v>32</v>
      </c>
      <c r="G170" s="30" t="s">
        <v>30</v>
      </c>
      <c r="H170" s="30">
        <v>6</v>
      </c>
      <c r="I170" s="36">
        <v>5000</v>
      </c>
      <c r="J170" s="37">
        <v>50</v>
      </c>
      <c r="K170" s="33">
        <f t="shared" si="10"/>
        <v>2500</v>
      </c>
      <c r="L170" s="33">
        <f t="shared" si="6"/>
        <v>2500</v>
      </c>
      <c r="M170" s="727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2" customHeight="1">
      <c r="A171" s="30">
        <v>184</v>
      </c>
      <c r="B171" s="49" t="s">
        <v>145</v>
      </c>
      <c r="C171" s="30" t="s">
        <v>135</v>
      </c>
      <c r="D171" s="91" t="s">
        <v>138</v>
      </c>
      <c r="E171" s="32" t="s">
        <v>28</v>
      </c>
      <c r="F171" s="30" t="s">
        <v>29</v>
      </c>
      <c r="G171" s="30" t="s">
        <v>30</v>
      </c>
      <c r="H171" s="30">
        <v>5</v>
      </c>
      <c r="I171" s="36">
        <v>40000</v>
      </c>
      <c r="J171" s="37">
        <v>50</v>
      </c>
      <c r="K171" s="33">
        <f t="shared" si="10"/>
        <v>20000</v>
      </c>
      <c r="L171" s="33">
        <f t="shared" si="6"/>
        <v>20000</v>
      </c>
      <c r="M171" s="93">
        <v>20000</v>
      </c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2" customHeight="1">
      <c r="A172" s="30">
        <v>185</v>
      </c>
      <c r="B172" s="90" t="s">
        <v>146</v>
      </c>
      <c r="C172" s="30" t="s">
        <v>135</v>
      </c>
      <c r="D172" s="91" t="s">
        <v>138</v>
      </c>
      <c r="E172" s="32" t="s">
        <v>28</v>
      </c>
      <c r="F172" s="30" t="s">
        <v>29</v>
      </c>
      <c r="G172" s="30" t="s">
        <v>30</v>
      </c>
      <c r="H172" s="30">
        <v>6</v>
      </c>
      <c r="I172" s="36">
        <v>30000</v>
      </c>
      <c r="J172" s="37">
        <v>50</v>
      </c>
      <c r="K172" s="33">
        <f t="shared" si="10"/>
        <v>15000</v>
      </c>
      <c r="L172" s="33">
        <f t="shared" si="6"/>
        <v>15000</v>
      </c>
      <c r="M172" s="726">
        <f>L172+L173+L174+L175+L176</f>
        <v>60000</v>
      </c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2" customHeight="1">
      <c r="A173" s="30">
        <v>186</v>
      </c>
      <c r="B173" s="90" t="s">
        <v>146</v>
      </c>
      <c r="C173" s="30" t="s">
        <v>135</v>
      </c>
      <c r="D173" s="91" t="s">
        <v>138</v>
      </c>
      <c r="E173" s="32" t="s">
        <v>28</v>
      </c>
      <c r="F173" s="30" t="s">
        <v>32</v>
      </c>
      <c r="G173" s="30" t="s">
        <v>33</v>
      </c>
      <c r="H173" s="30">
        <v>3</v>
      </c>
      <c r="I173" s="36">
        <v>30000</v>
      </c>
      <c r="J173" s="37">
        <v>50</v>
      </c>
      <c r="K173" s="33">
        <f t="shared" si="10"/>
        <v>15000</v>
      </c>
      <c r="L173" s="33">
        <f t="shared" si="6"/>
        <v>15000</v>
      </c>
      <c r="M173" s="728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2" customHeight="1">
      <c r="A174" s="30">
        <v>187</v>
      </c>
      <c r="B174" s="90" t="s">
        <v>146</v>
      </c>
      <c r="C174" s="30" t="s">
        <v>135</v>
      </c>
      <c r="D174" s="91" t="s">
        <v>136</v>
      </c>
      <c r="E174" s="32" t="s">
        <v>28</v>
      </c>
      <c r="F174" s="30" t="s">
        <v>32</v>
      </c>
      <c r="G174" s="30" t="s">
        <v>30</v>
      </c>
      <c r="H174" s="30">
        <v>4</v>
      </c>
      <c r="I174" s="36">
        <v>10000</v>
      </c>
      <c r="J174" s="37">
        <v>100</v>
      </c>
      <c r="K174" s="33">
        <f t="shared" si="10"/>
        <v>10000</v>
      </c>
      <c r="L174" s="33">
        <f t="shared" si="6"/>
        <v>10000</v>
      </c>
      <c r="M174" s="728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2" customHeight="1">
      <c r="A175" s="30">
        <v>188</v>
      </c>
      <c r="B175" s="90" t="s">
        <v>146</v>
      </c>
      <c r="C175" s="30" t="s">
        <v>135</v>
      </c>
      <c r="D175" s="91" t="s">
        <v>137</v>
      </c>
      <c r="E175" s="32" t="s">
        <v>28</v>
      </c>
      <c r="F175" s="30" t="s">
        <v>32</v>
      </c>
      <c r="G175" s="30" t="s">
        <v>30</v>
      </c>
      <c r="H175" s="30">
        <v>3</v>
      </c>
      <c r="I175" s="36">
        <v>20000</v>
      </c>
      <c r="J175" s="37">
        <v>50</v>
      </c>
      <c r="K175" s="33">
        <f t="shared" si="10"/>
        <v>10000</v>
      </c>
      <c r="L175" s="33">
        <f t="shared" si="6"/>
        <v>10000</v>
      </c>
      <c r="M175" s="728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2" customHeight="1">
      <c r="A176" s="30">
        <v>189</v>
      </c>
      <c r="B176" s="90" t="s">
        <v>146</v>
      </c>
      <c r="C176" s="30" t="s">
        <v>135</v>
      </c>
      <c r="D176" s="91" t="s">
        <v>138</v>
      </c>
      <c r="E176" s="32" t="s">
        <v>28</v>
      </c>
      <c r="F176" s="30" t="s">
        <v>32</v>
      </c>
      <c r="G176" s="30" t="s">
        <v>30</v>
      </c>
      <c r="H176" s="30">
        <v>3</v>
      </c>
      <c r="I176" s="36">
        <v>20000</v>
      </c>
      <c r="J176" s="37">
        <v>50</v>
      </c>
      <c r="K176" s="33">
        <f t="shared" si="10"/>
        <v>10000</v>
      </c>
      <c r="L176" s="33">
        <f t="shared" si="6"/>
        <v>10000</v>
      </c>
      <c r="M176" s="727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2" customHeight="1">
      <c r="A177" s="30">
        <v>190</v>
      </c>
      <c r="B177" s="49" t="s">
        <v>147</v>
      </c>
      <c r="C177" s="30" t="s">
        <v>135</v>
      </c>
      <c r="D177" s="91" t="s">
        <v>137</v>
      </c>
      <c r="E177" s="32" t="s">
        <v>28</v>
      </c>
      <c r="F177" s="30" t="s">
        <v>29</v>
      </c>
      <c r="G177" s="30" t="s">
        <v>30</v>
      </c>
      <c r="H177" s="30">
        <v>6</v>
      </c>
      <c r="I177" s="36">
        <v>30000</v>
      </c>
      <c r="J177" s="37">
        <v>50</v>
      </c>
      <c r="K177" s="33">
        <f t="shared" si="10"/>
        <v>15000</v>
      </c>
      <c r="L177" s="33">
        <f t="shared" si="6"/>
        <v>15000</v>
      </c>
      <c r="M177" s="38">
        <f t="shared" ref="M177:M179" si="11">L177</f>
        <v>15000</v>
      </c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2" customHeight="1">
      <c r="A178" s="30">
        <v>191</v>
      </c>
      <c r="B178" s="40" t="s">
        <v>148</v>
      </c>
      <c r="C178" s="30" t="s">
        <v>135</v>
      </c>
      <c r="D178" s="91" t="s">
        <v>137</v>
      </c>
      <c r="E178" s="32" t="s">
        <v>28</v>
      </c>
      <c r="F178" s="30" t="s">
        <v>29</v>
      </c>
      <c r="G178" s="30" t="s">
        <v>30</v>
      </c>
      <c r="H178" s="30">
        <v>6</v>
      </c>
      <c r="I178" s="36">
        <v>30000</v>
      </c>
      <c r="J178" s="37">
        <v>50</v>
      </c>
      <c r="K178" s="33">
        <f t="shared" si="10"/>
        <v>15000</v>
      </c>
      <c r="L178" s="33">
        <f t="shared" si="6"/>
        <v>15000</v>
      </c>
      <c r="M178" s="38">
        <f t="shared" si="11"/>
        <v>15000</v>
      </c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2" customHeight="1">
      <c r="A179" s="30">
        <v>192</v>
      </c>
      <c r="B179" s="49" t="s">
        <v>149</v>
      </c>
      <c r="C179" s="30" t="s">
        <v>135</v>
      </c>
      <c r="D179" s="91" t="s">
        <v>138</v>
      </c>
      <c r="E179" s="32" t="s">
        <v>28</v>
      </c>
      <c r="F179" s="30" t="s">
        <v>29</v>
      </c>
      <c r="G179" s="30" t="s">
        <v>30</v>
      </c>
      <c r="H179" s="30">
        <v>6</v>
      </c>
      <c r="I179" s="36">
        <v>30000</v>
      </c>
      <c r="J179" s="37">
        <v>50</v>
      </c>
      <c r="K179" s="33">
        <f t="shared" si="10"/>
        <v>15000</v>
      </c>
      <c r="L179" s="33">
        <f t="shared" si="6"/>
        <v>15000</v>
      </c>
      <c r="M179" s="38">
        <f t="shared" si="11"/>
        <v>15000</v>
      </c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2" customHeight="1">
      <c r="A180" s="30">
        <v>193</v>
      </c>
      <c r="B180" s="90" t="s">
        <v>150</v>
      </c>
      <c r="C180" s="30" t="s">
        <v>135</v>
      </c>
      <c r="D180" s="91" t="s">
        <v>136</v>
      </c>
      <c r="E180" s="32" t="s">
        <v>28</v>
      </c>
      <c r="F180" s="30" t="s">
        <v>32</v>
      </c>
      <c r="G180" s="30" t="s">
        <v>33</v>
      </c>
      <c r="H180" s="30">
        <v>4</v>
      </c>
      <c r="I180" s="36">
        <v>26000</v>
      </c>
      <c r="J180" s="37">
        <v>100</v>
      </c>
      <c r="K180" s="33">
        <f t="shared" si="10"/>
        <v>26000</v>
      </c>
      <c r="L180" s="33">
        <f t="shared" si="6"/>
        <v>26000</v>
      </c>
      <c r="M180" s="726">
        <f>L180+L181+L182+L183+L184+L185</f>
        <v>68000</v>
      </c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2" customHeight="1">
      <c r="A181" s="30">
        <v>194</v>
      </c>
      <c r="B181" s="90" t="s">
        <v>150</v>
      </c>
      <c r="C181" s="30" t="s">
        <v>135</v>
      </c>
      <c r="D181" s="91" t="s">
        <v>137</v>
      </c>
      <c r="E181" s="32" t="s">
        <v>28</v>
      </c>
      <c r="F181" s="30" t="s">
        <v>32</v>
      </c>
      <c r="G181" s="30" t="s">
        <v>33</v>
      </c>
      <c r="H181" s="30">
        <v>4</v>
      </c>
      <c r="I181" s="36">
        <v>26000</v>
      </c>
      <c r="J181" s="37">
        <v>50</v>
      </c>
      <c r="K181" s="33">
        <f t="shared" si="10"/>
        <v>13000</v>
      </c>
      <c r="L181" s="33">
        <f t="shared" si="6"/>
        <v>13000</v>
      </c>
      <c r="M181" s="728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2" customHeight="1">
      <c r="A182" s="30">
        <v>195</v>
      </c>
      <c r="B182" s="90" t="s">
        <v>150</v>
      </c>
      <c r="C182" s="30" t="s">
        <v>135</v>
      </c>
      <c r="D182" s="91" t="s">
        <v>138</v>
      </c>
      <c r="E182" s="32" t="s">
        <v>28</v>
      </c>
      <c r="F182" s="30" t="s">
        <v>32</v>
      </c>
      <c r="G182" s="30" t="s">
        <v>33</v>
      </c>
      <c r="H182" s="30">
        <v>3</v>
      </c>
      <c r="I182" s="36">
        <v>30000</v>
      </c>
      <c r="J182" s="37">
        <v>50</v>
      </c>
      <c r="K182" s="33">
        <f t="shared" si="10"/>
        <v>15000</v>
      </c>
      <c r="L182" s="33">
        <f t="shared" si="6"/>
        <v>15000</v>
      </c>
      <c r="M182" s="728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2" customHeight="1">
      <c r="A183" s="30">
        <v>196</v>
      </c>
      <c r="B183" s="90" t="s">
        <v>150</v>
      </c>
      <c r="C183" s="30" t="s">
        <v>135</v>
      </c>
      <c r="D183" s="91" t="s">
        <v>136</v>
      </c>
      <c r="E183" s="32" t="s">
        <v>28</v>
      </c>
      <c r="F183" s="30" t="s">
        <v>32</v>
      </c>
      <c r="G183" s="30" t="s">
        <v>30</v>
      </c>
      <c r="H183" s="30">
        <v>5</v>
      </c>
      <c r="I183" s="36">
        <v>7000</v>
      </c>
      <c r="J183" s="37">
        <v>100</v>
      </c>
      <c r="K183" s="33">
        <f t="shared" si="10"/>
        <v>7000</v>
      </c>
      <c r="L183" s="33">
        <f t="shared" si="6"/>
        <v>7000</v>
      </c>
      <c r="M183" s="72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2" customHeight="1">
      <c r="A184" s="30">
        <v>197</v>
      </c>
      <c r="B184" s="90" t="s">
        <v>150</v>
      </c>
      <c r="C184" s="30" t="s">
        <v>135</v>
      </c>
      <c r="D184" s="91" t="s">
        <v>137</v>
      </c>
      <c r="E184" s="32" t="s">
        <v>28</v>
      </c>
      <c r="F184" s="30" t="s">
        <v>32</v>
      </c>
      <c r="G184" s="30" t="s">
        <v>30</v>
      </c>
      <c r="H184" s="30">
        <v>5</v>
      </c>
      <c r="I184" s="36">
        <v>7000</v>
      </c>
      <c r="J184" s="37">
        <v>50</v>
      </c>
      <c r="K184" s="33">
        <f t="shared" si="10"/>
        <v>3500</v>
      </c>
      <c r="L184" s="33">
        <f t="shared" si="6"/>
        <v>3500</v>
      </c>
      <c r="M184" s="728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2" customHeight="1">
      <c r="A185" s="30">
        <v>198</v>
      </c>
      <c r="B185" s="90" t="s">
        <v>150</v>
      </c>
      <c r="C185" s="30" t="s">
        <v>135</v>
      </c>
      <c r="D185" s="91" t="s">
        <v>138</v>
      </c>
      <c r="E185" s="32" t="s">
        <v>28</v>
      </c>
      <c r="F185" s="30" t="s">
        <v>32</v>
      </c>
      <c r="G185" s="30" t="s">
        <v>30</v>
      </c>
      <c r="H185" s="30">
        <v>5</v>
      </c>
      <c r="I185" s="36">
        <v>7000</v>
      </c>
      <c r="J185" s="37">
        <v>50</v>
      </c>
      <c r="K185" s="33">
        <f t="shared" si="10"/>
        <v>3500</v>
      </c>
      <c r="L185" s="33">
        <f t="shared" si="6"/>
        <v>3500</v>
      </c>
      <c r="M185" s="727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2" customHeight="1">
      <c r="A186" s="30">
        <v>199</v>
      </c>
      <c r="B186" s="90" t="s">
        <v>151</v>
      </c>
      <c r="C186" s="30" t="s">
        <v>135</v>
      </c>
      <c r="D186" s="91" t="s">
        <v>136</v>
      </c>
      <c r="E186" s="32" t="s">
        <v>28</v>
      </c>
      <c r="F186" s="30" t="s">
        <v>51</v>
      </c>
      <c r="G186" s="30" t="s">
        <v>33</v>
      </c>
      <c r="H186" s="30">
        <v>2</v>
      </c>
      <c r="I186" s="36">
        <v>25000</v>
      </c>
      <c r="J186" s="37">
        <v>100</v>
      </c>
      <c r="K186" s="33">
        <f t="shared" si="10"/>
        <v>25000</v>
      </c>
      <c r="L186" s="33">
        <f t="shared" si="6"/>
        <v>25000</v>
      </c>
      <c r="M186" s="726">
        <f>L186+L187+L188+L189+L190+L191+L192+L193+L194</f>
        <v>124000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2" customHeight="1">
      <c r="A187" s="30">
        <v>200</v>
      </c>
      <c r="B187" s="90" t="s">
        <v>151</v>
      </c>
      <c r="C187" s="30" t="s">
        <v>135</v>
      </c>
      <c r="D187" s="91" t="s">
        <v>137</v>
      </c>
      <c r="E187" s="32" t="s">
        <v>28</v>
      </c>
      <c r="F187" s="30" t="s">
        <v>51</v>
      </c>
      <c r="G187" s="30" t="s">
        <v>33</v>
      </c>
      <c r="H187" s="30">
        <v>1</v>
      </c>
      <c r="I187" s="36">
        <v>40000</v>
      </c>
      <c r="J187" s="37">
        <v>50</v>
      </c>
      <c r="K187" s="33">
        <f t="shared" si="10"/>
        <v>20000</v>
      </c>
      <c r="L187" s="33">
        <f t="shared" si="6"/>
        <v>20000</v>
      </c>
      <c r="M187" s="728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2" customHeight="1">
      <c r="A188" s="30">
        <v>201</v>
      </c>
      <c r="B188" s="90" t="s">
        <v>151</v>
      </c>
      <c r="C188" s="30" t="s">
        <v>135</v>
      </c>
      <c r="D188" s="91" t="s">
        <v>138</v>
      </c>
      <c r="E188" s="32" t="s">
        <v>28</v>
      </c>
      <c r="F188" s="30" t="s">
        <v>51</v>
      </c>
      <c r="G188" s="30" t="s">
        <v>33</v>
      </c>
      <c r="H188" s="30">
        <v>3</v>
      </c>
      <c r="I188" s="36">
        <v>18000</v>
      </c>
      <c r="J188" s="37">
        <v>50</v>
      </c>
      <c r="K188" s="33">
        <f t="shared" si="10"/>
        <v>9000</v>
      </c>
      <c r="L188" s="33">
        <f t="shared" si="6"/>
        <v>9000</v>
      </c>
      <c r="M188" s="728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2" customHeight="1">
      <c r="A189" s="30">
        <v>202</v>
      </c>
      <c r="B189" s="90" t="s">
        <v>151</v>
      </c>
      <c r="C189" s="30" t="s">
        <v>135</v>
      </c>
      <c r="D189" s="91" t="s">
        <v>136</v>
      </c>
      <c r="E189" s="32" t="s">
        <v>28</v>
      </c>
      <c r="F189" s="30" t="s">
        <v>51</v>
      </c>
      <c r="G189" s="30" t="s">
        <v>30</v>
      </c>
      <c r="H189" s="30">
        <v>1</v>
      </c>
      <c r="I189" s="36">
        <v>20000</v>
      </c>
      <c r="J189" s="37">
        <v>100</v>
      </c>
      <c r="K189" s="33">
        <f t="shared" si="10"/>
        <v>20000</v>
      </c>
      <c r="L189" s="33">
        <f t="shared" si="6"/>
        <v>20000</v>
      </c>
      <c r="M189" s="728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2" customHeight="1">
      <c r="A190" s="30">
        <v>203</v>
      </c>
      <c r="B190" s="90" t="s">
        <v>151</v>
      </c>
      <c r="C190" s="30" t="s">
        <v>135</v>
      </c>
      <c r="D190" s="91" t="s">
        <v>137</v>
      </c>
      <c r="E190" s="32" t="s">
        <v>28</v>
      </c>
      <c r="F190" s="30" t="s">
        <v>51</v>
      </c>
      <c r="G190" s="30" t="s">
        <v>30</v>
      </c>
      <c r="H190" s="30">
        <v>1</v>
      </c>
      <c r="I190" s="36">
        <v>20000</v>
      </c>
      <c r="J190" s="37">
        <v>50</v>
      </c>
      <c r="K190" s="33">
        <f t="shared" si="10"/>
        <v>10000</v>
      </c>
      <c r="L190" s="33">
        <f t="shared" si="6"/>
        <v>10000</v>
      </c>
      <c r="M190" s="728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2" customHeight="1">
      <c r="A191" s="30">
        <v>204</v>
      </c>
      <c r="B191" s="90" t="s">
        <v>151</v>
      </c>
      <c r="C191" s="30" t="s">
        <v>135</v>
      </c>
      <c r="D191" s="91" t="s">
        <v>138</v>
      </c>
      <c r="E191" s="32" t="s">
        <v>28</v>
      </c>
      <c r="F191" s="30" t="s">
        <v>51</v>
      </c>
      <c r="G191" s="30" t="s">
        <v>30</v>
      </c>
      <c r="H191" s="30">
        <v>3</v>
      </c>
      <c r="I191" s="36">
        <v>10000</v>
      </c>
      <c r="J191" s="37">
        <v>50</v>
      </c>
      <c r="K191" s="33">
        <f t="shared" si="10"/>
        <v>5000</v>
      </c>
      <c r="L191" s="33">
        <f t="shared" si="6"/>
        <v>5000</v>
      </c>
      <c r="M191" s="728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2" customHeight="1">
      <c r="A192" s="30">
        <v>205</v>
      </c>
      <c r="B192" s="90" t="s">
        <v>151</v>
      </c>
      <c r="C192" s="30" t="s">
        <v>135</v>
      </c>
      <c r="D192" s="91" t="s">
        <v>136</v>
      </c>
      <c r="E192" s="32" t="s">
        <v>28</v>
      </c>
      <c r="F192" s="30" t="s">
        <v>32</v>
      </c>
      <c r="G192" s="30" t="s">
        <v>30</v>
      </c>
      <c r="H192" s="30">
        <v>3</v>
      </c>
      <c r="I192" s="36">
        <v>20000</v>
      </c>
      <c r="J192" s="37">
        <v>100</v>
      </c>
      <c r="K192" s="33">
        <f t="shared" si="10"/>
        <v>20000</v>
      </c>
      <c r="L192" s="33">
        <f t="shared" si="6"/>
        <v>20000</v>
      </c>
      <c r="M192" s="728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2" customHeight="1">
      <c r="A193" s="30">
        <v>206</v>
      </c>
      <c r="B193" s="90" t="s">
        <v>151</v>
      </c>
      <c r="C193" s="30" t="s">
        <v>135</v>
      </c>
      <c r="D193" s="91" t="s">
        <v>137</v>
      </c>
      <c r="E193" s="32" t="s">
        <v>28</v>
      </c>
      <c r="F193" s="30" t="s">
        <v>32</v>
      </c>
      <c r="G193" s="30" t="s">
        <v>30</v>
      </c>
      <c r="H193" s="30">
        <v>4</v>
      </c>
      <c r="I193" s="36">
        <v>10000</v>
      </c>
      <c r="J193" s="37">
        <v>50</v>
      </c>
      <c r="K193" s="33">
        <f t="shared" si="10"/>
        <v>5000</v>
      </c>
      <c r="L193" s="33">
        <f t="shared" si="6"/>
        <v>5000</v>
      </c>
      <c r="M193" s="728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2" customHeight="1">
      <c r="A194" s="30">
        <v>207</v>
      </c>
      <c r="B194" s="90" t="s">
        <v>151</v>
      </c>
      <c r="C194" s="30" t="s">
        <v>135</v>
      </c>
      <c r="D194" s="91" t="s">
        <v>138</v>
      </c>
      <c r="E194" s="32" t="s">
        <v>28</v>
      </c>
      <c r="F194" s="30" t="s">
        <v>32</v>
      </c>
      <c r="G194" s="30" t="s">
        <v>30</v>
      </c>
      <c r="H194" s="30">
        <v>3</v>
      </c>
      <c r="I194" s="36">
        <v>20000</v>
      </c>
      <c r="J194" s="37">
        <v>50</v>
      </c>
      <c r="K194" s="33">
        <f t="shared" si="10"/>
        <v>10000</v>
      </c>
      <c r="L194" s="33">
        <f t="shared" si="6"/>
        <v>10000</v>
      </c>
      <c r="M194" s="727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2" customHeight="1">
      <c r="A195" s="30">
        <v>208</v>
      </c>
      <c r="B195" s="90" t="s">
        <v>152</v>
      </c>
      <c r="C195" s="30" t="s">
        <v>135</v>
      </c>
      <c r="D195" s="91" t="s">
        <v>136</v>
      </c>
      <c r="E195" s="32" t="s">
        <v>28</v>
      </c>
      <c r="F195" s="30" t="s">
        <v>67</v>
      </c>
      <c r="G195" s="30" t="s">
        <v>30</v>
      </c>
      <c r="H195" s="30">
        <v>1</v>
      </c>
      <c r="I195" s="36">
        <v>10000</v>
      </c>
      <c r="J195" s="37">
        <v>100</v>
      </c>
      <c r="K195" s="33">
        <f t="shared" si="10"/>
        <v>10000</v>
      </c>
      <c r="L195" s="33">
        <f t="shared" si="6"/>
        <v>10000</v>
      </c>
      <c r="M195" s="726">
        <f>L195+L196+L197</f>
        <v>18000</v>
      </c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2" customHeight="1">
      <c r="A196" s="30">
        <v>209</v>
      </c>
      <c r="B196" s="90" t="s">
        <v>152</v>
      </c>
      <c r="C196" s="30" t="s">
        <v>135</v>
      </c>
      <c r="D196" s="91" t="s">
        <v>137</v>
      </c>
      <c r="E196" s="32" t="s">
        <v>28</v>
      </c>
      <c r="F196" s="30" t="s">
        <v>67</v>
      </c>
      <c r="G196" s="30" t="s">
        <v>30</v>
      </c>
      <c r="H196" s="30">
        <v>1</v>
      </c>
      <c r="I196" s="36">
        <v>10000</v>
      </c>
      <c r="J196" s="37">
        <v>50</v>
      </c>
      <c r="K196" s="33">
        <f t="shared" si="10"/>
        <v>5000</v>
      </c>
      <c r="L196" s="33">
        <f t="shared" si="6"/>
        <v>5000</v>
      </c>
      <c r="M196" s="728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2" customHeight="1">
      <c r="A197" s="30">
        <v>210</v>
      </c>
      <c r="B197" s="90" t="s">
        <v>152</v>
      </c>
      <c r="C197" s="30" t="s">
        <v>135</v>
      </c>
      <c r="D197" s="91" t="s">
        <v>138</v>
      </c>
      <c r="E197" s="32" t="s">
        <v>28</v>
      </c>
      <c r="F197" s="30" t="s">
        <v>67</v>
      </c>
      <c r="G197" s="30" t="s">
        <v>30</v>
      </c>
      <c r="H197" s="30">
        <v>2</v>
      </c>
      <c r="I197" s="36">
        <v>6000</v>
      </c>
      <c r="J197" s="37">
        <v>50</v>
      </c>
      <c r="K197" s="33">
        <f t="shared" si="10"/>
        <v>3000</v>
      </c>
      <c r="L197" s="33">
        <f t="shared" si="6"/>
        <v>3000</v>
      </c>
      <c r="M197" s="727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2" customHeight="1">
      <c r="A198" s="30">
        <v>211</v>
      </c>
      <c r="B198" s="49" t="s">
        <v>153</v>
      </c>
      <c r="C198" s="30" t="s">
        <v>135</v>
      </c>
      <c r="D198" s="91" t="s">
        <v>137</v>
      </c>
      <c r="E198" s="32" t="s">
        <v>28</v>
      </c>
      <c r="F198" s="30" t="s">
        <v>51</v>
      </c>
      <c r="G198" s="30" t="s">
        <v>30</v>
      </c>
      <c r="H198" s="30">
        <v>5</v>
      </c>
      <c r="I198" s="36">
        <v>5000</v>
      </c>
      <c r="J198" s="37">
        <v>100</v>
      </c>
      <c r="K198" s="33">
        <f t="shared" si="10"/>
        <v>5000</v>
      </c>
      <c r="L198" s="33">
        <f t="shared" si="6"/>
        <v>5000</v>
      </c>
      <c r="M198" s="38">
        <f>L198</f>
        <v>5000</v>
      </c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2" customHeight="1">
      <c r="A199" s="30">
        <v>212</v>
      </c>
      <c r="B199" s="90" t="s">
        <v>154</v>
      </c>
      <c r="C199" s="30" t="s">
        <v>135</v>
      </c>
      <c r="D199" s="91" t="s">
        <v>136</v>
      </c>
      <c r="E199" s="32" t="s">
        <v>28</v>
      </c>
      <c r="F199" s="30" t="s">
        <v>32</v>
      </c>
      <c r="G199" s="30" t="s">
        <v>30</v>
      </c>
      <c r="H199" s="30">
        <v>3</v>
      </c>
      <c r="I199" s="36">
        <v>20000</v>
      </c>
      <c r="J199" s="37">
        <v>100</v>
      </c>
      <c r="K199" s="33">
        <f t="shared" si="10"/>
        <v>20000</v>
      </c>
      <c r="L199" s="33">
        <f t="shared" si="6"/>
        <v>20000</v>
      </c>
      <c r="M199" s="726">
        <f>L199+L200+L201</f>
        <v>30000</v>
      </c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2" customHeight="1">
      <c r="A200" s="30">
        <v>213</v>
      </c>
      <c r="B200" s="90" t="s">
        <v>154</v>
      </c>
      <c r="C200" s="30" t="s">
        <v>135</v>
      </c>
      <c r="D200" s="91" t="s">
        <v>137</v>
      </c>
      <c r="E200" s="32" t="s">
        <v>28</v>
      </c>
      <c r="F200" s="30" t="s">
        <v>32</v>
      </c>
      <c r="G200" s="30" t="s">
        <v>30</v>
      </c>
      <c r="H200" s="30">
        <v>4</v>
      </c>
      <c r="I200" s="36">
        <v>10000</v>
      </c>
      <c r="J200" s="37">
        <v>50</v>
      </c>
      <c r="K200" s="33">
        <f t="shared" si="10"/>
        <v>5000</v>
      </c>
      <c r="L200" s="33">
        <f t="shared" si="6"/>
        <v>5000</v>
      </c>
      <c r="M200" s="728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2" customHeight="1">
      <c r="A201" s="30">
        <v>214</v>
      </c>
      <c r="B201" s="90" t="s">
        <v>154</v>
      </c>
      <c r="C201" s="30" t="s">
        <v>135</v>
      </c>
      <c r="D201" s="91" t="s">
        <v>138</v>
      </c>
      <c r="E201" s="32" t="s">
        <v>28</v>
      </c>
      <c r="F201" s="30" t="s">
        <v>32</v>
      </c>
      <c r="G201" s="30" t="s">
        <v>30</v>
      </c>
      <c r="H201" s="30">
        <v>4</v>
      </c>
      <c r="I201" s="36">
        <v>10000</v>
      </c>
      <c r="J201" s="37">
        <v>50</v>
      </c>
      <c r="K201" s="33">
        <f t="shared" si="10"/>
        <v>5000</v>
      </c>
      <c r="L201" s="33">
        <f t="shared" si="6"/>
        <v>5000</v>
      </c>
      <c r="M201" s="727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2" customHeight="1">
      <c r="A202" s="30">
        <v>215</v>
      </c>
      <c r="B202" s="49" t="s">
        <v>155</v>
      </c>
      <c r="C202" s="30" t="s">
        <v>135</v>
      </c>
      <c r="D202" s="91" t="s">
        <v>137</v>
      </c>
      <c r="E202" s="32" t="s">
        <v>28</v>
      </c>
      <c r="F202" s="30" t="s">
        <v>32</v>
      </c>
      <c r="G202" s="30" t="s">
        <v>30</v>
      </c>
      <c r="H202" s="30">
        <v>6</v>
      </c>
      <c r="I202" s="36">
        <v>5000</v>
      </c>
      <c r="J202" s="37">
        <v>50</v>
      </c>
      <c r="K202" s="33">
        <f t="shared" si="10"/>
        <v>2500</v>
      </c>
      <c r="L202" s="33">
        <f t="shared" si="6"/>
        <v>2500</v>
      </c>
      <c r="M202" s="38">
        <f t="shared" ref="M202:M203" si="12">L202</f>
        <v>2500</v>
      </c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2" customHeight="1">
      <c r="A203" s="30">
        <v>216</v>
      </c>
      <c r="B203" s="49" t="s">
        <v>156</v>
      </c>
      <c r="C203" s="30" t="s">
        <v>135</v>
      </c>
      <c r="D203" s="91" t="s">
        <v>137</v>
      </c>
      <c r="E203" s="32" t="s">
        <v>28</v>
      </c>
      <c r="F203" s="30" t="s">
        <v>32</v>
      </c>
      <c r="G203" s="30" t="s">
        <v>30</v>
      </c>
      <c r="H203" s="30">
        <v>3</v>
      </c>
      <c r="I203" s="36">
        <v>20000</v>
      </c>
      <c r="J203" s="37">
        <v>50</v>
      </c>
      <c r="K203" s="33">
        <f t="shared" si="10"/>
        <v>10000</v>
      </c>
      <c r="L203" s="33">
        <f t="shared" si="6"/>
        <v>10000</v>
      </c>
      <c r="M203" s="38">
        <f t="shared" si="12"/>
        <v>10000</v>
      </c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2" customHeight="1">
      <c r="A204" s="30">
        <v>217</v>
      </c>
      <c r="B204" s="90" t="s">
        <v>157</v>
      </c>
      <c r="C204" s="30" t="s">
        <v>135</v>
      </c>
      <c r="D204" s="91" t="s">
        <v>136</v>
      </c>
      <c r="E204" s="32" t="s">
        <v>28</v>
      </c>
      <c r="F204" s="30" t="s">
        <v>35</v>
      </c>
      <c r="G204" s="30" t="s">
        <v>30</v>
      </c>
      <c r="H204" s="30">
        <v>6</v>
      </c>
      <c r="I204" s="36">
        <v>10000</v>
      </c>
      <c r="J204" s="37">
        <v>100</v>
      </c>
      <c r="K204" s="33">
        <f t="shared" si="10"/>
        <v>10000</v>
      </c>
      <c r="L204" s="33">
        <f t="shared" si="6"/>
        <v>10000</v>
      </c>
      <c r="M204" s="726">
        <f>L204+L205</f>
        <v>15000</v>
      </c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2" customHeight="1">
      <c r="A205" s="79">
        <v>218</v>
      </c>
      <c r="B205" s="94" t="s">
        <v>157</v>
      </c>
      <c r="C205" s="79" t="s">
        <v>135</v>
      </c>
      <c r="D205" s="95" t="s">
        <v>137</v>
      </c>
      <c r="E205" s="96" t="s">
        <v>28</v>
      </c>
      <c r="F205" s="79" t="s">
        <v>35</v>
      </c>
      <c r="G205" s="79" t="s">
        <v>30</v>
      </c>
      <c r="H205" s="79">
        <v>6</v>
      </c>
      <c r="I205" s="82">
        <v>10000</v>
      </c>
      <c r="J205" s="83">
        <v>50</v>
      </c>
      <c r="K205" s="84">
        <f t="shared" si="10"/>
        <v>5000</v>
      </c>
      <c r="L205" s="84">
        <f t="shared" si="6"/>
        <v>5000</v>
      </c>
      <c r="M205" s="727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2" customHeight="1">
      <c r="A206" s="24">
        <v>219</v>
      </c>
      <c r="B206" s="85" t="s">
        <v>158</v>
      </c>
      <c r="C206" s="24" t="s">
        <v>159</v>
      </c>
      <c r="D206" s="24" t="s">
        <v>159</v>
      </c>
      <c r="E206" s="26" t="s">
        <v>28</v>
      </c>
      <c r="F206" s="24" t="s">
        <v>29</v>
      </c>
      <c r="G206" s="24" t="s">
        <v>160</v>
      </c>
      <c r="H206" s="24">
        <v>1</v>
      </c>
      <c r="I206" s="87">
        <v>200000</v>
      </c>
      <c r="J206" s="28">
        <v>100</v>
      </c>
      <c r="K206" s="27">
        <f t="shared" si="10"/>
        <v>200000</v>
      </c>
      <c r="L206" s="27">
        <f t="shared" si="6"/>
        <v>200000</v>
      </c>
      <c r="M206" s="29">
        <f>L206</f>
        <v>200000</v>
      </c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2" customHeight="1">
      <c r="A207" s="30">
        <v>220</v>
      </c>
      <c r="B207" s="40" t="s">
        <v>161</v>
      </c>
      <c r="C207" s="30" t="s">
        <v>159</v>
      </c>
      <c r="D207" s="30" t="s">
        <v>159</v>
      </c>
      <c r="E207" s="32" t="s">
        <v>28</v>
      </c>
      <c r="F207" s="30" t="s">
        <v>35</v>
      </c>
      <c r="G207" s="30" t="s">
        <v>30</v>
      </c>
      <c r="H207" s="30">
        <v>2</v>
      </c>
      <c r="I207" s="36">
        <v>100000</v>
      </c>
      <c r="J207" s="37">
        <v>100</v>
      </c>
      <c r="K207" s="33">
        <f t="shared" si="10"/>
        <v>100000</v>
      </c>
      <c r="L207" s="36">
        <v>100000</v>
      </c>
      <c r="M207" s="726">
        <f>L207+L208</f>
        <v>120000</v>
      </c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2" customHeight="1">
      <c r="A208" s="30">
        <v>221</v>
      </c>
      <c r="B208" s="40" t="s">
        <v>161</v>
      </c>
      <c r="C208" s="30" t="s">
        <v>159</v>
      </c>
      <c r="D208" s="30" t="s">
        <v>159</v>
      </c>
      <c r="E208" s="30" t="s">
        <v>162</v>
      </c>
      <c r="F208" s="30" t="s">
        <v>35</v>
      </c>
      <c r="G208" s="30" t="s">
        <v>30</v>
      </c>
      <c r="H208" s="30">
        <v>5</v>
      </c>
      <c r="I208" s="36">
        <v>20000</v>
      </c>
      <c r="J208" s="37">
        <v>100</v>
      </c>
      <c r="K208" s="33">
        <f t="shared" si="10"/>
        <v>20000</v>
      </c>
      <c r="L208" s="33">
        <f t="shared" ref="L208:L312" si="13">K208</f>
        <v>20000</v>
      </c>
      <c r="M208" s="727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2" customHeight="1">
      <c r="A209" s="30">
        <v>222</v>
      </c>
      <c r="B209" s="40" t="s">
        <v>163</v>
      </c>
      <c r="C209" s="30" t="s">
        <v>159</v>
      </c>
      <c r="D209" s="30" t="s">
        <v>159</v>
      </c>
      <c r="E209" s="32" t="s">
        <v>28</v>
      </c>
      <c r="F209" s="30" t="s">
        <v>164</v>
      </c>
      <c r="G209" s="30" t="s">
        <v>30</v>
      </c>
      <c r="H209" s="30">
        <v>3</v>
      </c>
      <c r="I209" s="36">
        <v>20000</v>
      </c>
      <c r="J209" s="37">
        <v>100</v>
      </c>
      <c r="K209" s="33">
        <f t="shared" si="10"/>
        <v>20000</v>
      </c>
      <c r="L209" s="33">
        <f t="shared" si="13"/>
        <v>20000</v>
      </c>
      <c r="M209" s="726">
        <f>L209+L210+L211+L212</f>
        <v>80000</v>
      </c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2" customHeight="1">
      <c r="A210" s="30">
        <v>223</v>
      </c>
      <c r="B210" s="40" t="s">
        <v>163</v>
      </c>
      <c r="C210" s="30" t="s">
        <v>159</v>
      </c>
      <c r="D210" s="30" t="s">
        <v>159</v>
      </c>
      <c r="E210" s="32" t="s">
        <v>28</v>
      </c>
      <c r="F210" s="30" t="s">
        <v>164</v>
      </c>
      <c r="G210" s="30" t="s">
        <v>33</v>
      </c>
      <c r="H210" s="30">
        <v>5</v>
      </c>
      <c r="I210" s="36">
        <v>20000</v>
      </c>
      <c r="J210" s="37">
        <v>100</v>
      </c>
      <c r="K210" s="33">
        <f t="shared" si="10"/>
        <v>20000</v>
      </c>
      <c r="L210" s="33">
        <f t="shared" si="13"/>
        <v>20000</v>
      </c>
      <c r="M210" s="728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2" customHeight="1">
      <c r="A211" s="30">
        <v>224</v>
      </c>
      <c r="B211" s="40" t="s">
        <v>163</v>
      </c>
      <c r="C211" s="30" t="s">
        <v>159</v>
      </c>
      <c r="D211" s="30" t="s">
        <v>159</v>
      </c>
      <c r="E211" s="30" t="s">
        <v>162</v>
      </c>
      <c r="F211" s="30" t="s">
        <v>35</v>
      </c>
      <c r="G211" s="30" t="s">
        <v>30</v>
      </c>
      <c r="H211" s="30">
        <v>5</v>
      </c>
      <c r="I211" s="36">
        <v>20000</v>
      </c>
      <c r="J211" s="37">
        <v>100</v>
      </c>
      <c r="K211" s="33">
        <f t="shared" si="10"/>
        <v>20000</v>
      </c>
      <c r="L211" s="33">
        <f t="shared" si="13"/>
        <v>20000</v>
      </c>
      <c r="M211" s="728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2" customHeight="1">
      <c r="A212" s="30">
        <v>225</v>
      </c>
      <c r="B212" s="40" t="s">
        <v>163</v>
      </c>
      <c r="C212" s="30" t="s">
        <v>159</v>
      </c>
      <c r="D212" s="30" t="s">
        <v>159</v>
      </c>
      <c r="E212" s="32" t="s">
        <v>28</v>
      </c>
      <c r="F212" s="30" t="s">
        <v>29</v>
      </c>
      <c r="G212" s="30" t="s">
        <v>160</v>
      </c>
      <c r="H212" s="30">
        <v>5</v>
      </c>
      <c r="I212" s="36">
        <v>20000</v>
      </c>
      <c r="J212" s="37">
        <v>100</v>
      </c>
      <c r="K212" s="33">
        <f t="shared" si="10"/>
        <v>20000</v>
      </c>
      <c r="L212" s="33">
        <f t="shared" si="13"/>
        <v>20000</v>
      </c>
      <c r="M212" s="727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2" customHeight="1">
      <c r="A213" s="30">
        <v>226</v>
      </c>
      <c r="B213" s="40" t="s">
        <v>165</v>
      </c>
      <c r="C213" s="30" t="s">
        <v>159</v>
      </c>
      <c r="D213" s="30" t="s">
        <v>159</v>
      </c>
      <c r="E213" s="30" t="s">
        <v>28</v>
      </c>
      <c r="F213" s="30" t="s">
        <v>29</v>
      </c>
      <c r="G213" s="30" t="s">
        <v>30</v>
      </c>
      <c r="H213" s="30">
        <v>5</v>
      </c>
      <c r="I213" s="36">
        <v>40000</v>
      </c>
      <c r="J213" s="37">
        <v>100</v>
      </c>
      <c r="K213" s="33">
        <f t="shared" si="10"/>
        <v>40000</v>
      </c>
      <c r="L213" s="33">
        <f t="shared" si="13"/>
        <v>40000</v>
      </c>
      <c r="M213" s="38">
        <f>L213</f>
        <v>40000</v>
      </c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2" customHeight="1">
      <c r="A214" s="30">
        <v>227</v>
      </c>
      <c r="B214" s="40" t="s">
        <v>166</v>
      </c>
      <c r="C214" s="30" t="s">
        <v>159</v>
      </c>
      <c r="D214" s="30" t="s">
        <v>159</v>
      </c>
      <c r="E214" s="30" t="s">
        <v>28</v>
      </c>
      <c r="F214" s="30" t="s">
        <v>164</v>
      </c>
      <c r="G214" s="30" t="s">
        <v>33</v>
      </c>
      <c r="H214" s="30">
        <v>5</v>
      </c>
      <c r="I214" s="36">
        <v>20000</v>
      </c>
      <c r="J214" s="37">
        <v>100</v>
      </c>
      <c r="K214" s="33">
        <f t="shared" si="10"/>
        <v>20000</v>
      </c>
      <c r="L214" s="33">
        <f t="shared" si="13"/>
        <v>20000</v>
      </c>
      <c r="M214" s="726">
        <f>L214+L215</f>
        <v>40000</v>
      </c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2" customHeight="1">
      <c r="A215" s="30">
        <v>228</v>
      </c>
      <c r="B215" s="40" t="s">
        <v>166</v>
      </c>
      <c r="C215" s="30" t="s">
        <v>159</v>
      </c>
      <c r="D215" s="30" t="s">
        <v>159</v>
      </c>
      <c r="E215" s="30" t="s">
        <v>162</v>
      </c>
      <c r="F215" s="30" t="s">
        <v>35</v>
      </c>
      <c r="G215" s="30" t="s">
        <v>30</v>
      </c>
      <c r="H215" s="30">
        <v>5</v>
      </c>
      <c r="I215" s="36">
        <v>20000</v>
      </c>
      <c r="J215" s="37">
        <v>100</v>
      </c>
      <c r="K215" s="33">
        <f t="shared" si="10"/>
        <v>20000</v>
      </c>
      <c r="L215" s="33">
        <f t="shared" si="13"/>
        <v>20000</v>
      </c>
      <c r="M215" s="727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2" customHeight="1">
      <c r="A216" s="30">
        <v>229</v>
      </c>
      <c r="B216" s="40" t="s">
        <v>167</v>
      </c>
      <c r="C216" s="30" t="s">
        <v>159</v>
      </c>
      <c r="D216" s="30" t="s">
        <v>159</v>
      </c>
      <c r="E216" s="30" t="s">
        <v>162</v>
      </c>
      <c r="F216" s="30" t="s">
        <v>35</v>
      </c>
      <c r="G216" s="30" t="s">
        <v>30</v>
      </c>
      <c r="H216" s="30">
        <v>5</v>
      </c>
      <c r="I216" s="36">
        <v>20000</v>
      </c>
      <c r="J216" s="37">
        <v>100</v>
      </c>
      <c r="K216" s="33">
        <f t="shared" si="10"/>
        <v>20000</v>
      </c>
      <c r="L216" s="33">
        <f t="shared" si="13"/>
        <v>20000</v>
      </c>
      <c r="M216" s="38">
        <f t="shared" ref="M216:M221" si="14">L216</f>
        <v>20000</v>
      </c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2" customHeight="1">
      <c r="A217" s="30">
        <v>230</v>
      </c>
      <c r="B217" s="40" t="s">
        <v>168</v>
      </c>
      <c r="C217" s="30" t="s">
        <v>159</v>
      </c>
      <c r="D217" s="30" t="s">
        <v>159</v>
      </c>
      <c r="E217" s="30" t="s">
        <v>162</v>
      </c>
      <c r="F217" s="30" t="s">
        <v>35</v>
      </c>
      <c r="G217" s="30" t="s">
        <v>30</v>
      </c>
      <c r="H217" s="30">
        <v>5</v>
      </c>
      <c r="I217" s="36">
        <v>20000</v>
      </c>
      <c r="J217" s="37">
        <v>100</v>
      </c>
      <c r="K217" s="33">
        <f t="shared" si="10"/>
        <v>20000</v>
      </c>
      <c r="L217" s="33">
        <f t="shared" si="13"/>
        <v>20000</v>
      </c>
      <c r="M217" s="38">
        <f t="shared" si="14"/>
        <v>20000</v>
      </c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2" customHeight="1">
      <c r="A218" s="30">
        <v>231</v>
      </c>
      <c r="B218" s="40" t="s">
        <v>169</v>
      </c>
      <c r="C218" s="30" t="s">
        <v>159</v>
      </c>
      <c r="D218" s="30" t="s">
        <v>159</v>
      </c>
      <c r="E218" s="30" t="s">
        <v>162</v>
      </c>
      <c r="F218" s="30" t="s">
        <v>35</v>
      </c>
      <c r="G218" s="30" t="s">
        <v>30</v>
      </c>
      <c r="H218" s="30">
        <v>5</v>
      </c>
      <c r="I218" s="36">
        <v>20000</v>
      </c>
      <c r="J218" s="37">
        <v>100</v>
      </c>
      <c r="K218" s="33">
        <f t="shared" si="10"/>
        <v>20000</v>
      </c>
      <c r="L218" s="33">
        <f t="shared" si="13"/>
        <v>20000</v>
      </c>
      <c r="M218" s="38">
        <f t="shared" si="14"/>
        <v>20000</v>
      </c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2" customHeight="1">
      <c r="A219" s="30">
        <v>232</v>
      </c>
      <c r="B219" s="40" t="s">
        <v>170</v>
      </c>
      <c r="C219" s="30" t="s">
        <v>159</v>
      </c>
      <c r="D219" s="30" t="s">
        <v>159</v>
      </c>
      <c r="E219" s="30" t="s">
        <v>162</v>
      </c>
      <c r="F219" s="30" t="s">
        <v>35</v>
      </c>
      <c r="G219" s="30" t="s">
        <v>30</v>
      </c>
      <c r="H219" s="30">
        <v>5</v>
      </c>
      <c r="I219" s="36">
        <v>20000</v>
      </c>
      <c r="J219" s="37">
        <v>100</v>
      </c>
      <c r="K219" s="33">
        <f t="shared" si="10"/>
        <v>20000</v>
      </c>
      <c r="L219" s="33">
        <f t="shared" si="13"/>
        <v>20000</v>
      </c>
      <c r="M219" s="38">
        <f t="shared" si="14"/>
        <v>20000</v>
      </c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2" customHeight="1">
      <c r="A220" s="30">
        <v>233</v>
      </c>
      <c r="B220" s="40" t="s">
        <v>171</v>
      </c>
      <c r="C220" s="30" t="s">
        <v>159</v>
      </c>
      <c r="D220" s="30" t="s">
        <v>159</v>
      </c>
      <c r="E220" s="30" t="s">
        <v>162</v>
      </c>
      <c r="F220" s="30" t="s">
        <v>35</v>
      </c>
      <c r="G220" s="30" t="s">
        <v>30</v>
      </c>
      <c r="H220" s="30">
        <v>5</v>
      </c>
      <c r="I220" s="36">
        <v>20000</v>
      </c>
      <c r="J220" s="37">
        <v>100</v>
      </c>
      <c r="K220" s="33">
        <f t="shared" si="10"/>
        <v>20000</v>
      </c>
      <c r="L220" s="33">
        <f t="shared" si="13"/>
        <v>20000</v>
      </c>
      <c r="M220" s="38">
        <f t="shared" si="14"/>
        <v>20000</v>
      </c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2" customHeight="1">
      <c r="A221" s="30">
        <v>234</v>
      </c>
      <c r="B221" s="40" t="s">
        <v>172</v>
      </c>
      <c r="C221" s="30" t="s">
        <v>159</v>
      </c>
      <c r="D221" s="30" t="s">
        <v>159</v>
      </c>
      <c r="E221" s="30" t="s">
        <v>162</v>
      </c>
      <c r="F221" s="30" t="s">
        <v>35</v>
      </c>
      <c r="G221" s="30" t="s">
        <v>30</v>
      </c>
      <c r="H221" s="30">
        <v>5</v>
      </c>
      <c r="I221" s="36">
        <v>20000</v>
      </c>
      <c r="J221" s="37">
        <v>100</v>
      </c>
      <c r="K221" s="33">
        <f t="shared" si="10"/>
        <v>20000</v>
      </c>
      <c r="L221" s="33">
        <f t="shared" si="13"/>
        <v>20000</v>
      </c>
      <c r="M221" s="38">
        <f t="shared" si="14"/>
        <v>20000</v>
      </c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2" customHeight="1">
      <c r="A222" s="30">
        <v>235</v>
      </c>
      <c r="B222" s="40" t="s">
        <v>173</v>
      </c>
      <c r="C222" s="30" t="s">
        <v>159</v>
      </c>
      <c r="D222" s="30" t="s">
        <v>159</v>
      </c>
      <c r="E222" s="30" t="s">
        <v>162</v>
      </c>
      <c r="F222" s="30" t="s">
        <v>35</v>
      </c>
      <c r="G222" s="30" t="s">
        <v>30</v>
      </c>
      <c r="H222" s="30">
        <v>5</v>
      </c>
      <c r="I222" s="36">
        <v>20000</v>
      </c>
      <c r="J222" s="37">
        <v>100</v>
      </c>
      <c r="K222" s="33">
        <f t="shared" si="10"/>
        <v>20000</v>
      </c>
      <c r="L222" s="33">
        <f t="shared" si="13"/>
        <v>20000</v>
      </c>
      <c r="M222" s="726">
        <f>L222+L223</f>
        <v>27000</v>
      </c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2" customHeight="1">
      <c r="A223" s="30">
        <v>236</v>
      </c>
      <c r="B223" s="40" t="s">
        <v>173</v>
      </c>
      <c r="C223" s="30" t="s">
        <v>159</v>
      </c>
      <c r="D223" s="30" t="s">
        <v>159</v>
      </c>
      <c r="E223" s="30" t="s">
        <v>28</v>
      </c>
      <c r="F223" s="30" t="s">
        <v>174</v>
      </c>
      <c r="G223" s="30" t="s">
        <v>33</v>
      </c>
      <c r="H223" s="30">
        <v>5</v>
      </c>
      <c r="I223" s="36">
        <v>7000</v>
      </c>
      <c r="J223" s="37">
        <v>100</v>
      </c>
      <c r="K223" s="33">
        <f t="shared" si="10"/>
        <v>7000</v>
      </c>
      <c r="L223" s="33">
        <f t="shared" si="13"/>
        <v>7000</v>
      </c>
      <c r="M223" s="727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2" customHeight="1">
      <c r="A224" s="30">
        <v>237</v>
      </c>
      <c r="B224" s="40" t="s">
        <v>175</v>
      </c>
      <c r="C224" s="30" t="s">
        <v>159</v>
      </c>
      <c r="D224" s="30" t="s">
        <v>159</v>
      </c>
      <c r="E224" s="30" t="s">
        <v>28</v>
      </c>
      <c r="F224" s="30" t="s">
        <v>35</v>
      </c>
      <c r="G224" s="30" t="s">
        <v>30</v>
      </c>
      <c r="H224" s="30">
        <v>5</v>
      </c>
      <c r="I224" s="36">
        <v>7000</v>
      </c>
      <c r="J224" s="37">
        <v>100</v>
      </c>
      <c r="K224" s="36">
        <v>20000</v>
      </c>
      <c r="L224" s="33">
        <f t="shared" si="13"/>
        <v>20000</v>
      </c>
      <c r="M224" s="38">
        <f>L224</f>
        <v>20000</v>
      </c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2" customHeight="1">
      <c r="A225" s="30">
        <v>238</v>
      </c>
      <c r="B225" s="40" t="s">
        <v>176</v>
      </c>
      <c r="C225" s="30" t="s">
        <v>159</v>
      </c>
      <c r="D225" s="30" t="s">
        <v>159</v>
      </c>
      <c r="E225" s="30" t="s">
        <v>162</v>
      </c>
      <c r="F225" s="30" t="s">
        <v>35</v>
      </c>
      <c r="G225" s="30" t="s">
        <v>30</v>
      </c>
      <c r="H225" s="30">
        <v>5</v>
      </c>
      <c r="I225" s="36">
        <v>20000</v>
      </c>
      <c r="J225" s="37">
        <v>100</v>
      </c>
      <c r="K225" s="33">
        <f t="shared" ref="K225:K312" si="15">I225*J225%</f>
        <v>20000</v>
      </c>
      <c r="L225" s="33">
        <f t="shared" si="13"/>
        <v>20000</v>
      </c>
      <c r="M225" s="726">
        <f>L225+L226</f>
        <v>40000</v>
      </c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2" customHeight="1">
      <c r="A226" s="30">
        <v>239</v>
      </c>
      <c r="B226" s="40" t="s">
        <v>176</v>
      </c>
      <c r="C226" s="30" t="s">
        <v>159</v>
      </c>
      <c r="D226" s="30" t="s">
        <v>159</v>
      </c>
      <c r="E226" s="30" t="s">
        <v>28</v>
      </c>
      <c r="F226" s="30" t="s">
        <v>35</v>
      </c>
      <c r="G226" s="30" t="s">
        <v>30</v>
      </c>
      <c r="H226" s="30">
        <v>5</v>
      </c>
      <c r="I226" s="36">
        <v>20000</v>
      </c>
      <c r="J226" s="37">
        <v>100</v>
      </c>
      <c r="K226" s="33">
        <f t="shared" si="15"/>
        <v>20000</v>
      </c>
      <c r="L226" s="33">
        <f t="shared" si="13"/>
        <v>20000</v>
      </c>
      <c r="M226" s="727"/>
      <c r="N226" s="20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2" customHeight="1">
      <c r="A227" s="30">
        <v>240</v>
      </c>
      <c r="B227" s="40" t="s">
        <v>177</v>
      </c>
      <c r="C227" s="30" t="s">
        <v>159</v>
      </c>
      <c r="D227" s="30" t="s">
        <v>159</v>
      </c>
      <c r="E227" s="30" t="s">
        <v>28</v>
      </c>
      <c r="F227" s="30" t="s">
        <v>174</v>
      </c>
      <c r="G227" s="30" t="s">
        <v>30</v>
      </c>
      <c r="H227" s="30">
        <v>5</v>
      </c>
      <c r="I227" s="36">
        <v>7000</v>
      </c>
      <c r="J227" s="37">
        <v>100</v>
      </c>
      <c r="K227" s="33">
        <f t="shared" si="15"/>
        <v>7000</v>
      </c>
      <c r="L227" s="33">
        <f t="shared" si="13"/>
        <v>7000</v>
      </c>
      <c r="M227" s="38">
        <f t="shared" ref="M227:M228" si="16">L227</f>
        <v>7000</v>
      </c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2" customHeight="1">
      <c r="A228" s="42">
        <v>241</v>
      </c>
      <c r="B228" s="43" t="s">
        <v>178</v>
      </c>
      <c r="C228" s="42" t="s">
        <v>159</v>
      </c>
      <c r="D228" s="42" t="s">
        <v>159</v>
      </c>
      <c r="E228" s="42" t="s">
        <v>28</v>
      </c>
      <c r="F228" s="42" t="s">
        <v>174</v>
      </c>
      <c r="G228" s="42" t="s">
        <v>30</v>
      </c>
      <c r="H228" s="42">
        <v>5</v>
      </c>
      <c r="I228" s="45">
        <v>7000</v>
      </c>
      <c r="J228" s="46">
        <v>100</v>
      </c>
      <c r="K228" s="47">
        <f t="shared" si="15"/>
        <v>7000</v>
      </c>
      <c r="L228" s="47">
        <f t="shared" si="13"/>
        <v>7000</v>
      </c>
      <c r="M228" s="48">
        <f t="shared" si="16"/>
        <v>7000</v>
      </c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2" customHeight="1">
      <c r="A229" s="58">
        <v>242</v>
      </c>
      <c r="B229" s="75" t="s">
        <v>179</v>
      </c>
      <c r="C229" s="58" t="s">
        <v>180</v>
      </c>
      <c r="D229" s="58" t="s">
        <v>181</v>
      </c>
      <c r="E229" s="58" t="s">
        <v>28</v>
      </c>
      <c r="F229" s="58" t="s">
        <v>29</v>
      </c>
      <c r="G229" s="58" t="s">
        <v>30</v>
      </c>
      <c r="H229" s="58">
        <v>4</v>
      </c>
      <c r="I229" s="61">
        <v>50000</v>
      </c>
      <c r="J229" s="62">
        <v>100</v>
      </c>
      <c r="K229" s="63">
        <f t="shared" si="15"/>
        <v>50000</v>
      </c>
      <c r="L229" s="63">
        <f t="shared" si="13"/>
        <v>50000</v>
      </c>
      <c r="M229" s="730">
        <f>L229+L230</f>
        <v>150000</v>
      </c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2" customHeight="1">
      <c r="A230" s="30">
        <v>243</v>
      </c>
      <c r="B230" s="40" t="s">
        <v>179</v>
      </c>
      <c r="C230" s="30" t="s">
        <v>180</v>
      </c>
      <c r="D230" s="30" t="s">
        <v>181</v>
      </c>
      <c r="E230" s="30" t="s">
        <v>162</v>
      </c>
      <c r="F230" s="30" t="s">
        <v>29</v>
      </c>
      <c r="G230" s="30" t="s">
        <v>30</v>
      </c>
      <c r="H230" s="30">
        <v>3</v>
      </c>
      <c r="I230" s="36">
        <v>100000</v>
      </c>
      <c r="J230" s="37">
        <v>100</v>
      </c>
      <c r="K230" s="33">
        <f t="shared" si="15"/>
        <v>100000</v>
      </c>
      <c r="L230" s="33">
        <f t="shared" si="13"/>
        <v>100000</v>
      </c>
      <c r="M230" s="727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2" customHeight="1">
      <c r="A231" s="30">
        <v>244</v>
      </c>
      <c r="B231" s="40" t="s">
        <v>182</v>
      </c>
      <c r="C231" s="30" t="s">
        <v>180</v>
      </c>
      <c r="D231" s="30" t="s">
        <v>181</v>
      </c>
      <c r="E231" s="30" t="s">
        <v>162</v>
      </c>
      <c r="F231" s="30" t="s">
        <v>29</v>
      </c>
      <c r="G231" s="30" t="s">
        <v>30</v>
      </c>
      <c r="H231" s="30">
        <v>3</v>
      </c>
      <c r="I231" s="36">
        <v>100000</v>
      </c>
      <c r="J231" s="37">
        <v>100</v>
      </c>
      <c r="K231" s="33">
        <f t="shared" si="15"/>
        <v>100000</v>
      </c>
      <c r="L231" s="33">
        <f t="shared" si="13"/>
        <v>100000</v>
      </c>
      <c r="M231" s="38">
        <f t="shared" ref="M231:M243" si="17">L231</f>
        <v>100000</v>
      </c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2" customHeight="1">
      <c r="A232" s="30">
        <v>245</v>
      </c>
      <c r="B232" s="40" t="s">
        <v>183</v>
      </c>
      <c r="C232" s="30" t="s">
        <v>180</v>
      </c>
      <c r="D232" s="30" t="s">
        <v>181</v>
      </c>
      <c r="E232" s="30" t="s">
        <v>162</v>
      </c>
      <c r="F232" s="30" t="s">
        <v>29</v>
      </c>
      <c r="G232" s="30" t="s">
        <v>30</v>
      </c>
      <c r="H232" s="30">
        <v>3</v>
      </c>
      <c r="I232" s="36">
        <v>100000</v>
      </c>
      <c r="J232" s="37">
        <v>100</v>
      </c>
      <c r="K232" s="33">
        <f t="shared" si="15"/>
        <v>100000</v>
      </c>
      <c r="L232" s="33">
        <f t="shared" si="13"/>
        <v>100000</v>
      </c>
      <c r="M232" s="38">
        <f t="shared" si="17"/>
        <v>100000</v>
      </c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2" customHeight="1">
      <c r="A233" s="30">
        <v>246</v>
      </c>
      <c r="B233" s="40" t="s">
        <v>184</v>
      </c>
      <c r="C233" s="30" t="s">
        <v>180</v>
      </c>
      <c r="D233" s="30" t="s">
        <v>185</v>
      </c>
      <c r="E233" s="30" t="s">
        <v>162</v>
      </c>
      <c r="F233" s="30" t="s">
        <v>29</v>
      </c>
      <c r="G233" s="30" t="s">
        <v>30</v>
      </c>
      <c r="H233" s="30">
        <v>4</v>
      </c>
      <c r="I233" s="36">
        <v>50000</v>
      </c>
      <c r="J233" s="37">
        <v>100</v>
      </c>
      <c r="K233" s="33">
        <f t="shared" si="15"/>
        <v>50000</v>
      </c>
      <c r="L233" s="33">
        <f t="shared" si="13"/>
        <v>50000</v>
      </c>
      <c r="M233" s="38">
        <f t="shared" si="17"/>
        <v>50000</v>
      </c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2" customHeight="1">
      <c r="A234" s="30">
        <v>247</v>
      </c>
      <c r="B234" s="40" t="s">
        <v>186</v>
      </c>
      <c r="C234" s="30" t="s">
        <v>180</v>
      </c>
      <c r="D234" s="30" t="s">
        <v>185</v>
      </c>
      <c r="E234" s="30" t="s">
        <v>162</v>
      </c>
      <c r="F234" s="30" t="s">
        <v>29</v>
      </c>
      <c r="G234" s="30" t="s">
        <v>30</v>
      </c>
      <c r="H234" s="30">
        <v>4</v>
      </c>
      <c r="I234" s="36">
        <v>50000</v>
      </c>
      <c r="J234" s="37">
        <v>100</v>
      </c>
      <c r="K234" s="33">
        <f t="shared" si="15"/>
        <v>50000</v>
      </c>
      <c r="L234" s="33">
        <f t="shared" si="13"/>
        <v>50000</v>
      </c>
      <c r="M234" s="38">
        <f t="shared" si="17"/>
        <v>50000</v>
      </c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2" customHeight="1">
      <c r="A235" s="30">
        <v>248</v>
      </c>
      <c r="B235" s="40" t="s">
        <v>187</v>
      </c>
      <c r="C235" s="30" t="s">
        <v>180</v>
      </c>
      <c r="D235" s="30" t="s">
        <v>185</v>
      </c>
      <c r="E235" s="30" t="s">
        <v>162</v>
      </c>
      <c r="F235" s="30" t="s">
        <v>29</v>
      </c>
      <c r="G235" s="30" t="s">
        <v>30</v>
      </c>
      <c r="H235" s="30">
        <v>4</v>
      </c>
      <c r="I235" s="36">
        <v>50000</v>
      </c>
      <c r="J235" s="37">
        <v>100</v>
      </c>
      <c r="K235" s="33">
        <f t="shared" si="15"/>
        <v>50000</v>
      </c>
      <c r="L235" s="33">
        <f t="shared" si="13"/>
        <v>50000</v>
      </c>
      <c r="M235" s="38">
        <f t="shared" si="17"/>
        <v>50000</v>
      </c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2" customHeight="1">
      <c r="A236" s="30">
        <v>249</v>
      </c>
      <c r="B236" s="40" t="s">
        <v>188</v>
      </c>
      <c r="C236" s="30" t="s">
        <v>180</v>
      </c>
      <c r="D236" s="30" t="s">
        <v>185</v>
      </c>
      <c r="E236" s="30" t="s">
        <v>162</v>
      </c>
      <c r="F236" s="30" t="s">
        <v>164</v>
      </c>
      <c r="G236" s="30" t="s">
        <v>30</v>
      </c>
      <c r="H236" s="30">
        <v>4</v>
      </c>
      <c r="I236" s="36">
        <v>10000</v>
      </c>
      <c r="J236" s="37">
        <v>100</v>
      </c>
      <c r="K236" s="33">
        <f t="shared" si="15"/>
        <v>10000</v>
      </c>
      <c r="L236" s="33">
        <f t="shared" si="13"/>
        <v>10000</v>
      </c>
      <c r="M236" s="38">
        <f t="shared" si="17"/>
        <v>10000</v>
      </c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2" customHeight="1">
      <c r="A237" s="42">
        <v>250</v>
      </c>
      <c r="B237" s="43" t="s">
        <v>189</v>
      </c>
      <c r="C237" s="42" t="s">
        <v>180</v>
      </c>
      <c r="D237" s="42" t="s">
        <v>185</v>
      </c>
      <c r="E237" s="42" t="s">
        <v>162</v>
      </c>
      <c r="F237" s="42" t="s">
        <v>164</v>
      </c>
      <c r="G237" s="42" t="s">
        <v>30</v>
      </c>
      <c r="H237" s="42">
        <v>4</v>
      </c>
      <c r="I237" s="45">
        <v>10000</v>
      </c>
      <c r="J237" s="46">
        <v>100</v>
      </c>
      <c r="K237" s="47">
        <f t="shared" si="15"/>
        <v>10000</v>
      </c>
      <c r="L237" s="47">
        <f t="shared" si="13"/>
        <v>10000</v>
      </c>
      <c r="M237" s="48">
        <f t="shared" si="17"/>
        <v>10000</v>
      </c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2" customHeight="1">
      <c r="A238" s="58">
        <v>251</v>
      </c>
      <c r="B238" s="75" t="s">
        <v>190</v>
      </c>
      <c r="C238" s="58" t="s">
        <v>191</v>
      </c>
      <c r="D238" s="58" t="s">
        <v>192</v>
      </c>
      <c r="E238" s="58" t="s">
        <v>162</v>
      </c>
      <c r="F238" s="58" t="s">
        <v>32</v>
      </c>
      <c r="G238" s="58" t="s">
        <v>30</v>
      </c>
      <c r="H238" s="58">
        <v>6</v>
      </c>
      <c r="I238" s="61">
        <v>5000</v>
      </c>
      <c r="J238" s="62">
        <v>100</v>
      </c>
      <c r="K238" s="63">
        <f t="shared" si="15"/>
        <v>5000</v>
      </c>
      <c r="L238" s="63">
        <f t="shared" si="13"/>
        <v>5000</v>
      </c>
      <c r="M238" s="64">
        <f t="shared" si="17"/>
        <v>5000</v>
      </c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2" customHeight="1">
      <c r="A239" s="30">
        <v>252</v>
      </c>
      <c r="B239" s="40" t="s">
        <v>193</v>
      </c>
      <c r="C239" s="30" t="s">
        <v>191</v>
      </c>
      <c r="D239" s="30" t="s">
        <v>192</v>
      </c>
      <c r="E239" s="30" t="s">
        <v>162</v>
      </c>
      <c r="F239" s="30" t="s">
        <v>32</v>
      </c>
      <c r="G239" s="30" t="s">
        <v>30</v>
      </c>
      <c r="H239" s="30">
        <v>6</v>
      </c>
      <c r="I239" s="36">
        <v>5000</v>
      </c>
      <c r="J239" s="37">
        <v>100</v>
      </c>
      <c r="K239" s="33">
        <f t="shared" si="15"/>
        <v>5000</v>
      </c>
      <c r="L239" s="33">
        <f t="shared" si="13"/>
        <v>5000</v>
      </c>
      <c r="M239" s="38">
        <f t="shared" si="17"/>
        <v>5000</v>
      </c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2" customHeight="1">
      <c r="A240" s="42">
        <v>253</v>
      </c>
      <c r="B240" s="43" t="s">
        <v>194</v>
      </c>
      <c r="C240" s="42" t="s">
        <v>191</v>
      </c>
      <c r="D240" s="42" t="s">
        <v>192</v>
      </c>
      <c r="E240" s="42" t="s">
        <v>162</v>
      </c>
      <c r="F240" s="42" t="s">
        <v>32</v>
      </c>
      <c r="G240" s="42" t="s">
        <v>30</v>
      </c>
      <c r="H240" s="42">
        <v>6</v>
      </c>
      <c r="I240" s="45">
        <v>5000</v>
      </c>
      <c r="J240" s="46">
        <v>100</v>
      </c>
      <c r="K240" s="47">
        <f t="shared" si="15"/>
        <v>5000</v>
      </c>
      <c r="L240" s="47">
        <f t="shared" si="13"/>
        <v>5000</v>
      </c>
      <c r="M240" s="48">
        <f t="shared" si="17"/>
        <v>5000</v>
      </c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2" customHeight="1">
      <c r="A241" s="58">
        <v>254</v>
      </c>
      <c r="B241" s="75" t="s">
        <v>195</v>
      </c>
      <c r="C241" s="58" t="s">
        <v>196</v>
      </c>
      <c r="D241" s="58" t="s">
        <v>197</v>
      </c>
      <c r="E241" s="58" t="s">
        <v>28</v>
      </c>
      <c r="F241" s="58" t="s">
        <v>198</v>
      </c>
      <c r="G241" s="58" t="s">
        <v>160</v>
      </c>
      <c r="H241" s="58">
        <v>1</v>
      </c>
      <c r="I241" s="61">
        <v>200000</v>
      </c>
      <c r="J241" s="62">
        <v>100</v>
      </c>
      <c r="K241" s="63">
        <f t="shared" si="15"/>
        <v>200000</v>
      </c>
      <c r="L241" s="63">
        <f t="shared" si="13"/>
        <v>200000</v>
      </c>
      <c r="M241" s="64">
        <f t="shared" si="17"/>
        <v>200000</v>
      </c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2" customHeight="1">
      <c r="A242" s="30">
        <v>255</v>
      </c>
      <c r="B242" s="40" t="s">
        <v>199</v>
      </c>
      <c r="C242" s="30" t="s">
        <v>196</v>
      </c>
      <c r="D242" s="30" t="s">
        <v>200</v>
      </c>
      <c r="E242" s="30" t="s">
        <v>201</v>
      </c>
      <c r="F242" s="30" t="s">
        <v>198</v>
      </c>
      <c r="G242" s="30" t="s">
        <v>160</v>
      </c>
      <c r="H242" s="30">
        <v>5</v>
      </c>
      <c r="I242" s="36">
        <v>20000</v>
      </c>
      <c r="J242" s="37">
        <v>100</v>
      </c>
      <c r="K242" s="33">
        <f t="shared" si="15"/>
        <v>20000</v>
      </c>
      <c r="L242" s="33">
        <f t="shared" si="13"/>
        <v>20000</v>
      </c>
      <c r="M242" s="38">
        <f t="shared" si="17"/>
        <v>20000</v>
      </c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2" customHeight="1">
      <c r="A243" s="30">
        <v>256</v>
      </c>
      <c r="B243" s="40" t="s">
        <v>202</v>
      </c>
      <c r="C243" s="30" t="s">
        <v>196</v>
      </c>
      <c r="D243" s="30" t="s">
        <v>200</v>
      </c>
      <c r="E243" s="30" t="s">
        <v>201</v>
      </c>
      <c r="F243" s="30" t="s">
        <v>198</v>
      </c>
      <c r="G243" s="30" t="s">
        <v>160</v>
      </c>
      <c r="H243" s="30">
        <v>5</v>
      </c>
      <c r="I243" s="36">
        <v>20000</v>
      </c>
      <c r="J243" s="37">
        <v>100</v>
      </c>
      <c r="K243" s="33">
        <f t="shared" si="15"/>
        <v>20000</v>
      </c>
      <c r="L243" s="33">
        <f t="shared" si="13"/>
        <v>20000</v>
      </c>
      <c r="M243" s="38">
        <f t="shared" si="17"/>
        <v>20000</v>
      </c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2" customHeight="1">
      <c r="A244" s="30">
        <v>257</v>
      </c>
      <c r="B244" s="40" t="s">
        <v>203</v>
      </c>
      <c r="C244" s="30" t="s">
        <v>196</v>
      </c>
      <c r="D244" s="30" t="s">
        <v>204</v>
      </c>
      <c r="E244" s="30" t="s">
        <v>201</v>
      </c>
      <c r="F244" s="30" t="s">
        <v>29</v>
      </c>
      <c r="G244" s="30" t="s">
        <v>30</v>
      </c>
      <c r="H244" s="30">
        <v>3</v>
      </c>
      <c r="I244" s="36">
        <v>100000</v>
      </c>
      <c r="J244" s="37">
        <v>100</v>
      </c>
      <c r="K244" s="33">
        <f t="shared" si="15"/>
        <v>100000</v>
      </c>
      <c r="L244" s="33">
        <f t="shared" si="13"/>
        <v>100000</v>
      </c>
      <c r="M244" s="726">
        <f>L244+L245</f>
        <v>120000</v>
      </c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2" customHeight="1">
      <c r="A245" s="30">
        <v>258</v>
      </c>
      <c r="B245" s="40" t="s">
        <v>203</v>
      </c>
      <c r="C245" s="30" t="s">
        <v>196</v>
      </c>
      <c r="D245" s="30" t="s">
        <v>205</v>
      </c>
      <c r="E245" s="30" t="s">
        <v>201</v>
      </c>
      <c r="F245" s="30" t="s">
        <v>35</v>
      </c>
      <c r="G245" s="30" t="s">
        <v>30</v>
      </c>
      <c r="H245" s="30">
        <v>5</v>
      </c>
      <c r="I245" s="36">
        <v>20000</v>
      </c>
      <c r="J245" s="37">
        <v>100</v>
      </c>
      <c r="K245" s="33">
        <f t="shared" si="15"/>
        <v>20000</v>
      </c>
      <c r="L245" s="33">
        <f t="shared" si="13"/>
        <v>20000</v>
      </c>
      <c r="M245" s="727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2" customHeight="1">
      <c r="A246" s="30">
        <v>259</v>
      </c>
      <c r="B246" s="40" t="s">
        <v>206</v>
      </c>
      <c r="C246" s="30" t="s">
        <v>196</v>
      </c>
      <c r="D246" s="30" t="s">
        <v>205</v>
      </c>
      <c r="E246" s="30" t="s">
        <v>201</v>
      </c>
      <c r="F246" s="30" t="s">
        <v>35</v>
      </c>
      <c r="G246" s="30" t="s">
        <v>30</v>
      </c>
      <c r="H246" s="30">
        <v>5</v>
      </c>
      <c r="I246" s="36">
        <v>20000</v>
      </c>
      <c r="J246" s="37">
        <v>100</v>
      </c>
      <c r="K246" s="33">
        <f t="shared" si="15"/>
        <v>20000</v>
      </c>
      <c r="L246" s="33">
        <f t="shared" si="13"/>
        <v>20000</v>
      </c>
      <c r="M246" s="38">
        <f t="shared" ref="M246:M265" si="18">L246</f>
        <v>20000</v>
      </c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2" customHeight="1">
      <c r="A247" s="30">
        <v>260</v>
      </c>
      <c r="B247" s="40" t="s">
        <v>207</v>
      </c>
      <c r="C247" s="30" t="s">
        <v>196</v>
      </c>
      <c r="D247" s="30" t="s">
        <v>204</v>
      </c>
      <c r="E247" s="30" t="s">
        <v>201</v>
      </c>
      <c r="F247" s="30" t="s">
        <v>29</v>
      </c>
      <c r="G247" s="30" t="s">
        <v>30</v>
      </c>
      <c r="H247" s="30">
        <v>3</v>
      </c>
      <c r="I247" s="36">
        <v>100000</v>
      </c>
      <c r="J247" s="37">
        <v>100</v>
      </c>
      <c r="K247" s="33">
        <f t="shared" si="15"/>
        <v>100000</v>
      </c>
      <c r="L247" s="33">
        <f t="shared" si="13"/>
        <v>100000</v>
      </c>
      <c r="M247" s="38">
        <f t="shared" si="18"/>
        <v>100000</v>
      </c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2" customHeight="1">
      <c r="A248" s="42">
        <v>261</v>
      </c>
      <c r="B248" s="43" t="s">
        <v>208</v>
      </c>
      <c r="C248" s="42" t="s">
        <v>196</v>
      </c>
      <c r="D248" s="42" t="s">
        <v>197</v>
      </c>
      <c r="E248" s="42" t="s">
        <v>28</v>
      </c>
      <c r="F248" s="42" t="s">
        <v>35</v>
      </c>
      <c r="G248" s="42" t="s">
        <v>30</v>
      </c>
      <c r="H248" s="42">
        <v>6</v>
      </c>
      <c r="I248" s="45">
        <v>10000</v>
      </c>
      <c r="J248" s="46">
        <v>100</v>
      </c>
      <c r="K248" s="47">
        <f t="shared" si="15"/>
        <v>10000</v>
      </c>
      <c r="L248" s="47">
        <f t="shared" si="13"/>
        <v>10000</v>
      </c>
      <c r="M248" s="48">
        <f t="shared" si="18"/>
        <v>10000</v>
      </c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2" customHeight="1">
      <c r="A249" s="58">
        <v>262</v>
      </c>
      <c r="B249" s="75" t="s">
        <v>209</v>
      </c>
      <c r="C249" s="58" t="s">
        <v>210</v>
      </c>
      <c r="D249" s="58" t="s">
        <v>210</v>
      </c>
      <c r="E249" s="58" t="s">
        <v>162</v>
      </c>
      <c r="F249" s="58" t="s">
        <v>174</v>
      </c>
      <c r="G249" s="58" t="s">
        <v>30</v>
      </c>
      <c r="H249" s="58">
        <v>5</v>
      </c>
      <c r="I249" s="61">
        <v>7000</v>
      </c>
      <c r="J249" s="62">
        <v>75</v>
      </c>
      <c r="K249" s="63">
        <f t="shared" si="15"/>
        <v>5250</v>
      </c>
      <c r="L249" s="63">
        <f t="shared" si="13"/>
        <v>5250</v>
      </c>
      <c r="M249" s="64">
        <f t="shared" si="18"/>
        <v>5250</v>
      </c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2" customHeight="1">
      <c r="A250" s="30">
        <v>263</v>
      </c>
      <c r="B250" s="40" t="s">
        <v>211</v>
      </c>
      <c r="C250" s="30" t="s">
        <v>210</v>
      </c>
      <c r="D250" s="30" t="s">
        <v>210</v>
      </c>
      <c r="E250" s="30" t="s">
        <v>162</v>
      </c>
      <c r="F250" s="30" t="s">
        <v>174</v>
      </c>
      <c r="G250" s="30" t="s">
        <v>30</v>
      </c>
      <c r="H250" s="30">
        <v>5</v>
      </c>
      <c r="I250" s="36">
        <v>7000</v>
      </c>
      <c r="J250" s="37">
        <v>75</v>
      </c>
      <c r="K250" s="33">
        <f t="shared" si="15"/>
        <v>5250</v>
      </c>
      <c r="L250" s="33">
        <f t="shared" si="13"/>
        <v>5250</v>
      </c>
      <c r="M250" s="38">
        <f t="shared" si="18"/>
        <v>5250</v>
      </c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2" customHeight="1">
      <c r="A251" s="30">
        <v>264</v>
      </c>
      <c r="B251" s="40" t="s">
        <v>212</v>
      </c>
      <c r="C251" s="30" t="s">
        <v>210</v>
      </c>
      <c r="D251" s="30" t="s">
        <v>210</v>
      </c>
      <c r="E251" s="30" t="s">
        <v>162</v>
      </c>
      <c r="F251" s="30" t="s">
        <v>174</v>
      </c>
      <c r="G251" s="30" t="s">
        <v>30</v>
      </c>
      <c r="H251" s="30">
        <v>5</v>
      </c>
      <c r="I251" s="36">
        <v>7000</v>
      </c>
      <c r="J251" s="37">
        <v>75</v>
      </c>
      <c r="K251" s="33">
        <f t="shared" si="15"/>
        <v>5250</v>
      </c>
      <c r="L251" s="33">
        <f t="shared" si="13"/>
        <v>5250</v>
      </c>
      <c r="M251" s="38">
        <f t="shared" si="18"/>
        <v>5250</v>
      </c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2" customHeight="1">
      <c r="A252" s="30">
        <v>265</v>
      </c>
      <c r="B252" s="40" t="s">
        <v>213</v>
      </c>
      <c r="C252" s="30" t="s">
        <v>210</v>
      </c>
      <c r="D252" s="30" t="s">
        <v>210</v>
      </c>
      <c r="E252" s="30" t="s">
        <v>162</v>
      </c>
      <c r="F252" s="30" t="s">
        <v>174</v>
      </c>
      <c r="G252" s="30" t="s">
        <v>30</v>
      </c>
      <c r="H252" s="30">
        <v>5</v>
      </c>
      <c r="I252" s="36">
        <v>7000</v>
      </c>
      <c r="J252" s="37">
        <v>75</v>
      </c>
      <c r="K252" s="33">
        <f t="shared" si="15"/>
        <v>5250</v>
      </c>
      <c r="L252" s="33">
        <f t="shared" si="13"/>
        <v>5250</v>
      </c>
      <c r="M252" s="38">
        <f t="shared" si="18"/>
        <v>5250</v>
      </c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2" customHeight="1">
      <c r="A253" s="30">
        <v>266</v>
      </c>
      <c r="B253" s="40" t="s">
        <v>214</v>
      </c>
      <c r="C253" s="30" t="s">
        <v>210</v>
      </c>
      <c r="D253" s="30" t="s">
        <v>210</v>
      </c>
      <c r="E253" s="30" t="s">
        <v>162</v>
      </c>
      <c r="F253" s="30" t="s">
        <v>174</v>
      </c>
      <c r="G253" s="30" t="s">
        <v>30</v>
      </c>
      <c r="H253" s="30">
        <v>5</v>
      </c>
      <c r="I253" s="36">
        <v>7000</v>
      </c>
      <c r="J253" s="37">
        <v>75</v>
      </c>
      <c r="K253" s="33">
        <f t="shared" si="15"/>
        <v>5250</v>
      </c>
      <c r="L253" s="33">
        <f t="shared" si="13"/>
        <v>5250</v>
      </c>
      <c r="M253" s="38">
        <f t="shared" si="18"/>
        <v>5250</v>
      </c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2" customHeight="1">
      <c r="A254" s="30">
        <v>267</v>
      </c>
      <c r="B254" s="40" t="s">
        <v>215</v>
      </c>
      <c r="C254" s="30" t="s">
        <v>210</v>
      </c>
      <c r="D254" s="30" t="s">
        <v>210</v>
      </c>
      <c r="E254" s="30" t="s">
        <v>162</v>
      </c>
      <c r="F254" s="30" t="s">
        <v>174</v>
      </c>
      <c r="G254" s="30" t="s">
        <v>30</v>
      </c>
      <c r="H254" s="30">
        <v>5</v>
      </c>
      <c r="I254" s="36">
        <v>7000</v>
      </c>
      <c r="J254" s="37">
        <v>75</v>
      </c>
      <c r="K254" s="33">
        <f t="shared" si="15"/>
        <v>5250</v>
      </c>
      <c r="L254" s="33">
        <f t="shared" si="13"/>
        <v>5250</v>
      </c>
      <c r="M254" s="38">
        <f t="shared" si="18"/>
        <v>5250</v>
      </c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2" customHeight="1">
      <c r="A255" s="30">
        <v>268</v>
      </c>
      <c r="B255" s="40" t="s">
        <v>216</v>
      </c>
      <c r="C255" s="30" t="s">
        <v>210</v>
      </c>
      <c r="D255" s="30" t="s">
        <v>210</v>
      </c>
      <c r="E255" s="30" t="s">
        <v>162</v>
      </c>
      <c r="F255" s="30" t="s">
        <v>174</v>
      </c>
      <c r="G255" s="30" t="s">
        <v>30</v>
      </c>
      <c r="H255" s="30">
        <v>5</v>
      </c>
      <c r="I255" s="36">
        <v>7000</v>
      </c>
      <c r="J255" s="37">
        <v>75</v>
      </c>
      <c r="K255" s="33">
        <f t="shared" si="15"/>
        <v>5250</v>
      </c>
      <c r="L255" s="33">
        <f t="shared" si="13"/>
        <v>5250</v>
      </c>
      <c r="M255" s="38">
        <f t="shared" si="18"/>
        <v>5250</v>
      </c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2" customHeight="1">
      <c r="A256" s="30">
        <v>269</v>
      </c>
      <c r="B256" s="40" t="s">
        <v>217</v>
      </c>
      <c r="C256" s="30" t="s">
        <v>210</v>
      </c>
      <c r="D256" s="30" t="s">
        <v>210</v>
      </c>
      <c r="E256" s="30" t="s">
        <v>162</v>
      </c>
      <c r="F256" s="30" t="s">
        <v>174</v>
      </c>
      <c r="G256" s="30" t="s">
        <v>30</v>
      </c>
      <c r="H256" s="30">
        <v>5</v>
      </c>
      <c r="I256" s="36">
        <v>7000</v>
      </c>
      <c r="J256" s="37">
        <v>75</v>
      </c>
      <c r="K256" s="33">
        <f t="shared" si="15"/>
        <v>5250</v>
      </c>
      <c r="L256" s="33">
        <f t="shared" si="13"/>
        <v>5250</v>
      </c>
      <c r="M256" s="38">
        <f t="shared" si="18"/>
        <v>5250</v>
      </c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2" customHeight="1">
      <c r="A257" s="30">
        <v>270</v>
      </c>
      <c r="B257" s="40" t="s">
        <v>218</v>
      </c>
      <c r="C257" s="30" t="s">
        <v>210</v>
      </c>
      <c r="D257" s="30" t="s">
        <v>210</v>
      </c>
      <c r="E257" s="30" t="s">
        <v>162</v>
      </c>
      <c r="F257" s="30" t="s">
        <v>174</v>
      </c>
      <c r="G257" s="30" t="s">
        <v>30</v>
      </c>
      <c r="H257" s="30">
        <v>5</v>
      </c>
      <c r="I257" s="36">
        <v>7000</v>
      </c>
      <c r="J257" s="37">
        <v>75</v>
      </c>
      <c r="K257" s="33">
        <f t="shared" si="15"/>
        <v>5250</v>
      </c>
      <c r="L257" s="33">
        <f t="shared" si="13"/>
        <v>5250</v>
      </c>
      <c r="M257" s="38">
        <f t="shared" si="18"/>
        <v>5250</v>
      </c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2" customHeight="1">
      <c r="A258" s="30">
        <v>271</v>
      </c>
      <c r="B258" s="40" t="s">
        <v>219</v>
      </c>
      <c r="C258" s="30" t="s">
        <v>210</v>
      </c>
      <c r="D258" s="30" t="s">
        <v>210</v>
      </c>
      <c r="E258" s="30" t="s">
        <v>162</v>
      </c>
      <c r="F258" s="30" t="s">
        <v>174</v>
      </c>
      <c r="G258" s="30" t="s">
        <v>30</v>
      </c>
      <c r="H258" s="30">
        <v>5</v>
      </c>
      <c r="I258" s="36">
        <v>7000</v>
      </c>
      <c r="J258" s="37">
        <v>75</v>
      </c>
      <c r="K258" s="33">
        <f t="shared" si="15"/>
        <v>5250</v>
      </c>
      <c r="L258" s="33">
        <f t="shared" si="13"/>
        <v>5250</v>
      </c>
      <c r="M258" s="38">
        <f t="shared" si="18"/>
        <v>5250</v>
      </c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2" customHeight="1">
      <c r="A259" s="30">
        <v>272</v>
      </c>
      <c r="B259" s="40" t="s">
        <v>220</v>
      </c>
      <c r="C259" s="30" t="s">
        <v>210</v>
      </c>
      <c r="D259" s="30" t="s">
        <v>210</v>
      </c>
      <c r="E259" s="30" t="s">
        <v>162</v>
      </c>
      <c r="F259" s="30" t="s">
        <v>174</v>
      </c>
      <c r="G259" s="30" t="s">
        <v>30</v>
      </c>
      <c r="H259" s="30">
        <v>5</v>
      </c>
      <c r="I259" s="36">
        <v>7000</v>
      </c>
      <c r="J259" s="37">
        <v>75</v>
      </c>
      <c r="K259" s="33">
        <f t="shared" si="15"/>
        <v>5250</v>
      </c>
      <c r="L259" s="33">
        <f t="shared" si="13"/>
        <v>5250</v>
      </c>
      <c r="M259" s="38">
        <f t="shared" si="18"/>
        <v>5250</v>
      </c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2" customHeight="1">
      <c r="A260" s="30">
        <v>273</v>
      </c>
      <c r="B260" s="40" t="s">
        <v>221</v>
      </c>
      <c r="C260" s="30" t="s">
        <v>210</v>
      </c>
      <c r="D260" s="30" t="s">
        <v>210</v>
      </c>
      <c r="E260" s="30" t="s">
        <v>162</v>
      </c>
      <c r="F260" s="30" t="s">
        <v>174</v>
      </c>
      <c r="G260" s="30" t="s">
        <v>30</v>
      </c>
      <c r="H260" s="30">
        <v>5</v>
      </c>
      <c r="I260" s="36">
        <v>7000</v>
      </c>
      <c r="J260" s="37">
        <v>75</v>
      </c>
      <c r="K260" s="33">
        <f t="shared" si="15"/>
        <v>5250</v>
      </c>
      <c r="L260" s="33">
        <f t="shared" si="13"/>
        <v>5250</v>
      </c>
      <c r="M260" s="38">
        <f t="shared" si="18"/>
        <v>5250</v>
      </c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2" customHeight="1">
      <c r="A261" s="30">
        <v>274</v>
      </c>
      <c r="B261" s="40" t="s">
        <v>222</v>
      </c>
      <c r="C261" s="30" t="s">
        <v>210</v>
      </c>
      <c r="D261" s="30" t="s">
        <v>210</v>
      </c>
      <c r="E261" s="30" t="s">
        <v>162</v>
      </c>
      <c r="F261" s="30" t="s">
        <v>174</v>
      </c>
      <c r="G261" s="30" t="s">
        <v>30</v>
      </c>
      <c r="H261" s="30">
        <v>5</v>
      </c>
      <c r="I261" s="36">
        <v>7000</v>
      </c>
      <c r="J261" s="37">
        <v>75</v>
      </c>
      <c r="K261" s="33">
        <f t="shared" si="15"/>
        <v>5250</v>
      </c>
      <c r="L261" s="33">
        <f t="shared" si="13"/>
        <v>5250</v>
      </c>
      <c r="M261" s="38">
        <f t="shared" si="18"/>
        <v>5250</v>
      </c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2" customHeight="1">
      <c r="A262" s="30">
        <v>275</v>
      </c>
      <c r="B262" s="40" t="s">
        <v>223</v>
      </c>
      <c r="C262" s="30" t="s">
        <v>210</v>
      </c>
      <c r="D262" s="30" t="s">
        <v>210</v>
      </c>
      <c r="E262" s="30" t="s">
        <v>162</v>
      </c>
      <c r="F262" s="30" t="s">
        <v>174</v>
      </c>
      <c r="G262" s="30" t="s">
        <v>30</v>
      </c>
      <c r="H262" s="30">
        <v>5</v>
      </c>
      <c r="I262" s="36">
        <v>7000</v>
      </c>
      <c r="J262" s="37">
        <v>75</v>
      </c>
      <c r="K262" s="33">
        <f t="shared" si="15"/>
        <v>5250</v>
      </c>
      <c r="L262" s="33">
        <f t="shared" si="13"/>
        <v>5250</v>
      </c>
      <c r="M262" s="38">
        <f t="shared" si="18"/>
        <v>5250</v>
      </c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2" customHeight="1">
      <c r="A263" s="30">
        <v>276</v>
      </c>
      <c r="B263" s="40" t="s">
        <v>224</v>
      </c>
      <c r="C263" s="30" t="s">
        <v>210</v>
      </c>
      <c r="D263" s="30" t="s">
        <v>210</v>
      </c>
      <c r="E263" s="30" t="s">
        <v>162</v>
      </c>
      <c r="F263" s="30" t="s">
        <v>174</v>
      </c>
      <c r="G263" s="30" t="s">
        <v>30</v>
      </c>
      <c r="H263" s="30">
        <v>5</v>
      </c>
      <c r="I263" s="36">
        <v>7000</v>
      </c>
      <c r="J263" s="37">
        <v>75</v>
      </c>
      <c r="K263" s="33">
        <f t="shared" si="15"/>
        <v>5250</v>
      </c>
      <c r="L263" s="33">
        <f t="shared" si="13"/>
        <v>5250</v>
      </c>
      <c r="M263" s="38">
        <f t="shared" si="18"/>
        <v>5250</v>
      </c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2" customHeight="1">
      <c r="A264" s="30">
        <v>277</v>
      </c>
      <c r="B264" s="40" t="s">
        <v>225</v>
      </c>
      <c r="C264" s="30" t="s">
        <v>210</v>
      </c>
      <c r="D264" s="30" t="s">
        <v>210</v>
      </c>
      <c r="E264" s="30" t="s">
        <v>162</v>
      </c>
      <c r="F264" s="30" t="s">
        <v>174</v>
      </c>
      <c r="G264" s="30" t="s">
        <v>30</v>
      </c>
      <c r="H264" s="30">
        <v>5</v>
      </c>
      <c r="I264" s="36">
        <v>7000</v>
      </c>
      <c r="J264" s="37">
        <v>75</v>
      </c>
      <c r="K264" s="33">
        <f t="shared" si="15"/>
        <v>5250</v>
      </c>
      <c r="L264" s="33">
        <f t="shared" si="13"/>
        <v>5250</v>
      </c>
      <c r="M264" s="38">
        <f t="shared" si="18"/>
        <v>5250</v>
      </c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2" customHeight="1">
      <c r="A265" s="42">
        <v>278</v>
      </c>
      <c r="B265" s="43" t="s">
        <v>226</v>
      </c>
      <c r="C265" s="42" t="s">
        <v>210</v>
      </c>
      <c r="D265" s="42" t="s">
        <v>210</v>
      </c>
      <c r="E265" s="42" t="s">
        <v>162</v>
      </c>
      <c r="F265" s="42" t="s">
        <v>174</v>
      </c>
      <c r="G265" s="42" t="s">
        <v>30</v>
      </c>
      <c r="H265" s="42">
        <v>5</v>
      </c>
      <c r="I265" s="45">
        <v>7000</v>
      </c>
      <c r="J265" s="46">
        <v>75</v>
      </c>
      <c r="K265" s="47">
        <f t="shared" si="15"/>
        <v>5250</v>
      </c>
      <c r="L265" s="47">
        <f t="shared" si="13"/>
        <v>5250</v>
      </c>
      <c r="M265" s="48">
        <f t="shared" si="18"/>
        <v>5250</v>
      </c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2" customHeight="1">
      <c r="A266" s="58">
        <v>279</v>
      </c>
      <c r="B266" s="75" t="s">
        <v>227</v>
      </c>
      <c r="C266" s="58" t="s">
        <v>228</v>
      </c>
      <c r="D266" s="58" t="s">
        <v>228</v>
      </c>
      <c r="E266" s="58" t="s">
        <v>28</v>
      </c>
      <c r="F266" s="58" t="s">
        <v>29</v>
      </c>
      <c r="G266" s="58" t="s">
        <v>33</v>
      </c>
      <c r="H266" s="58">
        <v>1</v>
      </c>
      <c r="I266" s="61">
        <v>400000</v>
      </c>
      <c r="J266" s="62">
        <v>100</v>
      </c>
      <c r="K266" s="63">
        <f t="shared" si="15"/>
        <v>400000</v>
      </c>
      <c r="L266" s="63">
        <f t="shared" si="13"/>
        <v>400000</v>
      </c>
      <c r="M266" s="730">
        <f>L266+L267+L268+L269+L270+L271+L272+L273</f>
        <v>1470000</v>
      </c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2" customHeight="1">
      <c r="A267" s="30">
        <v>280</v>
      </c>
      <c r="B267" s="40" t="s">
        <v>227</v>
      </c>
      <c r="C267" s="30" t="s">
        <v>228</v>
      </c>
      <c r="D267" s="30" t="s">
        <v>228</v>
      </c>
      <c r="E267" s="30" t="s">
        <v>28</v>
      </c>
      <c r="F267" s="30" t="s">
        <v>29</v>
      </c>
      <c r="G267" s="30" t="s">
        <v>33</v>
      </c>
      <c r="H267" s="30">
        <v>3</v>
      </c>
      <c r="I267" s="36">
        <v>150000</v>
      </c>
      <c r="J267" s="37">
        <v>100</v>
      </c>
      <c r="K267" s="33">
        <f t="shared" si="15"/>
        <v>150000</v>
      </c>
      <c r="L267" s="33">
        <f t="shared" si="13"/>
        <v>150000</v>
      </c>
      <c r="M267" s="728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2" customHeight="1">
      <c r="A268" s="30">
        <v>281</v>
      </c>
      <c r="B268" s="40" t="s">
        <v>227</v>
      </c>
      <c r="C268" s="30" t="s">
        <v>228</v>
      </c>
      <c r="D268" s="30" t="s">
        <v>228</v>
      </c>
      <c r="E268" s="30" t="s">
        <v>28</v>
      </c>
      <c r="F268" s="30" t="s">
        <v>29</v>
      </c>
      <c r="G268" s="30" t="s">
        <v>33</v>
      </c>
      <c r="H268" s="30">
        <v>2</v>
      </c>
      <c r="I268" s="36">
        <v>300000</v>
      </c>
      <c r="J268" s="37">
        <v>100</v>
      </c>
      <c r="K268" s="33">
        <f t="shared" si="15"/>
        <v>300000</v>
      </c>
      <c r="L268" s="33">
        <f t="shared" si="13"/>
        <v>300000</v>
      </c>
      <c r="M268" s="728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2" customHeight="1">
      <c r="A269" s="30">
        <v>282</v>
      </c>
      <c r="B269" s="40" t="s">
        <v>227</v>
      </c>
      <c r="C269" s="30" t="s">
        <v>228</v>
      </c>
      <c r="D269" s="30" t="s">
        <v>228</v>
      </c>
      <c r="E269" s="30" t="s">
        <v>28</v>
      </c>
      <c r="F269" s="30" t="s">
        <v>29</v>
      </c>
      <c r="G269" s="30" t="s">
        <v>33</v>
      </c>
      <c r="H269" s="30">
        <v>5</v>
      </c>
      <c r="I269" s="36">
        <v>70000</v>
      </c>
      <c r="J269" s="37">
        <v>100</v>
      </c>
      <c r="K269" s="33">
        <f t="shared" si="15"/>
        <v>70000</v>
      </c>
      <c r="L269" s="33">
        <f t="shared" si="13"/>
        <v>70000</v>
      </c>
      <c r="M269" s="728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2" customHeight="1">
      <c r="A270" s="30">
        <v>283</v>
      </c>
      <c r="B270" s="40" t="s">
        <v>227</v>
      </c>
      <c r="C270" s="30" t="s">
        <v>228</v>
      </c>
      <c r="D270" s="30" t="s">
        <v>228</v>
      </c>
      <c r="E270" s="30" t="s">
        <v>28</v>
      </c>
      <c r="F270" s="30" t="s">
        <v>29</v>
      </c>
      <c r="G270" s="30" t="s">
        <v>30</v>
      </c>
      <c r="H270" s="30">
        <v>1</v>
      </c>
      <c r="I270" s="36">
        <v>200000</v>
      </c>
      <c r="J270" s="37">
        <v>100</v>
      </c>
      <c r="K270" s="33">
        <f t="shared" si="15"/>
        <v>200000</v>
      </c>
      <c r="L270" s="33">
        <f t="shared" si="13"/>
        <v>200000</v>
      </c>
      <c r="M270" s="728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2" customHeight="1">
      <c r="A271" s="30">
        <v>284</v>
      </c>
      <c r="B271" s="40" t="s">
        <v>227</v>
      </c>
      <c r="C271" s="30" t="s">
        <v>228</v>
      </c>
      <c r="D271" s="30" t="s">
        <v>228</v>
      </c>
      <c r="E271" s="30" t="s">
        <v>28</v>
      </c>
      <c r="F271" s="30" t="s">
        <v>29</v>
      </c>
      <c r="G271" s="30" t="s">
        <v>30</v>
      </c>
      <c r="H271" s="30">
        <v>2</v>
      </c>
      <c r="I271" s="36">
        <v>150000</v>
      </c>
      <c r="J271" s="37">
        <v>100</v>
      </c>
      <c r="K271" s="33">
        <f t="shared" si="15"/>
        <v>150000</v>
      </c>
      <c r="L271" s="33">
        <f t="shared" si="13"/>
        <v>150000</v>
      </c>
      <c r="M271" s="728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2" customHeight="1">
      <c r="A272" s="30">
        <v>285</v>
      </c>
      <c r="B272" s="40" t="s">
        <v>227</v>
      </c>
      <c r="C272" s="30" t="s">
        <v>228</v>
      </c>
      <c r="D272" s="30" t="s">
        <v>228</v>
      </c>
      <c r="E272" s="30" t="s">
        <v>28</v>
      </c>
      <c r="F272" s="30" t="s">
        <v>29</v>
      </c>
      <c r="G272" s="30" t="s">
        <v>30</v>
      </c>
      <c r="H272" s="30">
        <v>3</v>
      </c>
      <c r="I272" s="36">
        <v>100000</v>
      </c>
      <c r="J272" s="37">
        <v>100</v>
      </c>
      <c r="K272" s="33">
        <f t="shared" si="15"/>
        <v>100000</v>
      </c>
      <c r="L272" s="33">
        <f t="shared" si="13"/>
        <v>100000</v>
      </c>
      <c r="M272" s="728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2" customHeight="1">
      <c r="A273" s="30">
        <v>286</v>
      </c>
      <c r="B273" s="40" t="s">
        <v>227</v>
      </c>
      <c r="C273" s="30" t="s">
        <v>228</v>
      </c>
      <c r="D273" s="30" t="s">
        <v>228</v>
      </c>
      <c r="E273" s="30" t="s">
        <v>162</v>
      </c>
      <c r="F273" s="30" t="s">
        <v>29</v>
      </c>
      <c r="G273" s="30" t="s">
        <v>30</v>
      </c>
      <c r="H273" s="30">
        <v>3</v>
      </c>
      <c r="I273" s="36">
        <v>100000</v>
      </c>
      <c r="J273" s="37">
        <v>100</v>
      </c>
      <c r="K273" s="33">
        <f t="shared" si="15"/>
        <v>100000</v>
      </c>
      <c r="L273" s="33">
        <f t="shared" si="13"/>
        <v>100000</v>
      </c>
      <c r="M273" s="727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2" customHeight="1">
      <c r="A274" s="30">
        <v>287</v>
      </c>
      <c r="B274" s="40" t="s">
        <v>229</v>
      </c>
      <c r="C274" s="30" t="s">
        <v>228</v>
      </c>
      <c r="D274" s="30" t="s">
        <v>228</v>
      </c>
      <c r="E274" s="30" t="s">
        <v>162</v>
      </c>
      <c r="F274" s="30" t="s">
        <v>29</v>
      </c>
      <c r="G274" s="30" t="s">
        <v>30</v>
      </c>
      <c r="H274" s="30">
        <v>3</v>
      </c>
      <c r="I274" s="36">
        <v>100000</v>
      </c>
      <c r="J274" s="37">
        <v>100</v>
      </c>
      <c r="K274" s="33">
        <f t="shared" si="15"/>
        <v>100000</v>
      </c>
      <c r="L274" s="33">
        <f t="shared" si="13"/>
        <v>100000</v>
      </c>
      <c r="M274" s="726">
        <f>L274+L275</f>
        <v>170000</v>
      </c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2" customHeight="1">
      <c r="A275" s="30">
        <v>288</v>
      </c>
      <c r="B275" s="40" t="s">
        <v>229</v>
      </c>
      <c r="C275" s="30" t="s">
        <v>228</v>
      </c>
      <c r="D275" s="30" t="s">
        <v>228</v>
      </c>
      <c r="E275" s="30" t="s">
        <v>162</v>
      </c>
      <c r="F275" s="30" t="s">
        <v>29</v>
      </c>
      <c r="G275" s="30" t="s">
        <v>33</v>
      </c>
      <c r="H275" s="30">
        <v>5</v>
      </c>
      <c r="I275" s="36">
        <v>70000</v>
      </c>
      <c r="J275" s="37">
        <v>100</v>
      </c>
      <c r="K275" s="33">
        <f t="shared" si="15"/>
        <v>70000</v>
      </c>
      <c r="L275" s="33">
        <f t="shared" si="13"/>
        <v>70000</v>
      </c>
      <c r="M275" s="727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2" customHeight="1">
      <c r="A276" s="30">
        <v>289</v>
      </c>
      <c r="B276" s="40" t="s">
        <v>230</v>
      </c>
      <c r="C276" s="30" t="s">
        <v>228</v>
      </c>
      <c r="D276" s="30" t="s">
        <v>228</v>
      </c>
      <c r="E276" s="30" t="s">
        <v>28</v>
      </c>
      <c r="F276" s="30" t="s">
        <v>29</v>
      </c>
      <c r="G276" s="30" t="s">
        <v>33</v>
      </c>
      <c r="H276" s="30">
        <v>2</v>
      </c>
      <c r="I276" s="36">
        <v>300000</v>
      </c>
      <c r="J276" s="37">
        <v>100</v>
      </c>
      <c r="K276" s="33">
        <f t="shared" si="15"/>
        <v>300000</v>
      </c>
      <c r="L276" s="33">
        <f t="shared" si="13"/>
        <v>300000</v>
      </c>
      <c r="M276" s="726">
        <f>L276+L277+L278+L279+L280+L281+L282+L283</f>
        <v>740000</v>
      </c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2" customHeight="1">
      <c r="A277" s="30">
        <v>290</v>
      </c>
      <c r="B277" s="40" t="s">
        <v>230</v>
      </c>
      <c r="C277" s="30" t="s">
        <v>228</v>
      </c>
      <c r="D277" s="30" t="s">
        <v>228</v>
      </c>
      <c r="E277" s="30" t="s">
        <v>162</v>
      </c>
      <c r="F277" s="30" t="s">
        <v>29</v>
      </c>
      <c r="G277" s="30" t="s">
        <v>33</v>
      </c>
      <c r="H277" s="30">
        <v>6</v>
      </c>
      <c r="I277" s="36">
        <v>50000</v>
      </c>
      <c r="J277" s="37">
        <v>100</v>
      </c>
      <c r="K277" s="33">
        <f t="shared" si="15"/>
        <v>50000</v>
      </c>
      <c r="L277" s="33">
        <f t="shared" si="13"/>
        <v>50000</v>
      </c>
      <c r="M277" s="728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2" customHeight="1">
      <c r="A278" s="30">
        <v>291</v>
      </c>
      <c r="B278" s="40" t="s">
        <v>230</v>
      </c>
      <c r="C278" s="30" t="s">
        <v>228</v>
      </c>
      <c r="D278" s="30" t="s">
        <v>228</v>
      </c>
      <c r="E278" s="30" t="s">
        <v>162</v>
      </c>
      <c r="F278" s="30" t="s">
        <v>29</v>
      </c>
      <c r="G278" s="30" t="s">
        <v>33</v>
      </c>
      <c r="H278" s="30">
        <v>6</v>
      </c>
      <c r="I278" s="36">
        <v>50000</v>
      </c>
      <c r="J278" s="37">
        <v>100</v>
      </c>
      <c r="K278" s="33">
        <f t="shared" si="15"/>
        <v>50000</v>
      </c>
      <c r="L278" s="33">
        <f t="shared" si="13"/>
        <v>50000</v>
      </c>
      <c r="M278" s="728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2" customHeight="1">
      <c r="A279" s="30">
        <v>292</v>
      </c>
      <c r="B279" s="40" t="s">
        <v>230</v>
      </c>
      <c r="C279" s="30" t="s">
        <v>228</v>
      </c>
      <c r="D279" s="30" t="s">
        <v>228</v>
      </c>
      <c r="E279" s="30" t="s">
        <v>162</v>
      </c>
      <c r="F279" s="30" t="s">
        <v>29</v>
      </c>
      <c r="G279" s="30" t="s">
        <v>30</v>
      </c>
      <c r="H279" s="30">
        <v>3</v>
      </c>
      <c r="I279" s="36">
        <v>100000</v>
      </c>
      <c r="J279" s="37">
        <v>100</v>
      </c>
      <c r="K279" s="33">
        <f t="shared" si="15"/>
        <v>100000</v>
      </c>
      <c r="L279" s="33">
        <f t="shared" si="13"/>
        <v>100000</v>
      </c>
      <c r="M279" s="728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2" customHeight="1">
      <c r="A280" s="30">
        <v>293</v>
      </c>
      <c r="B280" s="40" t="s">
        <v>230</v>
      </c>
      <c r="C280" s="30" t="s">
        <v>228</v>
      </c>
      <c r="D280" s="30" t="s">
        <v>228</v>
      </c>
      <c r="E280" s="30" t="s">
        <v>28</v>
      </c>
      <c r="F280" s="30" t="s">
        <v>29</v>
      </c>
      <c r="G280" s="30" t="s">
        <v>30</v>
      </c>
      <c r="H280" s="30">
        <v>3</v>
      </c>
      <c r="I280" s="36">
        <v>100000</v>
      </c>
      <c r="J280" s="37">
        <v>100</v>
      </c>
      <c r="K280" s="33">
        <f t="shared" si="15"/>
        <v>100000</v>
      </c>
      <c r="L280" s="33">
        <f t="shared" si="13"/>
        <v>100000</v>
      </c>
      <c r="M280" s="728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2" customHeight="1">
      <c r="A281" s="30">
        <v>294</v>
      </c>
      <c r="B281" s="40" t="s">
        <v>230</v>
      </c>
      <c r="C281" s="30" t="s">
        <v>228</v>
      </c>
      <c r="D281" s="30" t="s">
        <v>228</v>
      </c>
      <c r="E281" s="30" t="s">
        <v>162</v>
      </c>
      <c r="F281" s="30" t="s">
        <v>29</v>
      </c>
      <c r="G281" s="30" t="s">
        <v>30</v>
      </c>
      <c r="H281" s="30">
        <v>4</v>
      </c>
      <c r="I281" s="36">
        <v>50000</v>
      </c>
      <c r="J281" s="37">
        <v>100</v>
      </c>
      <c r="K281" s="33">
        <f t="shared" si="15"/>
        <v>50000</v>
      </c>
      <c r="L281" s="33">
        <f t="shared" si="13"/>
        <v>50000</v>
      </c>
      <c r="M281" s="72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2" customHeight="1">
      <c r="A282" s="30">
        <v>295</v>
      </c>
      <c r="B282" s="40" t="s">
        <v>230</v>
      </c>
      <c r="C282" s="30" t="s">
        <v>228</v>
      </c>
      <c r="D282" s="30" t="s">
        <v>228</v>
      </c>
      <c r="E282" s="30" t="s">
        <v>28</v>
      </c>
      <c r="F282" s="30" t="s">
        <v>29</v>
      </c>
      <c r="G282" s="30" t="s">
        <v>30</v>
      </c>
      <c r="H282" s="30">
        <v>4</v>
      </c>
      <c r="I282" s="36">
        <v>50000</v>
      </c>
      <c r="J282" s="37">
        <v>100</v>
      </c>
      <c r="K282" s="33">
        <f t="shared" si="15"/>
        <v>50000</v>
      </c>
      <c r="L282" s="33">
        <f t="shared" si="13"/>
        <v>50000</v>
      </c>
      <c r="M282" s="728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2" customHeight="1">
      <c r="A283" s="30">
        <v>296</v>
      </c>
      <c r="B283" s="40" t="s">
        <v>230</v>
      </c>
      <c r="C283" s="30" t="s">
        <v>228</v>
      </c>
      <c r="D283" s="30" t="s">
        <v>228</v>
      </c>
      <c r="E283" s="30" t="s">
        <v>162</v>
      </c>
      <c r="F283" s="30" t="s">
        <v>29</v>
      </c>
      <c r="G283" s="30" t="s">
        <v>30</v>
      </c>
      <c r="H283" s="30">
        <v>5</v>
      </c>
      <c r="I283" s="36">
        <v>40000</v>
      </c>
      <c r="J283" s="37">
        <v>100</v>
      </c>
      <c r="K283" s="33">
        <f t="shared" si="15"/>
        <v>40000</v>
      </c>
      <c r="L283" s="33">
        <f t="shared" si="13"/>
        <v>40000</v>
      </c>
      <c r="M283" s="727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2" customHeight="1">
      <c r="A284" s="30">
        <v>297</v>
      </c>
      <c r="B284" s="40" t="s">
        <v>231</v>
      </c>
      <c r="C284" s="30" t="s">
        <v>228</v>
      </c>
      <c r="D284" s="30" t="s">
        <v>228</v>
      </c>
      <c r="E284" s="30" t="s">
        <v>162</v>
      </c>
      <c r="F284" s="30" t="s">
        <v>29</v>
      </c>
      <c r="G284" s="30" t="s">
        <v>30</v>
      </c>
      <c r="H284" s="30">
        <v>3</v>
      </c>
      <c r="I284" s="36">
        <v>100000</v>
      </c>
      <c r="J284" s="37">
        <v>100</v>
      </c>
      <c r="K284" s="33">
        <f t="shared" si="15"/>
        <v>100000</v>
      </c>
      <c r="L284" s="33">
        <f t="shared" si="13"/>
        <v>100000</v>
      </c>
      <c r="M284" s="726">
        <f>L284+L285+L286+L287+L288</f>
        <v>290000</v>
      </c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2" customHeight="1">
      <c r="A285" s="30">
        <v>298</v>
      </c>
      <c r="B285" s="40" t="s">
        <v>231</v>
      </c>
      <c r="C285" s="30" t="s">
        <v>228</v>
      </c>
      <c r="D285" s="30" t="s">
        <v>228</v>
      </c>
      <c r="E285" s="30" t="s">
        <v>162</v>
      </c>
      <c r="F285" s="30" t="s">
        <v>29</v>
      </c>
      <c r="G285" s="30" t="s">
        <v>30</v>
      </c>
      <c r="H285" s="30">
        <v>4</v>
      </c>
      <c r="I285" s="36">
        <v>50000</v>
      </c>
      <c r="J285" s="37">
        <v>100</v>
      </c>
      <c r="K285" s="33">
        <f t="shared" si="15"/>
        <v>50000</v>
      </c>
      <c r="L285" s="33">
        <f t="shared" si="13"/>
        <v>50000</v>
      </c>
      <c r="M285" s="728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2" customHeight="1">
      <c r="A286" s="30">
        <v>299</v>
      </c>
      <c r="B286" s="40" t="s">
        <v>231</v>
      </c>
      <c r="C286" s="30" t="s">
        <v>228</v>
      </c>
      <c r="D286" s="30" t="s">
        <v>228</v>
      </c>
      <c r="E286" s="30" t="s">
        <v>162</v>
      </c>
      <c r="F286" s="30" t="s">
        <v>29</v>
      </c>
      <c r="G286" s="30" t="s">
        <v>30</v>
      </c>
      <c r="H286" s="30">
        <v>5</v>
      </c>
      <c r="I286" s="36">
        <v>40000</v>
      </c>
      <c r="J286" s="37">
        <v>100</v>
      </c>
      <c r="K286" s="33">
        <f t="shared" si="15"/>
        <v>40000</v>
      </c>
      <c r="L286" s="33">
        <f t="shared" si="13"/>
        <v>40000</v>
      </c>
      <c r="M286" s="728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2" customHeight="1">
      <c r="A287" s="30">
        <v>300</v>
      </c>
      <c r="B287" s="40" t="s">
        <v>231</v>
      </c>
      <c r="C287" s="30" t="s">
        <v>228</v>
      </c>
      <c r="D287" s="30" t="s">
        <v>228</v>
      </c>
      <c r="E287" s="30" t="s">
        <v>162</v>
      </c>
      <c r="F287" s="30" t="s">
        <v>29</v>
      </c>
      <c r="G287" s="30" t="s">
        <v>33</v>
      </c>
      <c r="H287" s="30">
        <v>6</v>
      </c>
      <c r="I287" s="36">
        <v>50000</v>
      </c>
      <c r="J287" s="37">
        <v>100</v>
      </c>
      <c r="K287" s="33">
        <f t="shared" si="15"/>
        <v>50000</v>
      </c>
      <c r="L287" s="33">
        <f t="shared" si="13"/>
        <v>50000</v>
      </c>
      <c r="M287" s="728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2" customHeight="1">
      <c r="A288" s="30">
        <v>301</v>
      </c>
      <c r="B288" s="40" t="s">
        <v>231</v>
      </c>
      <c r="C288" s="30" t="s">
        <v>228</v>
      </c>
      <c r="D288" s="30" t="s">
        <v>228</v>
      </c>
      <c r="E288" s="30" t="s">
        <v>162</v>
      </c>
      <c r="F288" s="30" t="s">
        <v>29</v>
      </c>
      <c r="G288" s="30" t="s">
        <v>33</v>
      </c>
      <c r="H288" s="30">
        <v>6</v>
      </c>
      <c r="I288" s="36">
        <v>50000</v>
      </c>
      <c r="J288" s="37">
        <v>100</v>
      </c>
      <c r="K288" s="33">
        <f t="shared" si="15"/>
        <v>50000</v>
      </c>
      <c r="L288" s="33">
        <f t="shared" si="13"/>
        <v>50000</v>
      </c>
      <c r="M288" s="727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2" customHeight="1">
      <c r="A289" s="30">
        <v>302</v>
      </c>
      <c r="B289" s="40" t="s">
        <v>232</v>
      </c>
      <c r="C289" s="30" t="s">
        <v>228</v>
      </c>
      <c r="D289" s="30" t="s">
        <v>228</v>
      </c>
      <c r="E289" s="30" t="s">
        <v>162</v>
      </c>
      <c r="F289" s="30" t="s">
        <v>35</v>
      </c>
      <c r="G289" s="30" t="s">
        <v>33</v>
      </c>
      <c r="H289" s="30">
        <v>2</v>
      </c>
      <c r="I289" s="36">
        <v>150000</v>
      </c>
      <c r="J289" s="37">
        <v>100</v>
      </c>
      <c r="K289" s="33">
        <f t="shared" si="15"/>
        <v>150000</v>
      </c>
      <c r="L289" s="33">
        <f t="shared" si="13"/>
        <v>150000</v>
      </c>
      <c r="M289" s="726">
        <f>L289+L290+L291+L292</f>
        <v>220000</v>
      </c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2" customHeight="1">
      <c r="A290" s="30">
        <v>303</v>
      </c>
      <c r="B290" s="40" t="s">
        <v>232</v>
      </c>
      <c r="C290" s="30" t="s">
        <v>228</v>
      </c>
      <c r="D290" s="30" t="s">
        <v>228</v>
      </c>
      <c r="E290" s="30" t="s">
        <v>28</v>
      </c>
      <c r="F290" s="30" t="s">
        <v>35</v>
      </c>
      <c r="G290" s="30" t="s">
        <v>30</v>
      </c>
      <c r="H290" s="30">
        <v>4</v>
      </c>
      <c r="I290" s="36">
        <v>30000</v>
      </c>
      <c r="J290" s="37">
        <v>100</v>
      </c>
      <c r="K290" s="33">
        <f t="shared" si="15"/>
        <v>30000</v>
      </c>
      <c r="L290" s="33">
        <f t="shared" si="13"/>
        <v>30000</v>
      </c>
      <c r="M290" s="728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2" customHeight="1">
      <c r="A291" s="30">
        <v>304</v>
      </c>
      <c r="B291" s="40" t="s">
        <v>232</v>
      </c>
      <c r="C291" s="30" t="s">
        <v>228</v>
      </c>
      <c r="D291" s="30" t="s">
        <v>228</v>
      </c>
      <c r="E291" s="30" t="s">
        <v>162</v>
      </c>
      <c r="F291" s="30" t="s">
        <v>35</v>
      </c>
      <c r="G291" s="30" t="s">
        <v>30</v>
      </c>
      <c r="H291" s="30">
        <v>4</v>
      </c>
      <c r="I291" s="36">
        <v>30000</v>
      </c>
      <c r="J291" s="37">
        <v>100</v>
      </c>
      <c r="K291" s="33">
        <f t="shared" si="15"/>
        <v>30000</v>
      </c>
      <c r="L291" s="33">
        <f t="shared" si="13"/>
        <v>30000</v>
      </c>
      <c r="M291" s="728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2" customHeight="1">
      <c r="A292" s="30">
        <v>305</v>
      </c>
      <c r="B292" s="40" t="s">
        <v>232</v>
      </c>
      <c r="C292" s="30" t="s">
        <v>228</v>
      </c>
      <c r="D292" s="30" t="s">
        <v>228</v>
      </c>
      <c r="E292" s="30" t="s">
        <v>28</v>
      </c>
      <c r="F292" s="30" t="s">
        <v>35</v>
      </c>
      <c r="G292" s="30" t="s">
        <v>30</v>
      </c>
      <c r="H292" s="30">
        <v>6</v>
      </c>
      <c r="I292" s="36">
        <v>10000</v>
      </c>
      <c r="J292" s="37">
        <v>100</v>
      </c>
      <c r="K292" s="33">
        <f t="shared" si="15"/>
        <v>10000</v>
      </c>
      <c r="L292" s="33">
        <f t="shared" si="13"/>
        <v>10000</v>
      </c>
      <c r="M292" s="727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2" customHeight="1">
      <c r="A293" s="30">
        <v>306</v>
      </c>
      <c r="B293" s="40" t="s">
        <v>233</v>
      </c>
      <c r="C293" s="30" t="s">
        <v>228</v>
      </c>
      <c r="D293" s="30" t="s">
        <v>228</v>
      </c>
      <c r="E293" s="30" t="s">
        <v>162</v>
      </c>
      <c r="F293" s="30" t="s">
        <v>35</v>
      </c>
      <c r="G293" s="30" t="s">
        <v>30</v>
      </c>
      <c r="H293" s="30">
        <v>4</v>
      </c>
      <c r="I293" s="36">
        <v>30000</v>
      </c>
      <c r="J293" s="37">
        <v>100</v>
      </c>
      <c r="K293" s="33">
        <f t="shared" si="15"/>
        <v>30000</v>
      </c>
      <c r="L293" s="33">
        <f t="shared" si="13"/>
        <v>30000</v>
      </c>
      <c r="M293" s="726">
        <f>L293+L294</f>
        <v>40000</v>
      </c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2" customHeight="1">
      <c r="A294" s="30">
        <v>307</v>
      </c>
      <c r="B294" s="40" t="s">
        <v>233</v>
      </c>
      <c r="C294" s="30" t="s">
        <v>228</v>
      </c>
      <c r="D294" s="30" t="s">
        <v>228</v>
      </c>
      <c r="E294" s="30" t="s">
        <v>28</v>
      </c>
      <c r="F294" s="30" t="s">
        <v>35</v>
      </c>
      <c r="G294" s="30" t="s">
        <v>30</v>
      </c>
      <c r="H294" s="30">
        <v>6</v>
      </c>
      <c r="I294" s="36">
        <v>10000</v>
      </c>
      <c r="J294" s="37">
        <v>100</v>
      </c>
      <c r="K294" s="33">
        <f t="shared" si="15"/>
        <v>10000</v>
      </c>
      <c r="L294" s="33">
        <f t="shared" si="13"/>
        <v>10000</v>
      </c>
      <c r="M294" s="727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2" customHeight="1">
      <c r="A295" s="30">
        <v>308</v>
      </c>
      <c r="B295" s="40" t="s">
        <v>234</v>
      </c>
      <c r="C295" s="30" t="s">
        <v>228</v>
      </c>
      <c r="D295" s="30" t="s">
        <v>228</v>
      </c>
      <c r="E295" s="30" t="s">
        <v>162</v>
      </c>
      <c r="F295" s="30" t="s">
        <v>35</v>
      </c>
      <c r="G295" s="30" t="s">
        <v>30</v>
      </c>
      <c r="H295" s="30">
        <v>4</v>
      </c>
      <c r="I295" s="36">
        <v>30000</v>
      </c>
      <c r="J295" s="37">
        <v>100</v>
      </c>
      <c r="K295" s="33">
        <f t="shared" si="15"/>
        <v>30000</v>
      </c>
      <c r="L295" s="33">
        <f t="shared" si="13"/>
        <v>30000</v>
      </c>
      <c r="M295" s="726">
        <f>L295+L296</f>
        <v>50000</v>
      </c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2" customHeight="1">
      <c r="A296" s="30">
        <v>309</v>
      </c>
      <c r="B296" s="40" t="s">
        <v>234</v>
      </c>
      <c r="C296" s="30" t="s">
        <v>228</v>
      </c>
      <c r="D296" s="30" t="s">
        <v>228</v>
      </c>
      <c r="E296" s="30" t="s">
        <v>162</v>
      </c>
      <c r="F296" s="30" t="s">
        <v>35</v>
      </c>
      <c r="G296" s="30" t="s">
        <v>30</v>
      </c>
      <c r="H296" s="30">
        <v>5</v>
      </c>
      <c r="I296" s="36">
        <v>20000</v>
      </c>
      <c r="J296" s="37">
        <v>100</v>
      </c>
      <c r="K296" s="33">
        <f t="shared" si="15"/>
        <v>20000</v>
      </c>
      <c r="L296" s="33">
        <f t="shared" si="13"/>
        <v>20000</v>
      </c>
      <c r="M296" s="727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2" customHeight="1">
      <c r="A297" s="30">
        <v>310</v>
      </c>
      <c r="B297" s="40" t="s">
        <v>235</v>
      </c>
      <c r="C297" s="30" t="s">
        <v>228</v>
      </c>
      <c r="D297" s="30" t="s">
        <v>228</v>
      </c>
      <c r="E297" s="30" t="s">
        <v>162</v>
      </c>
      <c r="F297" s="30" t="s">
        <v>35</v>
      </c>
      <c r="G297" s="30" t="s">
        <v>30</v>
      </c>
      <c r="H297" s="30">
        <v>5</v>
      </c>
      <c r="I297" s="36">
        <v>20000</v>
      </c>
      <c r="J297" s="37">
        <v>100</v>
      </c>
      <c r="K297" s="33">
        <f t="shared" si="15"/>
        <v>20000</v>
      </c>
      <c r="L297" s="33">
        <f t="shared" si="13"/>
        <v>20000</v>
      </c>
      <c r="M297" s="38">
        <f t="shared" ref="M297:M298" si="19">L297</f>
        <v>20000</v>
      </c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2" customHeight="1">
      <c r="A298" s="30">
        <v>311</v>
      </c>
      <c r="B298" s="40" t="s">
        <v>236</v>
      </c>
      <c r="C298" s="30" t="s">
        <v>228</v>
      </c>
      <c r="D298" s="30" t="s">
        <v>228</v>
      </c>
      <c r="E298" s="30" t="s">
        <v>162</v>
      </c>
      <c r="F298" s="30" t="s">
        <v>35</v>
      </c>
      <c r="G298" s="30" t="s">
        <v>30</v>
      </c>
      <c r="H298" s="30">
        <v>4</v>
      </c>
      <c r="I298" s="36">
        <v>30000</v>
      </c>
      <c r="J298" s="37">
        <v>100</v>
      </c>
      <c r="K298" s="33">
        <f t="shared" si="15"/>
        <v>30000</v>
      </c>
      <c r="L298" s="33">
        <f t="shared" si="13"/>
        <v>30000</v>
      </c>
      <c r="M298" s="38">
        <f t="shared" si="19"/>
        <v>30000</v>
      </c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2" customHeight="1">
      <c r="A299" s="30">
        <v>312</v>
      </c>
      <c r="B299" s="40" t="s">
        <v>237</v>
      </c>
      <c r="C299" s="30" t="s">
        <v>228</v>
      </c>
      <c r="D299" s="30" t="s">
        <v>228</v>
      </c>
      <c r="E299" s="30" t="s">
        <v>28</v>
      </c>
      <c r="F299" s="30" t="s">
        <v>238</v>
      </c>
      <c r="G299" s="30" t="s">
        <v>30</v>
      </c>
      <c r="H299" s="30">
        <v>5</v>
      </c>
      <c r="I299" s="36">
        <v>7000</v>
      </c>
      <c r="J299" s="37">
        <v>100</v>
      </c>
      <c r="K299" s="33">
        <f t="shared" si="15"/>
        <v>7000</v>
      </c>
      <c r="L299" s="33">
        <f t="shared" si="13"/>
        <v>7000</v>
      </c>
      <c r="M299" s="726">
        <f>L299+L300</f>
        <v>12000</v>
      </c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2" customHeight="1">
      <c r="A300" s="42">
        <v>313</v>
      </c>
      <c r="B300" s="43" t="s">
        <v>237</v>
      </c>
      <c r="C300" s="42" t="s">
        <v>228</v>
      </c>
      <c r="D300" s="42" t="s">
        <v>228</v>
      </c>
      <c r="E300" s="42" t="s">
        <v>28</v>
      </c>
      <c r="F300" s="42" t="s">
        <v>238</v>
      </c>
      <c r="G300" s="42" t="s">
        <v>30</v>
      </c>
      <c r="H300" s="42">
        <v>6</v>
      </c>
      <c r="I300" s="45">
        <v>5000</v>
      </c>
      <c r="J300" s="46">
        <v>100</v>
      </c>
      <c r="K300" s="47">
        <f t="shared" si="15"/>
        <v>5000</v>
      </c>
      <c r="L300" s="47">
        <f t="shared" si="13"/>
        <v>5000</v>
      </c>
      <c r="M300" s="740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2" customHeight="1">
      <c r="A301" s="58">
        <v>314</v>
      </c>
      <c r="B301" s="75" t="s">
        <v>239</v>
      </c>
      <c r="C301" s="58" t="s">
        <v>240</v>
      </c>
      <c r="D301" s="58" t="s">
        <v>241</v>
      </c>
      <c r="E301" s="58" t="s">
        <v>28</v>
      </c>
      <c r="F301" s="58" t="s">
        <v>51</v>
      </c>
      <c r="G301" s="58" t="s">
        <v>30</v>
      </c>
      <c r="H301" s="58">
        <v>1</v>
      </c>
      <c r="I301" s="61">
        <v>0</v>
      </c>
      <c r="J301" s="62">
        <v>100</v>
      </c>
      <c r="K301" s="63">
        <f t="shared" si="15"/>
        <v>0</v>
      </c>
      <c r="L301" s="63">
        <f t="shared" si="13"/>
        <v>0</v>
      </c>
      <c r="M301" s="64">
        <f>L301</f>
        <v>0</v>
      </c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2" customHeight="1">
      <c r="A302" s="30">
        <v>315</v>
      </c>
      <c r="B302" s="40" t="s">
        <v>242</v>
      </c>
      <c r="C302" s="30" t="s">
        <v>240</v>
      </c>
      <c r="D302" s="30" t="s">
        <v>241</v>
      </c>
      <c r="E302" s="30" t="s">
        <v>28</v>
      </c>
      <c r="F302" s="30" t="s">
        <v>51</v>
      </c>
      <c r="G302" s="30" t="s">
        <v>30</v>
      </c>
      <c r="H302" s="30">
        <v>2</v>
      </c>
      <c r="I302" s="36">
        <v>0</v>
      </c>
      <c r="J302" s="37">
        <v>100</v>
      </c>
      <c r="K302" s="33">
        <f t="shared" si="15"/>
        <v>0</v>
      </c>
      <c r="L302" s="33">
        <f t="shared" si="13"/>
        <v>0</v>
      </c>
      <c r="M302" s="726">
        <f>L302+L303</f>
        <v>5000</v>
      </c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2" customHeight="1">
      <c r="A303" s="30">
        <v>316</v>
      </c>
      <c r="B303" s="40" t="s">
        <v>242</v>
      </c>
      <c r="C303" s="30" t="s">
        <v>240</v>
      </c>
      <c r="D303" s="30" t="s">
        <v>241</v>
      </c>
      <c r="E303" s="30" t="s">
        <v>28</v>
      </c>
      <c r="F303" s="30" t="s">
        <v>51</v>
      </c>
      <c r="G303" s="30" t="s">
        <v>30</v>
      </c>
      <c r="H303" s="30">
        <v>5</v>
      </c>
      <c r="I303" s="36">
        <v>5000</v>
      </c>
      <c r="J303" s="37">
        <v>100</v>
      </c>
      <c r="K303" s="33">
        <f t="shared" si="15"/>
        <v>5000</v>
      </c>
      <c r="L303" s="33">
        <f t="shared" si="13"/>
        <v>5000</v>
      </c>
      <c r="M303" s="727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2" customHeight="1">
      <c r="A304" s="30">
        <v>317</v>
      </c>
      <c r="B304" s="40" t="s">
        <v>243</v>
      </c>
      <c r="C304" s="30" t="s">
        <v>240</v>
      </c>
      <c r="D304" s="30" t="s">
        <v>241</v>
      </c>
      <c r="E304" s="30" t="s">
        <v>28</v>
      </c>
      <c r="F304" s="30" t="s">
        <v>174</v>
      </c>
      <c r="G304" s="30" t="s">
        <v>30</v>
      </c>
      <c r="H304" s="30">
        <v>3</v>
      </c>
      <c r="I304" s="36">
        <v>0</v>
      </c>
      <c r="J304" s="37">
        <v>100</v>
      </c>
      <c r="K304" s="33">
        <f t="shared" si="15"/>
        <v>0</v>
      </c>
      <c r="L304" s="33">
        <f t="shared" si="13"/>
        <v>0</v>
      </c>
      <c r="M304" s="726">
        <f>L304+L305+L306+L307</f>
        <v>15000</v>
      </c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2" customHeight="1">
      <c r="A305" s="30">
        <v>318</v>
      </c>
      <c r="B305" s="40" t="s">
        <v>243</v>
      </c>
      <c r="C305" s="30" t="s">
        <v>240</v>
      </c>
      <c r="D305" s="30" t="s">
        <v>241</v>
      </c>
      <c r="E305" s="30" t="s">
        <v>28</v>
      </c>
      <c r="F305" s="30" t="s">
        <v>174</v>
      </c>
      <c r="G305" s="30" t="s">
        <v>30</v>
      </c>
      <c r="H305" s="30">
        <v>2</v>
      </c>
      <c r="I305" s="36">
        <v>15000</v>
      </c>
      <c r="J305" s="37">
        <v>100</v>
      </c>
      <c r="K305" s="33">
        <f t="shared" si="15"/>
        <v>15000</v>
      </c>
      <c r="L305" s="33">
        <f t="shared" si="13"/>
        <v>15000</v>
      </c>
      <c r="M305" s="728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2" customHeight="1">
      <c r="A306" s="30">
        <v>319</v>
      </c>
      <c r="B306" s="40" t="s">
        <v>243</v>
      </c>
      <c r="C306" s="30" t="s">
        <v>240</v>
      </c>
      <c r="D306" s="30" t="s">
        <v>241</v>
      </c>
      <c r="E306" s="30" t="s">
        <v>28</v>
      </c>
      <c r="F306" s="30" t="s">
        <v>174</v>
      </c>
      <c r="G306" s="30" t="s">
        <v>244</v>
      </c>
      <c r="H306" s="30">
        <v>5</v>
      </c>
      <c r="I306" s="36">
        <v>0</v>
      </c>
      <c r="J306" s="37">
        <v>100</v>
      </c>
      <c r="K306" s="33">
        <f t="shared" si="15"/>
        <v>0</v>
      </c>
      <c r="L306" s="33">
        <f t="shared" si="13"/>
        <v>0</v>
      </c>
      <c r="M306" s="728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2" customHeight="1">
      <c r="A307" s="30">
        <v>320</v>
      </c>
      <c r="B307" s="40" t="s">
        <v>243</v>
      </c>
      <c r="C307" s="30" t="s">
        <v>240</v>
      </c>
      <c r="D307" s="30" t="s">
        <v>241</v>
      </c>
      <c r="E307" s="30" t="s">
        <v>28</v>
      </c>
      <c r="F307" s="30" t="s">
        <v>29</v>
      </c>
      <c r="G307" s="30" t="s">
        <v>245</v>
      </c>
      <c r="H307" s="30">
        <v>1</v>
      </c>
      <c r="I307" s="36">
        <v>0</v>
      </c>
      <c r="J307" s="37">
        <v>100</v>
      </c>
      <c r="K307" s="33">
        <f t="shared" si="15"/>
        <v>0</v>
      </c>
      <c r="L307" s="33">
        <f t="shared" si="13"/>
        <v>0</v>
      </c>
      <c r="M307" s="727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2" customHeight="1">
      <c r="A308" s="30">
        <v>321</v>
      </c>
      <c r="B308" s="40" t="s">
        <v>246</v>
      </c>
      <c r="C308" s="30" t="s">
        <v>240</v>
      </c>
      <c r="D308" s="30" t="s">
        <v>241</v>
      </c>
      <c r="E308" s="30" t="s">
        <v>28</v>
      </c>
      <c r="F308" s="30" t="s">
        <v>51</v>
      </c>
      <c r="G308" s="30" t="s">
        <v>30</v>
      </c>
      <c r="H308" s="30">
        <v>1</v>
      </c>
      <c r="I308" s="36">
        <v>0</v>
      </c>
      <c r="J308" s="37">
        <v>100</v>
      </c>
      <c r="K308" s="33">
        <f t="shared" si="15"/>
        <v>0</v>
      </c>
      <c r="L308" s="33">
        <f t="shared" si="13"/>
        <v>0</v>
      </c>
      <c r="M308" s="726">
        <f>L308+L309</f>
        <v>5000</v>
      </c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2" customHeight="1">
      <c r="A309" s="30">
        <v>322</v>
      </c>
      <c r="B309" s="40" t="s">
        <v>246</v>
      </c>
      <c r="C309" s="30" t="s">
        <v>240</v>
      </c>
      <c r="D309" s="30" t="s">
        <v>241</v>
      </c>
      <c r="E309" s="30" t="s">
        <v>28</v>
      </c>
      <c r="F309" s="30" t="s">
        <v>51</v>
      </c>
      <c r="G309" s="30" t="s">
        <v>30</v>
      </c>
      <c r="H309" s="30">
        <v>5</v>
      </c>
      <c r="I309" s="36">
        <v>5000</v>
      </c>
      <c r="J309" s="37">
        <v>100</v>
      </c>
      <c r="K309" s="33">
        <f t="shared" si="15"/>
        <v>5000</v>
      </c>
      <c r="L309" s="33">
        <f t="shared" si="13"/>
        <v>5000</v>
      </c>
      <c r="M309" s="727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2" customHeight="1">
      <c r="A310" s="30">
        <v>323</v>
      </c>
      <c r="B310" s="40" t="s">
        <v>247</v>
      </c>
      <c r="C310" s="30" t="s">
        <v>240</v>
      </c>
      <c r="D310" s="30" t="s">
        <v>241</v>
      </c>
      <c r="E310" s="30" t="s">
        <v>28</v>
      </c>
      <c r="F310" s="30" t="s">
        <v>51</v>
      </c>
      <c r="G310" s="30" t="s">
        <v>30</v>
      </c>
      <c r="H310" s="30">
        <v>5</v>
      </c>
      <c r="I310" s="36">
        <v>5000</v>
      </c>
      <c r="J310" s="37">
        <v>100</v>
      </c>
      <c r="K310" s="33">
        <f t="shared" si="15"/>
        <v>5000</v>
      </c>
      <c r="L310" s="33">
        <f t="shared" si="13"/>
        <v>5000</v>
      </c>
      <c r="M310" s="38">
        <f t="shared" ref="M310:M312" si="20">L310</f>
        <v>5000</v>
      </c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2" customHeight="1">
      <c r="A311" s="30">
        <v>324</v>
      </c>
      <c r="B311" s="40" t="s">
        <v>248</v>
      </c>
      <c r="C311" s="30" t="s">
        <v>240</v>
      </c>
      <c r="D311" s="30" t="s">
        <v>241</v>
      </c>
      <c r="E311" s="30" t="s">
        <v>28</v>
      </c>
      <c r="F311" s="30" t="s">
        <v>67</v>
      </c>
      <c r="G311" s="30" t="s">
        <v>30</v>
      </c>
      <c r="H311" s="30">
        <v>2</v>
      </c>
      <c r="I311" s="36">
        <v>6000</v>
      </c>
      <c r="J311" s="37">
        <v>100</v>
      </c>
      <c r="K311" s="33">
        <f t="shared" si="15"/>
        <v>6000</v>
      </c>
      <c r="L311" s="33">
        <f t="shared" si="13"/>
        <v>6000</v>
      </c>
      <c r="M311" s="38">
        <f t="shared" si="20"/>
        <v>6000</v>
      </c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2" customHeight="1">
      <c r="A312" s="42">
        <v>325</v>
      </c>
      <c r="B312" s="43" t="s">
        <v>249</v>
      </c>
      <c r="C312" s="42" t="s">
        <v>240</v>
      </c>
      <c r="D312" s="42" t="s">
        <v>241</v>
      </c>
      <c r="E312" s="42" t="s">
        <v>28</v>
      </c>
      <c r="F312" s="97" t="s">
        <v>67</v>
      </c>
      <c r="G312" s="97" t="s">
        <v>30</v>
      </c>
      <c r="H312" s="98">
        <v>3</v>
      </c>
      <c r="I312" s="45">
        <v>4000</v>
      </c>
      <c r="J312" s="46">
        <v>100</v>
      </c>
      <c r="K312" s="47">
        <f t="shared" si="15"/>
        <v>4000</v>
      </c>
      <c r="L312" s="47">
        <f t="shared" si="13"/>
        <v>4000</v>
      </c>
      <c r="M312" s="48">
        <f t="shared" si="20"/>
        <v>4000</v>
      </c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2" customHeight="1">
      <c r="A313" s="58">
        <v>326</v>
      </c>
      <c r="B313" s="75" t="s">
        <v>250</v>
      </c>
      <c r="C313" s="58" t="s">
        <v>251</v>
      </c>
      <c r="D313" s="58" t="s">
        <v>252</v>
      </c>
      <c r="E313" s="58" t="s">
        <v>162</v>
      </c>
      <c r="F313" s="58" t="s">
        <v>29</v>
      </c>
      <c r="G313" s="58" t="s">
        <v>30</v>
      </c>
      <c r="H313" s="58">
        <v>9</v>
      </c>
      <c r="I313" s="61">
        <v>0</v>
      </c>
      <c r="J313" s="62">
        <v>0</v>
      </c>
      <c r="K313" s="61">
        <v>0</v>
      </c>
      <c r="L313" s="61">
        <v>0</v>
      </c>
      <c r="M313" s="99">
        <v>0</v>
      </c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2" customHeight="1">
      <c r="A314" s="30">
        <v>327</v>
      </c>
      <c r="B314" s="40" t="s">
        <v>253</v>
      </c>
      <c r="C314" s="30" t="s">
        <v>251</v>
      </c>
      <c r="D314" s="30" t="s">
        <v>252</v>
      </c>
      <c r="E314" s="30" t="s">
        <v>162</v>
      </c>
      <c r="F314" s="30" t="s">
        <v>29</v>
      </c>
      <c r="G314" s="30" t="s">
        <v>30</v>
      </c>
      <c r="H314" s="30">
        <v>9</v>
      </c>
      <c r="I314" s="36">
        <v>0</v>
      </c>
      <c r="J314" s="37">
        <v>0</v>
      </c>
      <c r="K314" s="36">
        <v>0</v>
      </c>
      <c r="L314" s="33">
        <f t="shared" ref="L314:L356" si="21">K314</f>
        <v>0</v>
      </c>
      <c r="M314" s="93">
        <v>0</v>
      </c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2" customHeight="1">
      <c r="A315" s="30">
        <v>328</v>
      </c>
      <c r="B315" s="40" t="s">
        <v>254</v>
      </c>
      <c r="C315" s="30" t="s">
        <v>251</v>
      </c>
      <c r="D315" s="30" t="s">
        <v>252</v>
      </c>
      <c r="E315" s="30" t="s">
        <v>162</v>
      </c>
      <c r="F315" s="30" t="s">
        <v>29</v>
      </c>
      <c r="G315" s="30" t="s">
        <v>30</v>
      </c>
      <c r="H315" s="30">
        <v>9</v>
      </c>
      <c r="I315" s="36">
        <v>0</v>
      </c>
      <c r="J315" s="37">
        <v>0</v>
      </c>
      <c r="K315" s="36">
        <v>0</v>
      </c>
      <c r="L315" s="33">
        <f t="shared" si="21"/>
        <v>0</v>
      </c>
      <c r="M315" s="93">
        <v>0</v>
      </c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2" customHeight="1">
      <c r="A316" s="30">
        <v>329</v>
      </c>
      <c r="B316" s="40" t="s">
        <v>255</v>
      </c>
      <c r="C316" s="30" t="s">
        <v>251</v>
      </c>
      <c r="D316" s="30" t="s">
        <v>252</v>
      </c>
      <c r="E316" s="30" t="s">
        <v>162</v>
      </c>
      <c r="F316" s="30" t="s">
        <v>29</v>
      </c>
      <c r="G316" s="30" t="s">
        <v>30</v>
      </c>
      <c r="H316" s="30">
        <v>9</v>
      </c>
      <c r="I316" s="36">
        <v>0</v>
      </c>
      <c r="J316" s="37">
        <v>0</v>
      </c>
      <c r="K316" s="36">
        <v>0</v>
      </c>
      <c r="L316" s="33">
        <f t="shared" si="21"/>
        <v>0</v>
      </c>
      <c r="M316" s="93">
        <v>0</v>
      </c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2" customHeight="1">
      <c r="A317" s="30">
        <v>330</v>
      </c>
      <c r="B317" s="40" t="s">
        <v>256</v>
      </c>
      <c r="C317" s="30" t="s">
        <v>251</v>
      </c>
      <c r="D317" s="30" t="s">
        <v>252</v>
      </c>
      <c r="E317" s="30" t="s">
        <v>162</v>
      </c>
      <c r="F317" s="30" t="s">
        <v>29</v>
      </c>
      <c r="G317" s="30" t="s">
        <v>30</v>
      </c>
      <c r="H317" s="30">
        <v>9</v>
      </c>
      <c r="I317" s="36">
        <v>0</v>
      </c>
      <c r="J317" s="37">
        <v>0</v>
      </c>
      <c r="K317" s="36">
        <v>0</v>
      </c>
      <c r="L317" s="33">
        <f t="shared" si="21"/>
        <v>0</v>
      </c>
      <c r="M317" s="93">
        <v>0</v>
      </c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2" customHeight="1">
      <c r="A318" s="30">
        <v>331</v>
      </c>
      <c r="B318" s="40" t="s">
        <v>257</v>
      </c>
      <c r="C318" s="30" t="s">
        <v>251</v>
      </c>
      <c r="D318" s="30" t="s">
        <v>252</v>
      </c>
      <c r="E318" s="30" t="s">
        <v>162</v>
      </c>
      <c r="F318" s="30" t="s">
        <v>29</v>
      </c>
      <c r="G318" s="30" t="s">
        <v>30</v>
      </c>
      <c r="H318" s="30">
        <v>9</v>
      </c>
      <c r="I318" s="36">
        <v>0</v>
      </c>
      <c r="J318" s="37">
        <v>0</v>
      </c>
      <c r="K318" s="36">
        <v>0</v>
      </c>
      <c r="L318" s="33">
        <f t="shared" si="21"/>
        <v>0</v>
      </c>
      <c r="M318" s="93">
        <v>0</v>
      </c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2" customHeight="1">
      <c r="A319" s="30">
        <v>332</v>
      </c>
      <c r="B319" s="40" t="s">
        <v>258</v>
      </c>
      <c r="C319" s="30" t="s">
        <v>251</v>
      </c>
      <c r="D319" s="30" t="s">
        <v>252</v>
      </c>
      <c r="E319" s="30" t="s">
        <v>162</v>
      </c>
      <c r="F319" s="30" t="s">
        <v>29</v>
      </c>
      <c r="G319" s="30" t="s">
        <v>30</v>
      </c>
      <c r="H319" s="30">
        <v>9</v>
      </c>
      <c r="I319" s="36">
        <v>0</v>
      </c>
      <c r="J319" s="37">
        <v>0</v>
      </c>
      <c r="K319" s="36">
        <v>0</v>
      </c>
      <c r="L319" s="33">
        <f t="shared" si="21"/>
        <v>0</v>
      </c>
      <c r="M319" s="93">
        <v>0</v>
      </c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2" customHeight="1">
      <c r="A320" s="30">
        <v>333</v>
      </c>
      <c r="B320" s="40" t="s">
        <v>259</v>
      </c>
      <c r="C320" s="30" t="s">
        <v>251</v>
      </c>
      <c r="D320" s="30" t="s">
        <v>252</v>
      </c>
      <c r="E320" s="30" t="s">
        <v>162</v>
      </c>
      <c r="F320" s="30" t="s">
        <v>29</v>
      </c>
      <c r="G320" s="30" t="s">
        <v>30</v>
      </c>
      <c r="H320" s="30">
        <v>9</v>
      </c>
      <c r="I320" s="36">
        <v>0</v>
      </c>
      <c r="J320" s="37">
        <v>0</v>
      </c>
      <c r="K320" s="36">
        <v>0</v>
      </c>
      <c r="L320" s="33">
        <f t="shared" si="21"/>
        <v>0</v>
      </c>
      <c r="M320" s="93">
        <v>0</v>
      </c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2" customHeight="1">
      <c r="A321" s="30">
        <v>334</v>
      </c>
      <c r="B321" s="40" t="s">
        <v>260</v>
      </c>
      <c r="C321" s="30" t="s">
        <v>251</v>
      </c>
      <c r="D321" s="30" t="s">
        <v>252</v>
      </c>
      <c r="E321" s="30" t="s">
        <v>162</v>
      </c>
      <c r="F321" s="30" t="s">
        <v>29</v>
      </c>
      <c r="G321" s="30" t="s">
        <v>30</v>
      </c>
      <c r="H321" s="30">
        <v>9</v>
      </c>
      <c r="I321" s="36">
        <v>0</v>
      </c>
      <c r="J321" s="37">
        <v>0</v>
      </c>
      <c r="K321" s="36">
        <v>0</v>
      </c>
      <c r="L321" s="33">
        <f t="shared" si="21"/>
        <v>0</v>
      </c>
      <c r="M321" s="93">
        <v>0</v>
      </c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2" customHeight="1">
      <c r="A322" s="30">
        <v>335</v>
      </c>
      <c r="B322" s="40" t="s">
        <v>261</v>
      </c>
      <c r="C322" s="30" t="s">
        <v>251</v>
      </c>
      <c r="D322" s="30" t="s">
        <v>252</v>
      </c>
      <c r="E322" s="30" t="s">
        <v>162</v>
      </c>
      <c r="F322" s="30" t="s">
        <v>29</v>
      </c>
      <c r="G322" s="30" t="s">
        <v>30</v>
      </c>
      <c r="H322" s="30">
        <v>9</v>
      </c>
      <c r="I322" s="36">
        <v>0</v>
      </c>
      <c r="J322" s="37">
        <v>0</v>
      </c>
      <c r="K322" s="36">
        <v>0</v>
      </c>
      <c r="L322" s="33">
        <f t="shared" si="21"/>
        <v>0</v>
      </c>
      <c r="M322" s="93">
        <v>0</v>
      </c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2" customHeight="1">
      <c r="A323" s="30">
        <v>336</v>
      </c>
      <c r="B323" s="40" t="s">
        <v>262</v>
      </c>
      <c r="C323" s="30" t="s">
        <v>251</v>
      </c>
      <c r="D323" s="30" t="s">
        <v>252</v>
      </c>
      <c r="E323" s="30" t="s">
        <v>162</v>
      </c>
      <c r="F323" s="30" t="s">
        <v>29</v>
      </c>
      <c r="G323" s="30" t="s">
        <v>30</v>
      </c>
      <c r="H323" s="30">
        <v>9</v>
      </c>
      <c r="I323" s="36">
        <v>0</v>
      </c>
      <c r="J323" s="37">
        <v>0</v>
      </c>
      <c r="K323" s="36">
        <v>0</v>
      </c>
      <c r="L323" s="33">
        <f t="shared" si="21"/>
        <v>0</v>
      </c>
      <c r="M323" s="93">
        <v>0</v>
      </c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2" customHeight="1">
      <c r="A324" s="30">
        <v>337</v>
      </c>
      <c r="B324" s="40" t="s">
        <v>263</v>
      </c>
      <c r="C324" s="30" t="s">
        <v>251</v>
      </c>
      <c r="D324" s="30" t="s">
        <v>252</v>
      </c>
      <c r="E324" s="30" t="s">
        <v>162</v>
      </c>
      <c r="F324" s="30" t="s">
        <v>29</v>
      </c>
      <c r="G324" s="30" t="s">
        <v>30</v>
      </c>
      <c r="H324" s="30">
        <v>9</v>
      </c>
      <c r="I324" s="36">
        <v>0</v>
      </c>
      <c r="J324" s="37">
        <v>0</v>
      </c>
      <c r="K324" s="36">
        <v>0</v>
      </c>
      <c r="L324" s="33">
        <f t="shared" si="21"/>
        <v>0</v>
      </c>
      <c r="M324" s="93">
        <v>0</v>
      </c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2" customHeight="1">
      <c r="A325" s="79">
        <v>338</v>
      </c>
      <c r="B325" s="80" t="s">
        <v>264</v>
      </c>
      <c r="C325" s="79" t="s">
        <v>251</v>
      </c>
      <c r="D325" s="79" t="s">
        <v>252</v>
      </c>
      <c r="E325" s="79" t="s">
        <v>162</v>
      </c>
      <c r="F325" s="79" t="s">
        <v>29</v>
      </c>
      <c r="G325" s="79" t="s">
        <v>30</v>
      </c>
      <c r="H325" s="79">
        <v>9</v>
      </c>
      <c r="I325" s="82">
        <v>0</v>
      </c>
      <c r="J325" s="83">
        <v>0</v>
      </c>
      <c r="K325" s="82">
        <v>0</v>
      </c>
      <c r="L325" s="84">
        <f t="shared" si="21"/>
        <v>0</v>
      </c>
      <c r="M325" s="100">
        <v>0</v>
      </c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2" customHeight="1">
      <c r="A326" s="24">
        <v>339</v>
      </c>
      <c r="B326" s="85" t="s">
        <v>265</v>
      </c>
      <c r="C326" s="24" t="s">
        <v>251</v>
      </c>
      <c r="D326" s="24" t="s">
        <v>252</v>
      </c>
      <c r="E326" s="24" t="s">
        <v>162</v>
      </c>
      <c r="F326" s="24" t="s">
        <v>29</v>
      </c>
      <c r="G326" s="24" t="s">
        <v>30</v>
      </c>
      <c r="H326" s="24">
        <v>8</v>
      </c>
      <c r="I326" s="87">
        <v>0</v>
      </c>
      <c r="J326" s="28">
        <v>0</v>
      </c>
      <c r="K326" s="87">
        <v>0</v>
      </c>
      <c r="L326" s="27">
        <f t="shared" si="21"/>
        <v>0</v>
      </c>
      <c r="M326" s="101">
        <v>0</v>
      </c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2" customHeight="1">
      <c r="A327" s="30">
        <v>340</v>
      </c>
      <c r="B327" s="40" t="s">
        <v>266</v>
      </c>
      <c r="C327" s="30" t="s">
        <v>251</v>
      </c>
      <c r="D327" s="30" t="s">
        <v>252</v>
      </c>
      <c r="E327" s="30" t="s">
        <v>162</v>
      </c>
      <c r="F327" s="30" t="s">
        <v>29</v>
      </c>
      <c r="G327" s="30" t="s">
        <v>30</v>
      </c>
      <c r="H327" s="30">
        <v>8</v>
      </c>
      <c r="I327" s="36">
        <v>0</v>
      </c>
      <c r="J327" s="37">
        <v>0</v>
      </c>
      <c r="K327" s="36">
        <v>0</v>
      </c>
      <c r="L327" s="33">
        <f t="shared" si="21"/>
        <v>0</v>
      </c>
      <c r="M327" s="93">
        <v>0</v>
      </c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2" customHeight="1">
      <c r="A328" s="30">
        <v>341</v>
      </c>
      <c r="B328" s="40" t="s">
        <v>267</v>
      </c>
      <c r="C328" s="30" t="s">
        <v>251</v>
      </c>
      <c r="D328" s="30" t="s">
        <v>252</v>
      </c>
      <c r="E328" s="30" t="s">
        <v>162</v>
      </c>
      <c r="F328" s="30" t="s">
        <v>29</v>
      </c>
      <c r="G328" s="30" t="s">
        <v>30</v>
      </c>
      <c r="H328" s="30">
        <v>8</v>
      </c>
      <c r="I328" s="36">
        <v>0</v>
      </c>
      <c r="J328" s="37">
        <v>0</v>
      </c>
      <c r="K328" s="36">
        <v>0</v>
      </c>
      <c r="L328" s="33">
        <f t="shared" si="21"/>
        <v>0</v>
      </c>
      <c r="M328" s="93">
        <v>0</v>
      </c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2" customHeight="1">
      <c r="A329" s="30">
        <v>342</v>
      </c>
      <c r="B329" s="40" t="s">
        <v>268</v>
      </c>
      <c r="C329" s="30" t="s">
        <v>251</v>
      </c>
      <c r="D329" s="30" t="s">
        <v>252</v>
      </c>
      <c r="E329" s="30" t="s">
        <v>162</v>
      </c>
      <c r="F329" s="30" t="s">
        <v>29</v>
      </c>
      <c r="G329" s="30" t="s">
        <v>30</v>
      </c>
      <c r="H329" s="30">
        <v>8</v>
      </c>
      <c r="I329" s="36">
        <v>0</v>
      </c>
      <c r="J329" s="37">
        <v>0</v>
      </c>
      <c r="K329" s="36">
        <v>0</v>
      </c>
      <c r="L329" s="33">
        <f t="shared" si="21"/>
        <v>0</v>
      </c>
      <c r="M329" s="93">
        <v>0</v>
      </c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2" customHeight="1">
      <c r="A330" s="30">
        <v>343</v>
      </c>
      <c r="B330" s="40" t="s">
        <v>269</v>
      </c>
      <c r="C330" s="30" t="s">
        <v>251</v>
      </c>
      <c r="D330" s="30" t="s">
        <v>252</v>
      </c>
      <c r="E330" s="30" t="s">
        <v>162</v>
      </c>
      <c r="F330" s="30" t="s">
        <v>29</v>
      </c>
      <c r="G330" s="30" t="s">
        <v>30</v>
      </c>
      <c r="H330" s="30">
        <v>8</v>
      </c>
      <c r="I330" s="36">
        <v>0</v>
      </c>
      <c r="J330" s="37">
        <v>0</v>
      </c>
      <c r="K330" s="36">
        <v>0</v>
      </c>
      <c r="L330" s="33">
        <f t="shared" si="21"/>
        <v>0</v>
      </c>
      <c r="M330" s="93">
        <v>0</v>
      </c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2" customHeight="1">
      <c r="A331" s="30">
        <v>344</v>
      </c>
      <c r="B331" s="40" t="s">
        <v>270</v>
      </c>
      <c r="C331" s="30" t="s">
        <v>251</v>
      </c>
      <c r="D331" s="30" t="s">
        <v>252</v>
      </c>
      <c r="E331" s="30" t="s">
        <v>162</v>
      </c>
      <c r="F331" s="30" t="s">
        <v>29</v>
      </c>
      <c r="G331" s="30" t="s">
        <v>30</v>
      </c>
      <c r="H331" s="30">
        <v>8</v>
      </c>
      <c r="I331" s="36">
        <v>0</v>
      </c>
      <c r="J331" s="37">
        <v>0</v>
      </c>
      <c r="K331" s="36">
        <v>0</v>
      </c>
      <c r="L331" s="33">
        <f t="shared" si="21"/>
        <v>0</v>
      </c>
      <c r="M331" s="93">
        <v>0</v>
      </c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2" customHeight="1">
      <c r="A332" s="30">
        <v>345</v>
      </c>
      <c r="B332" s="40" t="s">
        <v>271</v>
      </c>
      <c r="C332" s="30" t="s">
        <v>251</v>
      </c>
      <c r="D332" s="30" t="s">
        <v>252</v>
      </c>
      <c r="E332" s="30" t="s">
        <v>162</v>
      </c>
      <c r="F332" s="30" t="s">
        <v>29</v>
      </c>
      <c r="G332" s="30" t="s">
        <v>30</v>
      </c>
      <c r="H332" s="30">
        <v>8</v>
      </c>
      <c r="I332" s="36">
        <v>0</v>
      </c>
      <c r="J332" s="37">
        <v>0</v>
      </c>
      <c r="K332" s="36">
        <v>0</v>
      </c>
      <c r="L332" s="33">
        <f t="shared" si="21"/>
        <v>0</v>
      </c>
      <c r="M332" s="93">
        <v>0</v>
      </c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2" customHeight="1">
      <c r="A333" s="30">
        <v>346</v>
      </c>
      <c r="B333" s="40" t="s">
        <v>272</v>
      </c>
      <c r="C333" s="30" t="s">
        <v>251</v>
      </c>
      <c r="D333" s="30" t="s">
        <v>252</v>
      </c>
      <c r="E333" s="30" t="s">
        <v>162</v>
      </c>
      <c r="F333" s="30" t="s">
        <v>29</v>
      </c>
      <c r="G333" s="30" t="s">
        <v>30</v>
      </c>
      <c r="H333" s="30">
        <v>8</v>
      </c>
      <c r="I333" s="36">
        <v>0</v>
      </c>
      <c r="J333" s="37">
        <v>0</v>
      </c>
      <c r="K333" s="36">
        <v>0</v>
      </c>
      <c r="L333" s="33">
        <f t="shared" si="21"/>
        <v>0</v>
      </c>
      <c r="M333" s="93">
        <v>0</v>
      </c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2" customHeight="1">
      <c r="A334" s="30">
        <v>347</v>
      </c>
      <c r="B334" s="40" t="s">
        <v>273</v>
      </c>
      <c r="C334" s="30" t="s">
        <v>251</v>
      </c>
      <c r="D334" s="30" t="s">
        <v>252</v>
      </c>
      <c r="E334" s="30" t="s">
        <v>162</v>
      </c>
      <c r="F334" s="30" t="s">
        <v>29</v>
      </c>
      <c r="G334" s="30" t="s">
        <v>30</v>
      </c>
      <c r="H334" s="30">
        <v>8</v>
      </c>
      <c r="I334" s="36">
        <v>0</v>
      </c>
      <c r="J334" s="37">
        <v>0</v>
      </c>
      <c r="K334" s="36">
        <v>0</v>
      </c>
      <c r="L334" s="33">
        <f t="shared" si="21"/>
        <v>0</v>
      </c>
      <c r="M334" s="93">
        <v>0</v>
      </c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2" customHeight="1">
      <c r="A335" s="30">
        <v>348</v>
      </c>
      <c r="B335" s="40" t="s">
        <v>274</v>
      </c>
      <c r="C335" s="30" t="s">
        <v>251</v>
      </c>
      <c r="D335" s="30" t="s">
        <v>252</v>
      </c>
      <c r="E335" s="30" t="s">
        <v>162</v>
      </c>
      <c r="F335" s="30" t="s">
        <v>29</v>
      </c>
      <c r="G335" s="30" t="s">
        <v>30</v>
      </c>
      <c r="H335" s="30">
        <v>8</v>
      </c>
      <c r="I335" s="36">
        <v>0</v>
      </c>
      <c r="J335" s="37">
        <v>0</v>
      </c>
      <c r="K335" s="36">
        <v>0</v>
      </c>
      <c r="L335" s="33">
        <f t="shared" si="21"/>
        <v>0</v>
      </c>
      <c r="M335" s="93">
        <v>0</v>
      </c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2" customHeight="1">
      <c r="A336" s="30">
        <v>349</v>
      </c>
      <c r="B336" s="40" t="s">
        <v>275</v>
      </c>
      <c r="C336" s="30" t="s">
        <v>251</v>
      </c>
      <c r="D336" s="30" t="s">
        <v>252</v>
      </c>
      <c r="E336" s="30" t="s">
        <v>162</v>
      </c>
      <c r="F336" s="30" t="s">
        <v>29</v>
      </c>
      <c r="G336" s="30" t="s">
        <v>30</v>
      </c>
      <c r="H336" s="30">
        <v>8</v>
      </c>
      <c r="I336" s="36">
        <v>0</v>
      </c>
      <c r="J336" s="37">
        <v>0</v>
      </c>
      <c r="K336" s="36">
        <v>0</v>
      </c>
      <c r="L336" s="33">
        <f t="shared" si="21"/>
        <v>0</v>
      </c>
      <c r="M336" s="93">
        <v>0</v>
      </c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2" customHeight="1">
      <c r="A337" s="30">
        <v>350</v>
      </c>
      <c r="B337" s="40" t="s">
        <v>276</v>
      </c>
      <c r="C337" s="30" t="s">
        <v>251</v>
      </c>
      <c r="D337" s="30" t="s">
        <v>252</v>
      </c>
      <c r="E337" s="30" t="s">
        <v>162</v>
      </c>
      <c r="F337" s="30" t="s">
        <v>29</v>
      </c>
      <c r="G337" s="30" t="s">
        <v>30</v>
      </c>
      <c r="H337" s="30">
        <v>8</v>
      </c>
      <c r="I337" s="36">
        <v>0</v>
      </c>
      <c r="J337" s="37">
        <v>0</v>
      </c>
      <c r="K337" s="36">
        <v>0</v>
      </c>
      <c r="L337" s="33">
        <f t="shared" si="21"/>
        <v>0</v>
      </c>
      <c r="M337" s="93">
        <v>0</v>
      </c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2" customHeight="1">
      <c r="A338" s="79">
        <v>351</v>
      </c>
      <c r="B338" s="80" t="s">
        <v>277</v>
      </c>
      <c r="C338" s="79" t="s">
        <v>251</v>
      </c>
      <c r="D338" s="79" t="s">
        <v>252</v>
      </c>
      <c r="E338" s="79" t="s">
        <v>162</v>
      </c>
      <c r="F338" s="79" t="s">
        <v>29</v>
      </c>
      <c r="G338" s="79" t="s">
        <v>30</v>
      </c>
      <c r="H338" s="79">
        <v>8</v>
      </c>
      <c r="I338" s="82">
        <v>0</v>
      </c>
      <c r="J338" s="83">
        <v>0</v>
      </c>
      <c r="K338" s="82">
        <v>0</v>
      </c>
      <c r="L338" s="84">
        <f t="shared" si="21"/>
        <v>0</v>
      </c>
      <c r="M338" s="100">
        <v>0</v>
      </c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2" customHeight="1">
      <c r="A339" s="24">
        <v>352</v>
      </c>
      <c r="B339" s="85" t="s">
        <v>278</v>
      </c>
      <c r="C339" s="24" t="s">
        <v>251</v>
      </c>
      <c r="D339" s="24" t="s">
        <v>252</v>
      </c>
      <c r="E339" s="24" t="s">
        <v>162</v>
      </c>
      <c r="F339" s="24" t="s">
        <v>174</v>
      </c>
      <c r="G339" s="24" t="s">
        <v>30</v>
      </c>
      <c r="H339" s="24">
        <v>6</v>
      </c>
      <c r="I339" s="87">
        <v>5000</v>
      </c>
      <c r="J339" s="28">
        <v>0.75</v>
      </c>
      <c r="K339" s="87">
        <v>3750</v>
      </c>
      <c r="L339" s="27">
        <f t="shared" si="21"/>
        <v>3750</v>
      </c>
      <c r="M339" s="29">
        <f t="shared" ref="M339:M351" si="22">L339</f>
        <v>3750</v>
      </c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2" customHeight="1">
      <c r="A340" s="30">
        <v>353</v>
      </c>
      <c r="B340" s="40" t="s">
        <v>279</v>
      </c>
      <c r="C340" s="30" t="s">
        <v>251</v>
      </c>
      <c r="D340" s="30" t="s">
        <v>252</v>
      </c>
      <c r="E340" s="30" t="s">
        <v>162</v>
      </c>
      <c r="F340" s="30" t="s">
        <v>174</v>
      </c>
      <c r="G340" s="30" t="s">
        <v>30</v>
      </c>
      <c r="H340" s="30">
        <v>6</v>
      </c>
      <c r="I340" s="36">
        <v>5000</v>
      </c>
      <c r="J340" s="37">
        <v>0.75</v>
      </c>
      <c r="K340" s="36">
        <v>3750</v>
      </c>
      <c r="L340" s="33">
        <f t="shared" si="21"/>
        <v>3750</v>
      </c>
      <c r="M340" s="38">
        <f t="shared" si="22"/>
        <v>3750</v>
      </c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2" customHeight="1">
      <c r="A341" s="30">
        <v>354</v>
      </c>
      <c r="B341" s="40" t="s">
        <v>280</v>
      </c>
      <c r="C341" s="30" t="s">
        <v>251</v>
      </c>
      <c r="D341" s="30" t="s">
        <v>252</v>
      </c>
      <c r="E341" s="30" t="s">
        <v>162</v>
      </c>
      <c r="F341" s="30" t="s">
        <v>174</v>
      </c>
      <c r="G341" s="30" t="s">
        <v>30</v>
      </c>
      <c r="H341" s="30">
        <v>6</v>
      </c>
      <c r="I341" s="36">
        <v>5000</v>
      </c>
      <c r="J341" s="37">
        <v>0.75</v>
      </c>
      <c r="K341" s="36">
        <v>3750</v>
      </c>
      <c r="L341" s="33">
        <f t="shared" si="21"/>
        <v>3750</v>
      </c>
      <c r="M341" s="38">
        <f t="shared" si="22"/>
        <v>3750</v>
      </c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2" customHeight="1">
      <c r="A342" s="30">
        <v>355</v>
      </c>
      <c r="B342" s="40" t="s">
        <v>281</v>
      </c>
      <c r="C342" s="30" t="s">
        <v>251</v>
      </c>
      <c r="D342" s="30" t="s">
        <v>252</v>
      </c>
      <c r="E342" s="30" t="s">
        <v>162</v>
      </c>
      <c r="F342" s="30" t="s">
        <v>174</v>
      </c>
      <c r="G342" s="30" t="s">
        <v>30</v>
      </c>
      <c r="H342" s="30">
        <v>6</v>
      </c>
      <c r="I342" s="36">
        <v>5000</v>
      </c>
      <c r="J342" s="37">
        <v>0.75</v>
      </c>
      <c r="K342" s="36">
        <v>3750</v>
      </c>
      <c r="L342" s="33">
        <f t="shared" si="21"/>
        <v>3750</v>
      </c>
      <c r="M342" s="38">
        <f t="shared" si="22"/>
        <v>3750</v>
      </c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2" customHeight="1">
      <c r="A343" s="30">
        <v>356</v>
      </c>
      <c r="B343" s="40" t="s">
        <v>282</v>
      </c>
      <c r="C343" s="30" t="s">
        <v>251</v>
      </c>
      <c r="D343" s="30" t="s">
        <v>252</v>
      </c>
      <c r="E343" s="30" t="s">
        <v>162</v>
      </c>
      <c r="F343" s="30" t="s">
        <v>174</v>
      </c>
      <c r="G343" s="30" t="s">
        <v>30</v>
      </c>
      <c r="H343" s="30">
        <v>6</v>
      </c>
      <c r="I343" s="36">
        <v>5000</v>
      </c>
      <c r="J343" s="37">
        <v>0.75</v>
      </c>
      <c r="K343" s="36">
        <v>3750</v>
      </c>
      <c r="L343" s="33">
        <f t="shared" si="21"/>
        <v>3750</v>
      </c>
      <c r="M343" s="38">
        <f t="shared" si="22"/>
        <v>3750</v>
      </c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2" customHeight="1">
      <c r="A344" s="30">
        <v>357</v>
      </c>
      <c r="B344" s="40" t="s">
        <v>283</v>
      </c>
      <c r="C344" s="30" t="s">
        <v>251</v>
      </c>
      <c r="D344" s="30" t="s">
        <v>252</v>
      </c>
      <c r="E344" s="30" t="s">
        <v>162</v>
      </c>
      <c r="F344" s="30" t="s">
        <v>174</v>
      </c>
      <c r="G344" s="30" t="s">
        <v>30</v>
      </c>
      <c r="H344" s="30">
        <v>6</v>
      </c>
      <c r="I344" s="36">
        <v>5000</v>
      </c>
      <c r="J344" s="37">
        <v>0.75</v>
      </c>
      <c r="K344" s="36">
        <v>3750</v>
      </c>
      <c r="L344" s="33">
        <f t="shared" si="21"/>
        <v>3750</v>
      </c>
      <c r="M344" s="38">
        <f t="shared" si="22"/>
        <v>3750</v>
      </c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2" customHeight="1">
      <c r="A345" s="30">
        <v>358</v>
      </c>
      <c r="B345" s="40" t="s">
        <v>284</v>
      </c>
      <c r="C345" s="30" t="s">
        <v>251</v>
      </c>
      <c r="D345" s="30" t="s">
        <v>252</v>
      </c>
      <c r="E345" s="30" t="s">
        <v>162</v>
      </c>
      <c r="F345" s="30" t="s">
        <v>174</v>
      </c>
      <c r="G345" s="30" t="s">
        <v>30</v>
      </c>
      <c r="H345" s="30">
        <v>6</v>
      </c>
      <c r="I345" s="36">
        <v>5000</v>
      </c>
      <c r="J345" s="37">
        <v>0.75</v>
      </c>
      <c r="K345" s="36">
        <v>3750</v>
      </c>
      <c r="L345" s="33">
        <f t="shared" si="21"/>
        <v>3750</v>
      </c>
      <c r="M345" s="38">
        <f t="shared" si="22"/>
        <v>3750</v>
      </c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2" customHeight="1">
      <c r="A346" s="30">
        <v>359</v>
      </c>
      <c r="B346" s="40" t="s">
        <v>285</v>
      </c>
      <c r="C346" s="30" t="s">
        <v>251</v>
      </c>
      <c r="D346" s="30" t="s">
        <v>252</v>
      </c>
      <c r="E346" s="30" t="s">
        <v>162</v>
      </c>
      <c r="F346" s="30" t="s">
        <v>174</v>
      </c>
      <c r="G346" s="30" t="s">
        <v>30</v>
      </c>
      <c r="H346" s="30">
        <v>6</v>
      </c>
      <c r="I346" s="36">
        <v>5000</v>
      </c>
      <c r="J346" s="37">
        <v>0.75</v>
      </c>
      <c r="K346" s="36">
        <v>3750</v>
      </c>
      <c r="L346" s="33">
        <f t="shared" si="21"/>
        <v>3750</v>
      </c>
      <c r="M346" s="38">
        <f t="shared" si="22"/>
        <v>3750</v>
      </c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2" customHeight="1">
      <c r="A347" s="30">
        <v>360</v>
      </c>
      <c r="B347" s="40" t="s">
        <v>264</v>
      </c>
      <c r="C347" s="30" t="s">
        <v>251</v>
      </c>
      <c r="D347" s="30" t="s">
        <v>252</v>
      </c>
      <c r="E347" s="30" t="s">
        <v>162</v>
      </c>
      <c r="F347" s="30" t="s">
        <v>174</v>
      </c>
      <c r="G347" s="30" t="s">
        <v>30</v>
      </c>
      <c r="H347" s="30">
        <v>6</v>
      </c>
      <c r="I347" s="36">
        <v>5000</v>
      </c>
      <c r="J347" s="37">
        <v>0.75</v>
      </c>
      <c r="K347" s="36">
        <v>3750</v>
      </c>
      <c r="L347" s="33">
        <f t="shared" si="21"/>
        <v>3750</v>
      </c>
      <c r="M347" s="38">
        <f t="shared" si="22"/>
        <v>3750</v>
      </c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2" customHeight="1">
      <c r="A348" s="30">
        <v>361</v>
      </c>
      <c r="B348" s="40" t="s">
        <v>286</v>
      </c>
      <c r="C348" s="30" t="s">
        <v>251</v>
      </c>
      <c r="D348" s="30" t="s">
        <v>252</v>
      </c>
      <c r="E348" s="30" t="s">
        <v>162</v>
      </c>
      <c r="F348" s="30" t="s">
        <v>174</v>
      </c>
      <c r="G348" s="30" t="s">
        <v>30</v>
      </c>
      <c r="H348" s="30">
        <v>6</v>
      </c>
      <c r="I348" s="36">
        <v>5000</v>
      </c>
      <c r="J348" s="37">
        <v>0.75</v>
      </c>
      <c r="K348" s="36">
        <v>3750</v>
      </c>
      <c r="L348" s="33">
        <f t="shared" si="21"/>
        <v>3750</v>
      </c>
      <c r="M348" s="38">
        <f t="shared" si="22"/>
        <v>3750</v>
      </c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2" customHeight="1">
      <c r="A349" s="30">
        <v>362</v>
      </c>
      <c r="B349" s="40" t="s">
        <v>287</v>
      </c>
      <c r="C349" s="30" t="s">
        <v>251</v>
      </c>
      <c r="D349" s="30" t="s">
        <v>252</v>
      </c>
      <c r="E349" s="30" t="s">
        <v>162</v>
      </c>
      <c r="F349" s="30" t="s">
        <v>174</v>
      </c>
      <c r="G349" s="30" t="s">
        <v>30</v>
      </c>
      <c r="H349" s="30">
        <v>6</v>
      </c>
      <c r="I349" s="36">
        <v>5000</v>
      </c>
      <c r="J349" s="37">
        <v>0.75</v>
      </c>
      <c r="K349" s="36">
        <v>3750</v>
      </c>
      <c r="L349" s="33">
        <f t="shared" si="21"/>
        <v>3750</v>
      </c>
      <c r="M349" s="38">
        <f t="shared" si="22"/>
        <v>3750</v>
      </c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2" customHeight="1">
      <c r="A350" s="30">
        <v>363</v>
      </c>
      <c r="B350" s="40" t="s">
        <v>288</v>
      </c>
      <c r="C350" s="30" t="s">
        <v>251</v>
      </c>
      <c r="D350" s="30" t="s">
        <v>252</v>
      </c>
      <c r="E350" s="30" t="s">
        <v>162</v>
      </c>
      <c r="F350" s="30" t="s">
        <v>174</v>
      </c>
      <c r="G350" s="30" t="s">
        <v>30</v>
      </c>
      <c r="H350" s="30">
        <v>6</v>
      </c>
      <c r="I350" s="36">
        <v>5000</v>
      </c>
      <c r="J350" s="37">
        <v>0.75</v>
      </c>
      <c r="K350" s="36">
        <v>3750</v>
      </c>
      <c r="L350" s="33">
        <f t="shared" si="21"/>
        <v>3750</v>
      </c>
      <c r="M350" s="38">
        <f t="shared" si="22"/>
        <v>3750</v>
      </c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2" customHeight="1">
      <c r="A351" s="79">
        <v>364</v>
      </c>
      <c r="B351" s="80" t="s">
        <v>289</v>
      </c>
      <c r="C351" s="79" t="s">
        <v>251</v>
      </c>
      <c r="D351" s="79" t="s">
        <v>252</v>
      </c>
      <c r="E351" s="79" t="s">
        <v>162</v>
      </c>
      <c r="F351" s="79" t="s">
        <v>174</v>
      </c>
      <c r="G351" s="79" t="s">
        <v>30</v>
      </c>
      <c r="H351" s="79">
        <v>6</v>
      </c>
      <c r="I351" s="82">
        <v>5000</v>
      </c>
      <c r="J351" s="83">
        <v>0.75</v>
      </c>
      <c r="K351" s="82">
        <v>3750</v>
      </c>
      <c r="L351" s="84">
        <f t="shared" si="21"/>
        <v>3750</v>
      </c>
      <c r="M351" s="35">
        <f t="shared" si="22"/>
        <v>3750</v>
      </c>
      <c r="N351" s="102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2" customHeight="1">
      <c r="A352" s="24">
        <v>365</v>
      </c>
      <c r="B352" s="85" t="s">
        <v>290</v>
      </c>
      <c r="C352" s="24" t="s">
        <v>291</v>
      </c>
      <c r="D352" s="24" t="s">
        <v>291</v>
      </c>
      <c r="E352" s="24" t="s">
        <v>162</v>
      </c>
      <c r="F352" s="24" t="s">
        <v>29</v>
      </c>
      <c r="G352" s="24" t="s">
        <v>292</v>
      </c>
      <c r="H352" s="24">
        <v>2</v>
      </c>
      <c r="I352" s="87">
        <v>0</v>
      </c>
      <c r="J352" s="28">
        <v>0</v>
      </c>
      <c r="K352" s="27">
        <f t="shared" ref="K352:K356" si="23">I352*J352%</f>
        <v>0</v>
      </c>
      <c r="L352" s="27">
        <f t="shared" si="21"/>
        <v>0</v>
      </c>
      <c r="M352" s="101">
        <v>0</v>
      </c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2" customHeight="1">
      <c r="A353" s="30">
        <v>366</v>
      </c>
      <c r="B353" s="78" t="s">
        <v>293</v>
      </c>
      <c r="C353" s="30" t="s">
        <v>291</v>
      </c>
      <c r="D353" s="30" t="s">
        <v>291</v>
      </c>
      <c r="E353" s="30" t="s">
        <v>162</v>
      </c>
      <c r="F353" s="30" t="s">
        <v>29</v>
      </c>
      <c r="G353" s="30" t="s">
        <v>292</v>
      </c>
      <c r="H353" s="30">
        <v>2</v>
      </c>
      <c r="I353" s="36">
        <v>0</v>
      </c>
      <c r="J353" s="37">
        <v>0</v>
      </c>
      <c r="K353" s="33">
        <f t="shared" si="23"/>
        <v>0</v>
      </c>
      <c r="L353" s="33">
        <f t="shared" si="21"/>
        <v>0</v>
      </c>
      <c r="M353" s="93">
        <v>0</v>
      </c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2" customHeight="1">
      <c r="A354" s="30">
        <v>367</v>
      </c>
      <c r="B354" s="78" t="s">
        <v>294</v>
      </c>
      <c r="C354" s="30" t="s">
        <v>291</v>
      </c>
      <c r="D354" s="30" t="s">
        <v>291</v>
      </c>
      <c r="E354" s="30" t="s">
        <v>162</v>
      </c>
      <c r="F354" s="30" t="s">
        <v>29</v>
      </c>
      <c r="G354" s="30" t="s">
        <v>292</v>
      </c>
      <c r="H354" s="30">
        <v>2</v>
      </c>
      <c r="I354" s="36">
        <v>0</v>
      </c>
      <c r="J354" s="37">
        <v>0</v>
      </c>
      <c r="K354" s="33">
        <f t="shared" si="23"/>
        <v>0</v>
      </c>
      <c r="L354" s="33">
        <f t="shared" si="21"/>
        <v>0</v>
      </c>
      <c r="M354" s="93">
        <v>0</v>
      </c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2" customHeight="1">
      <c r="A355" s="30">
        <v>368</v>
      </c>
      <c r="B355" s="78" t="s">
        <v>295</v>
      </c>
      <c r="C355" s="30" t="s">
        <v>291</v>
      </c>
      <c r="D355" s="30" t="s">
        <v>291</v>
      </c>
      <c r="E355" s="30" t="s">
        <v>162</v>
      </c>
      <c r="F355" s="30" t="s">
        <v>29</v>
      </c>
      <c r="G355" s="30" t="s">
        <v>292</v>
      </c>
      <c r="H355" s="30">
        <v>2</v>
      </c>
      <c r="I355" s="36">
        <v>0</v>
      </c>
      <c r="J355" s="37">
        <v>0</v>
      </c>
      <c r="K355" s="33">
        <f t="shared" si="23"/>
        <v>0</v>
      </c>
      <c r="L355" s="33">
        <f t="shared" si="21"/>
        <v>0</v>
      </c>
      <c r="M355" s="93">
        <v>0</v>
      </c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2" customHeight="1">
      <c r="A356" s="42">
        <v>369</v>
      </c>
      <c r="B356" s="103" t="s">
        <v>296</v>
      </c>
      <c r="C356" s="42" t="s">
        <v>291</v>
      </c>
      <c r="D356" s="42" t="s">
        <v>291</v>
      </c>
      <c r="E356" s="42" t="s">
        <v>162</v>
      </c>
      <c r="F356" s="42" t="s">
        <v>29</v>
      </c>
      <c r="G356" s="42" t="s">
        <v>292</v>
      </c>
      <c r="H356" s="42">
        <v>2</v>
      </c>
      <c r="I356" s="45">
        <v>0</v>
      </c>
      <c r="J356" s="46">
        <v>0</v>
      </c>
      <c r="K356" s="47">
        <f t="shared" si="23"/>
        <v>0</v>
      </c>
      <c r="L356" s="47">
        <f t="shared" si="21"/>
        <v>0</v>
      </c>
      <c r="M356" s="104">
        <v>0</v>
      </c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2" customHeight="1">
      <c r="A357" s="720" t="s">
        <v>297</v>
      </c>
      <c r="B357" s="721"/>
      <c r="C357" s="721"/>
      <c r="D357" s="721"/>
      <c r="E357" s="721"/>
      <c r="F357" s="721"/>
      <c r="G357" s="721"/>
      <c r="H357" s="721"/>
      <c r="I357" s="721"/>
      <c r="J357" s="721"/>
      <c r="K357" s="721"/>
      <c r="L357" s="721"/>
      <c r="M357" s="724">
        <f>SUM(M2:M356)</f>
        <v>12852500</v>
      </c>
      <c r="N357" s="65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2" customHeight="1">
      <c r="A358" s="722"/>
      <c r="B358" s="723"/>
      <c r="C358" s="723"/>
      <c r="D358" s="723"/>
      <c r="E358" s="723"/>
      <c r="F358" s="723"/>
      <c r="G358" s="723"/>
      <c r="H358" s="723"/>
      <c r="I358" s="723"/>
      <c r="J358" s="723"/>
      <c r="K358" s="723"/>
      <c r="L358" s="723"/>
      <c r="M358" s="725"/>
      <c r="N358" s="65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2" customHeight="1">
      <c r="A359" s="22"/>
      <c r="B359" s="105"/>
      <c r="C359" s="106"/>
      <c r="D359" s="106"/>
      <c r="E359" s="20"/>
      <c r="F359" s="107"/>
      <c r="G359" s="107"/>
      <c r="H359" s="107"/>
      <c r="I359" s="108"/>
      <c r="J359" s="109"/>
      <c r="K359" s="108"/>
      <c r="L359" s="22"/>
      <c r="M359" s="110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2" customHeight="1">
      <c r="A360" s="22"/>
      <c r="B360" s="111"/>
      <c r="C360" s="107"/>
      <c r="D360" s="107"/>
      <c r="E360" s="107"/>
      <c r="F360" s="107"/>
      <c r="G360" s="107"/>
      <c r="H360" s="107"/>
      <c r="I360" s="108"/>
      <c r="J360" s="109"/>
      <c r="K360" s="108"/>
      <c r="L360" s="22"/>
      <c r="M360" s="22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2" customHeight="1">
      <c r="A361" s="22"/>
      <c r="B361" s="111"/>
      <c r="C361" s="107"/>
      <c r="D361" s="107"/>
      <c r="E361" s="107"/>
      <c r="F361" s="107"/>
      <c r="G361" s="107"/>
      <c r="H361" s="107"/>
      <c r="I361" s="108"/>
      <c r="J361" s="109"/>
      <c r="K361" s="108"/>
      <c r="L361" s="22"/>
      <c r="M361" s="22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2" customHeight="1">
      <c r="A362" s="22"/>
      <c r="B362" s="111"/>
      <c r="C362" s="107"/>
      <c r="D362" s="107"/>
      <c r="E362" s="107"/>
      <c r="F362" s="107"/>
      <c r="G362" s="107"/>
      <c r="H362" s="107"/>
      <c r="I362" s="108"/>
      <c r="J362" s="109"/>
      <c r="K362" s="108"/>
      <c r="L362" s="22"/>
      <c r="M362" s="22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2" customHeight="1">
      <c r="A363" s="22"/>
      <c r="B363" s="111"/>
      <c r="C363" s="107"/>
      <c r="D363" s="107"/>
      <c r="E363" s="107"/>
      <c r="F363" s="107"/>
      <c r="G363" s="107"/>
      <c r="H363" s="107"/>
      <c r="I363" s="108"/>
      <c r="J363" s="109"/>
      <c r="K363" s="108"/>
      <c r="L363" s="22"/>
      <c r="M363" s="22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2" customHeight="1">
      <c r="A364" s="22"/>
      <c r="B364" s="111"/>
      <c r="C364" s="107"/>
      <c r="D364" s="107"/>
      <c r="E364" s="107"/>
      <c r="F364" s="107"/>
      <c r="G364" s="107"/>
      <c r="H364" s="107"/>
      <c r="I364" s="108"/>
      <c r="J364" s="109"/>
      <c r="K364" s="108"/>
      <c r="L364" s="22"/>
      <c r="M364" s="22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2" customHeight="1">
      <c r="A365" s="22"/>
      <c r="B365" s="111"/>
      <c r="C365" s="107"/>
      <c r="D365" s="107"/>
      <c r="E365" s="107"/>
      <c r="F365" s="107"/>
      <c r="G365" s="107"/>
      <c r="H365" s="107"/>
      <c r="I365" s="108"/>
      <c r="J365" s="109"/>
      <c r="K365" s="108"/>
      <c r="L365" s="22"/>
      <c r="M365" s="22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2" customHeight="1">
      <c r="A366" s="22"/>
      <c r="B366" s="111"/>
      <c r="C366" s="107"/>
      <c r="D366" s="107"/>
      <c r="E366" s="107"/>
      <c r="F366" s="107"/>
      <c r="G366" s="107"/>
      <c r="H366" s="107"/>
      <c r="I366" s="108"/>
      <c r="J366" s="109"/>
      <c r="K366" s="108"/>
      <c r="L366" s="22"/>
      <c r="M366" s="22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2" customHeight="1">
      <c r="A367" s="22"/>
      <c r="B367" s="111"/>
      <c r="C367" s="107"/>
      <c r="D367" s="107"/>
      <c r="E367" s="107"/>
      <c r="F367" s="107"/>
      <c r="G367" s="107"/>
      <c r="H367" s="107"/>
      <c r="I367" s="108"/>
      <c r="J367" s="109"/>
      <c r="K367" s="108"/>
      <c r="L367" s="22"/>
      <c r="M367" s="22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2" customHeight="1">
      <c r="A368" s="22"/>
      <c r="B368" s="111"/>
      <c r="C368" s="107"/>
      <c r="D368" s="107"/>
      <c r="E368" s="107"/>
      <c r="F368" s="107"/>
      <c r="G368" s="107"/>
      <c r="H368" s="107"/>
      <c r="I368" s="108"/>
      <c r="J368" s="109"/>
      <c r="K368" s="108"/>
      <c r="L368" s="22"/>
      <c r="M368" s="22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2" customHeight="1">
      <c r="A369" s="22"/>
      <c r="B369" s="111"/>
      <c r="C369" s="107"/>
      <c r="D369" s="107"/>
      <c r="E369" s="107"/>
      <c r="F369" s="107"/>
      <c r="G369" s="107"/>
      <c r="H369" s="107"/>
      <c r="I369" s="108"/>
      <c r="J369" s="109"/>
      <c r="K369" s="108"/>
      <c r="L369" s="22"/>
      <c r="M369" s="22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2" customHeight="1">
      <c r="A370" s="22"/>
      <c r="B370" s="111"/>
      <c r="C370" s="107"/>
      <c r="D370" s="107"/>
      <c r="E370" s="107"/>
      <c r="F370" s="107"/>
      <c r="G370" s="107"/>
      <c r="H370" s="107"/>
      <c r="I370" s="108"/>
      <c r="J370" s="109"/>
      <c r="K370" s="108"/>
      <c r="L370" s="22"/>
      <c r="M370" s="22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2" customHeight="1">
      <c r="A371" s="22"/>
      <c r="B371" s="111"/>
      <c r="C371" s="107"/>
      <c r="D371" s="107"/>
      <c r="E371" s="107"/>
      <c r="F371" s="107"/>
      <c r="G371" s="107"/>
      <c r="H371" s="107"/>
      <c r="I371" s="108"/>
      <c r="J371" s="109"/>
      <c r="K371" s="108"/>
      <c r="L371" s="22"/>
      <c r="M371" s="22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2" customHeight="1">
      <c r="A372" s="22"/>
      <c r="B372" s="111"/>
      <c r="C372" s="107"/>
      <c r="D372" s="107"/>
      <c r="E372" s="107"/>
      <c r="F372" s="107"/>
      <c r="G372" s="107"/>
      <c r="H372" s="107"/>
      <c r="I372" s="108"/>
      <c r="J372" s="109"/>
      <c r="K372" s="108"/>
      <c r="L372" s="22"/>
      <c r="M372" s="22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2" customHeight="1">
      <c r="A373" s="22"/>
      <c r="B373" s="112"/>
      <c r="C373" s="113"/>
      <c r="D373" s="113"/>
      <c r="E373" s="113"/>
      <c r="F373" s="113"/>
      <c r="G373" s="113"/>
      <c r="H373" s="113"/>
      <c r="I373" s="108"/>
      <c r="J373" s="109"/>
      <c r="K373" s="108"/>
      <c r="L373" s="22"/>
      <c r="M373" s="22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2" customHeight="1">
      <c r="A374" s="22"/>
      <c r="B374" s="112"/>
      <c r="C374" s="113"/>
      <c r="D374" s="113"/>
      <c r="E374" s="113"/>
      <c r="F374" s="113"/>
      <c r="G374" s="113"/>
      <c r="H374" s="113"/>
      <c r="I374" s="108"/>
      <c r="J374" s="109"/>
      <c r="K374" s="108"/>
      <c r="L374" s="22"/>
      <c r="M374" s="22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2" customHeight="1">
      <c r="A375" s="22"/>
      <c r="B375" s="112"/>
      <c r="C375" s="113"/>
      <c r="D375" s="113"/>
      <c r="E375" s="113"/>
      <c r="F375" s="113"/>
      <c r="G375" s="113"/>
      <c r="H375" s="113"/>
      <c r="I375" s="108"/>
      <c r="J375" s="109"/>
      <c r="K375" s="108"/>
      <c r="L375" s="22"/>
      <c r="M375" s="22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2" customHeight="1">
      <c r="A376" s="22"/>
      <c r="B376" s="112"/>
      <c r="C376" s="113"/>
      <c r="D376" s="113"/>
      <c r="E376" s="113"/>
      <c r="F376" s="113"/>
      <c r="G376" s="113"/>
      <c r="H376" s="113"/>
      <c r="I376" s="108"/>
      <c r="J376" s="109"/>
      <c r="K376" s="108"/>
      <c r="L376" s="22"/>
      <c r="M376" s="22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2" customHeight="1">
      <c r="A377" s="22"/>
      <c r="B377" s="112"/>
      <c r="C377" s="113"/>
      <c r="D377" s="113"/>
      <c r="E377" s="113"/>
      <c r="F377" s="113"/>
      <c r="G377" s="113"/>
      <c r="H377" s="113"/>
      <c r="I377" s="108"/>
      <c r="J377" s="109"/>
      <c r="K377" s="108"/>
      <c r="L377" s="22"/>
      <c r="M377" s="22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2" customHeight="1">
      <c r="A378" s="22"/>
      <c r="B378" s="112"/>
      <c r="C378" s="113"/>
      <c r="D378" s="113"/>
      <c r="E378" s="113"/>
      <c r="F378" s="113"/>
      <c r="G378" s="113"/>
      <c r="H378" s="113"/>
      <c r="I378" s="108"/>
      <c r="J378" s="109"/>
      <c r="K378" s="108"/>
      <c r="L378" s="22"/>
      <c r="M378" s="22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2" customHeight="1">
      <c r="A379" s="22"/>
      <c r="B379" s="112"/>
      <c r="C379" s="113"/>
      <c r="D379" s="113"/>
      <c r="E379" s="113"/>
      <c r="F379" s="113"/>
      <c r="G379" s="113"/>
      <c r="H379" s="113"/>
      <c r="I379" s="108"/>
      <c r="J379" s="109"/>
      <c r="K379" s="108"/>
      <c r="L379" s="22"/>
      <c r="M379" s="22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2" customHeight="1">
      <c r="A380" s="22"/>
      <c r="B380" s="112"/>
      <c r="C380" s="113"/>
      <c r="D380" s="113"/>
      <c r="E380" s="113"/>
      <c r="F380" s="113"/>
      <c r="G380" s="113"/>
      <c r="H380" s="113"/>
      <c r="I380" s="108"/>
      <c r="J380" s="109"/>
      <c r="K380" s="108"/>
      <c r="L380" s="22"/>
      <c r="M380" s="22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2" customHeight="1">
      <c r="A381" s="22"/>
      <c r="B381" s="112"/>
      <c r="C381" s="113"/>
      <c r="D381" s="113"/>
      <c r="E381" s="113"/>
      <c r="F381" s="113"/>
      <c r="G381" s="113"/>
      <c r="H381" s="113"/>
      <c r="I381" s="108"/>
      <c r="J381" s="109"/>
      <c r="K381" s="108"/>
      <c r="L381" s="22"/>
      <c r="M381" s="22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2" customHeight="1">
      <c r="A382" s="22"/>
      <c r="B382" s="112"/>
      <c r="C382" s="113"/>
      <c r="D382" s="113"/>
      <c r="E382" s="113"/>
      <c r="F382" s="113"/>
      <c r="G382" s="113"/>
      <c r="H382" s="113"/>
      <c r="I382" s="108"/>
      <c r="J382" s="109"/>
      <c r="K382" s="108"/>
      <c r="L382" s="22"/>
      <c r="M382" s="22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2" customHeight="1">
      <c r="A383" s="22"/>
      <c r="B383" s="114"/>
      <c r="C383" s="110"/>
      <c r="D383" s="110"/>
      <c r="E383" s="110"/>
      <c r="F383" s="110"/>
      <c r="G383" s="110"/>
      <c r="H383" s="110"/>
      <c r="I383" s="108"/>
      <c r="J383" s="109"/>
      <c r="K383" s="108"/>
      <c r="L383" s="22"/>
      <c r="M383" s="22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2" customHeight="1">
      <c r="A384" s="22"/>
      <c r="B384" s="114"/>
      <c r="C384" s="22"/>
      <c r="D384" s="22"/>
      <c r="E384" s="22"/>
      <c r="F384" s="110"/>
      <c r="G384" s="110"/>
      <c r="H384" s="110"/>
      <c r="I384" s="108"/>
      <c r="J384" s="109"/>
      <c r="K384" s="108"/>
      <c r="L384" s="22"/>
      <c r="M384" s="22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2" customHeight="1">
      <c r="A385" s="22"/>
      <c r="B385" s="114"/>
      <c r="C385" s="22"/>
      <c r="D385" s="22"/>
      <c r="E385" s="22"/>
      <c r="F385" s="110"/>
      <c r="G385" s="110"/>
      <c r="H385" s="110"/>
      <c r="I385" s="108"/>
      <c r="J385" s="109"/>
      <c r="K385" s="108"/>
      <c r="L385" s="22"/>
      <c r="M385" s="22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2" customHeight="1">
      <c r="A386" s="22"/>
      <c r="B386" s="114"/>
      <c r="C386" s="22"/>
      <c r="D386" s="22"/>
      <c r="E386" s="22"/>
      <c r="F386" s="110"/>
      <c r="G386" s="110"/>
      <c r="H386" s="110"/>
      <c r="I386" s="108"/>
      <c r="J386" s="109"/>
      <c r="K386" s="108"/>
      <c r="L386" s="22"/>
      <c r="M386" s="22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2" customHeight="1">
      <c r="A387" s="22"/>
      <c r="B387" s="114"/>
      <c r="C387" s="22"/>
      <c r="D387" s="22"/>
      <c r="E387" s="22"/>
      <c r="F387" s="110"/>
      <c r="G387" s="110"/>
      <c r="H387" s="110"/>
      <c r="I387" s="108"/>
      <c r="J387" s="109"/>
      <c r="K387" s="108"/>
      <c r="L387" s="22"/>
      <c r="M387" s="22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2" customHeight="1">
      <c r="A388" s="22"/>
      <c r="B388" s="114"/>
      <c r="C388" s="22"/>
      <c r="D388" s="22"/>
      <c r="E388" s="22"/>
      <c r="F388" s="110"/>
      <c r="G388" s="110"/>
      <c r="H388" s="110"/>
      <c r="I388" s="108"/>
      <c r="J388" s="109"/>
      <c r="K388" s="108"/>
      <c r="L388" s="22"/>
      <c r="M388" s="22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2" customHeight="1">
      <c r="A389" s="22"/>
      <c r="B389" s="114"/>
      <c r="C389" s="22"/>
      <c r="D389" s="22"/>
      <c r="E389" s="22"/>
      <c r="F389" s="110"/>
      <c r="G389" s="110"/>
      <c r="H389" s="110"/>
      <c r="I389" s="108"/>
      <c r="J389" s="109"/>
      <c r="K389" s="108"/>
      <c r="L389" s="22"/>
      <c r="M389" s="22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2" customHeight="1">
      <c r="A390" s="22"/>
      <c r="B390" s="114"/>
      <c r="C390" s="22"/>
      <c r="D390" s="22"/>
      <c r="E390" s="22"/>
      <c r="F390" s="110"/>
      <c r="G390" s="110"/>
      <c r="H390" s="110"/>
      <c r="I390" s="108"/>
      <c r="J390" s="109"/>
      <c r="K390" s="108"/>
      <c r="L390" s="22"/>
      <c r="M390" s="22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2" customHeight="1">
      <c r="A391" s="22"/>
      <c r="B391" s="114"/>
      <c r="C391" s="22"/>
      <c r="D391" s="22"/>
      <c r="E391" s="22"/>
      <c r="F391" s="110"/>
      <c r="G391" s="110"/>
      <c r="H391" s="110"/>
      <c r="I391" s="108"/>
      <c r="J391" s="109"/>
      <c r="K391" s="108"/>
      <c r="L391" s="22"/>
      <c r="M391" s="22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2" customHeight="1">
      <c r="A392" s="22"/>
      <c r="B392" s="114"/>
      <c r="C392" s="22"/>
      <c r="D392" s="22"/>
      <c r="E392" s="22"/>
      <c r="F392" s="110"/>
      <c r="G392" s="110"/>
      <c r="H392" s="110"/>
      <c r="I392" s="108"/>
      <c r="J392" s="109"/>
      <c r="K392" s="108"/>
      <c r="L392" s="22"/>
      <c r="M392" s="22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2" customHeight="1">
      <c r="A393" s="22"/>
      <c r="B393" s="114"/>
      <c r="C393" s="22"/>
      <c r="D393" s="22"/>
      <c r="E393" s="22"/>
      <c r="F393" s="110"/>
      <c r="G393" s="110"/>
      <c r="H393" s="110"/>
      <c r="I393" s="108"/>
      <c r="J393" s="109"/>
      <c r="K393" s="108"/>
      <c r="L393" s="22"/>
      <c r="M393" s="22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2" customHeight="1">
      <c r="A394" s="22"/>
      <c r="B394" s="114"/>
      <c r="C394" s="22"/>
      <c r="D394" s="22"/>
      <c r="E394" s="22"/>
      <c r="F394" s="110"/>
      <c r="G394" s="110"/>
      <c r="H394" s="110"/>
      <c r="I394" s="108"/>
      <c r="J394" s="109"/>
      <c r="K394" s="108"/>
      <c r="L394" s="22"/>
      <c r="M394" s="22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2" customHeight="1">
      <c r="A395" s="22"/>
      <c r="B395" s="114"/>
      <c r="C395" s="22"/>
      <c r="D395" s="22"/>
      <c r="E395" s="22"/>
      <c r="F395" s="110"/>
      <c r="G395" s="110"/>
      <c r="H395" s="110"/>
      <c r="I395" s="108"/>
      <c r="J395" s="109"/>
      <c r="K395" s="108"/>
      <c r="L395" s="22"/>
      <c r="M395" s="22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2" customHeight="1">
      <c r="A396" s="22"/>
      <c r="B396" s="114"/>
      <c r="C396" s="22"/>
      <c r="D396" s="22"/>
      <c r="E396" s="22"/>
      <c r="F396" s="110"/>
      <c r="G396" s="110"/>
      <c r="H396" s="110"/>
      <c r="I396" s="108"/>
      <c r="J396" s="109"/>
      <c r="K396" s="108"/>
      <c r="L396" s="22"/>
      <c r="M396" s="22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2" customHeight="1">
      <c r="A397" s="22"/>
      <c r="B397" s="114"/>
      <c r="C397" s="22"/>
      <c r="D397" s="22"/>
      <c r="E397" s="22"/>
      <c r="F397" s="110"/>
      <c r="G397" s="110"/>
      <c r="H397" s="110"/>
      <c r="I397" s="108"/>
      <c r="J397" s="109"/>
      <c r="K397" s="108"/>
      <c r="L397" s="22"/>
      <c r="M397" s="22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2" customHeight="1">
      <c r="A398" s="22"/>
      <c r="B398" s="114"/>
      <c r="C398" s="22"/>
      <c r="D398" s="22"/>
      <c r="E398" s="22"/>
      <c r="F398" s="110"/>
      <c r="G398" s="110"/>
      <c r="H398" s="110"/>
      <c r="I398" s="108"/>
      <c r="J398" s="109"/>
      <c r="K398" s="108"/>
      <c r="L398" s="22"/>
      <c r="M398" s="22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2" customHeight="1">
      <c r="A399" s="22"/>
      <c r="B399" s="114"/>
      <c r="C399" s="22"/>
      <c r="D399" s="22"/>
      <c r="E399" s="22"/>
      <c r="F399" s="110"/>
      <c r="G399" s="110"/>
      <c r="H399" s="110"/>
      <c r="I399" s="108"/>
      <c r="J399" s="109"/>
      <c r="K399" s="108"/>
      <c r="L399" s="22"/>
      <c r="M399" s="22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2" customHeight="1">
      <c r="A400" s="22"/>
      <c r="B400" s="114"/>
      <c r="C400" s="22"/>
      <c r="D400" s="22"/>
      <c r="E400" s="22"/>
      <c r="F400" s="110"/>
      <c r="G400" s="110"/>
      <c r="H400" s="110"/>
      <c r="I400" s="108"/>
      <c r="J400" s="109"/>
      <c r="K400" s="108"/>
      <c r="L400" s="22"/>
      <c r="M400" s="22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2" customHeight="1">
      <c r="A401" s="22"/>
      <c r="B401" s="114"/>
      <c r="C401" s="22"/>
      <c r="D401" s="22"/>
      <c r="E401" s="22"/>
      <c r="F401" s="110"/>
      <c r="G401" s="110"/>
      <c r="H401" s="110"/>
      <c r="I401" s="108"/>
      <c r="J401" s="109"/>
      <c r="K401" s="108"/>
      <c r="L401" s="22"/>
      <c r="M401" s="22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2" customHeight="1">
      <c r="A402" s="22"/>
      <c r="B402" s="114"/>
      <c r="C402" s="22"/>
      <c r="D402" s="22"/>
      <c r="E402" s="22"/>
      <c r="F402" s="110"/>
      <c r="G402" s="110"/>
      <c r="H402" s="110"/>
      <c r="I402" s="108"/>
      <c r="J402" s="109"/>
      <c r="K402" s="108"/>
      <c r="L402" s="22"/>
      <c r="M402" s="22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2" customHeight="1">
      <c r="A403" s="22"/>
      <c r="B403" s="114"/>
      <c r="C403" s="22"/>
      <c r="D403" s="22"/>
      <c r="E403" s="22"/>
      <c r="F403" s="110"/>
      <c r="G403" s="110"/>
      <c r="H403" s="110"/>
      <c r="I403" s="108"/>
      <c r="J403" s="109"/>
      <c r="K403" s="108"/>
      <c r="L403" s="22"/>
      <c r="M403" s="22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2" customHeight="1">
      <c r="A404" s="22"/>
      <c r="B404" s="114"/>
      <c r="C404" s="22"/>
      <c r="D404" s="22"/>
      <c r="E404" s="22"/>
      <c r="F404" s="110"/>
      <c r="G404" s="110"/>
      <c r="H404" s="110"/>
      <c r="I404" s="108"/>
      <c r="J404" s="109"/>
      <c r="K404" s="108"/>
      <c r="L404" s="22"/>
      <c r="M404" s="22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2" customHeight="1">
      <c r="A405" s="22"/>
      <c r="B405" s="114"/>
      <c r="C405" s="22"/>
      <c r="D405" s="22"/>
      <c r="E405" s="22"/>
      <c r="F405" s="110"/>
      <c r="G405" s="110"/>
      <c r="H405" s="110"/>
      <c r="I405" s="108"/>
      <c r="J405" s="109"/>
      <c r="K405" s="108"/>
      <c r="L405" s="22"/>
      <c r="M405" s="22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2" customHeight="1">
      <c r="A406" s="22"/>
      <c r="B406" s="114"/>
      <c r="C406" s="22"/>
      <c r="D406" s="22"/>
      <c r="E406" s="22"/>
      <c r="F406" s="110"/>
      <c r="G406" s="110"/>
      <c r="H406" s="110"/>
      <c r="I406" s="108"/>
      <c r="J406" s="109"/>
      <c r="K406" s="108"/>
      <c r="L406" s="22"/>
      <c r="M406" s="22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2" customHeight="1">
      <c r="A407" s="22"/>
      <c r="B407" s="114"/>
      <c r="C407" s="22"/>
      <c r="D407" s="22"/>
      <c r="E407" s="22"/>
      <c r="F407" s="110"/>
      <c r="G407" s="110"/>
      <c r="H407" s="110"/>
      <c r="I407" s="108"/>
      <c r="J407" s="109"/>
      <c r="K407" s="108"/>
      <c r="L407" s="22"/>
      <c r="M407" s="22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2" customHeight="1">
      <c r="A408" s="22"/>
      <c r="B408" s="114"/>
      <c r="C408" s="22"/>
      <c r="D408" s="22"/>
      <c r="E408" s="22"/>
      <c r="F408" s="110"/>
      <c r="G408" s="110"/>
      <c r="H408" s="110"/>
      <c r="I408" s="108"/>
      <c r="J408" s="109"/>
      <c r="K408" s="108"/>
      <c r="L408" s="22"/>
      <c r="M408" s="22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2" customHeight="1">
      <c r="A409" s="22"/>
      <c r="B409" s="114"/>
      <c r="C409" s="22"/>
      <c r="D409" s="22"/>
      <c r="E409" s="22"/>
      <c r="F409" s="110"/>
      <c r="G409" s="110"/>
      <c r="H409" s="110"/>
      <c r="I409" s="108"/>
      <c r="J409" s="109"/>
      <c r="K409" s="108"/>
      <c r="L409" s="22"/>
      <c r="M409" s="22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2" customHeight="1">
      <c r="A410" s="22"/>
      <c r="B410" s="114"/>
      <c r="C410" s="22"/>
      <c r="D410" s="22"/>
      <c r="E410" s="22"/>
      <c r="F410" s="110"/>
      <c r="G410" s="110"/>
      <c r="H410" s="110"/>
      <c r="I410" s="108"/>
      <c r="J410" s="109"/>
      <c r="K410" s="108"/>
      <c r="L410" s="22"/>
      <c r="M410" s="22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2" customHeight="1">
      <c r="A411" s="22"/>
      <c r="B411" s="114"/>
      <c r="C411" s="22"/>
      <c r="D411" s="22"/>
      <c r="E411" s="22"/>
      <c r="F411" s="22"/>
      <c r="G411" s="22"/>
      <c r="H411" s="22"/>
      <c r="I411" s="108"/>
      <c r="J411" s="109"/>
      <c r="K411" s="108"/>
      <c r="L411" s="22"/>
      <c r="M411" s="22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2" customHeight="1">
      <c r="A412" s="22"/>
      <c r="B412" s="114"/>
      <c r="C412" s="22"/>
      <c r="D412" s="22"/>
      <c r="E412" s="22"/>
      <c r="F412" s="22"/>
      <c r="G412" s="22"/>
      <c r="H412" s="22"/>
      <c r="I412" s="108"/>
      <c r="J412" s="109"/>
      <c r="K412" s="108"/>
      <c r="L412" s="22"/>
      <c r="M412" s="22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2" customHeight="1">
      <c r="A413" s="22"/>
      <c r="B413" s="114"/>
      <c r="C413" s="22"/>
      <c r="D413" s="22"/>
      <c r="E413" s="22"/>
      <c r="F413" s="22"/>
      <c r="G413" s="22"/>
      <c r="H413" s="22"/>
      <c r="I413" s="108"/>
      <c r="J413" s="109"/>
      <c r="K413" s="108"/>
      <c r="L413" s="22"/>
      <c r="M413" s="22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2" customHeight="1">
      <c r="A414" s="22"/>
      <c r="B414" s="114"/>
      <c r="C414" s="22"/>
      <c r="D414" s="22"/>
      <c r="E414" s="22"/>
      <c r="F414" s="22"/>
      <c r="G414" s="22"/>
      <c r="H414" s="22"/>
      <c r="I414" s="108"/>
      <c r="J414" s="109"/>
      <c r="K414" s="108"/>
      <c r="L414" s="22"/>
      <c r="M414" s="22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2" customHeight="1">
      <c r="A415" s="22"/>
      <c r="B415" s="114"/>
      <c r="C415" s="22"/>
      <c r="D415" s="22"/>
      <c r="E415" s="22"/>
      <c r="F415" s="22"/>
      <c r="G415" s="22"/>
      <c r="H415" s="22"/>
      <c r="I415" s="108"/>
      <c r="J415" s="109"/>
      <c r="K415" s="108"/>
      <c r="L415" s="22"/>
      <c r="M415" s="22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2" customHeight="1">
      <c r="A416" s="22"/>
      <c r="B416" s="114"/>
      <c r="C416" s="22"/>
      <c r="D416" s="22"/>
      <c r="E416" s="22"/>
      <c r="F416" s="22"/>
      <c r="G416" s="22"/>
      <c r="H416" s="22"/>
      <c r="I416" s="108"/>
      <c r="J416" s="109"/>
      <c r="K416" s="108"/>
      <c r="L416" s="22"/>
      <c r="M416" s="22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2" customHeight="1">
      <c r="A417" s="22"/>
      <c r="B417" s="114"/>
      <c r="C417" s="22"/>
      <c r="D417" s="22"/>
      <c r="E417" s="22"/>
      <c r="F417" s="22"/>
      <c r="G417" s="22"/>
      <c r="H417" s="22"/>
      <c r="I417" s="108"/>
      <c r="J417" s="109"/>
      <c r="K417" s="108"/>
      <c r="L417" s="22"/>
      <c r="M417" s="22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2" customHeight="1">
      <c r="A418" s="22"/>
      <c r="B418" s="114"/>
      <c r="C418" s="22"/>
      <c r="D418" s="22"/>
      <c r="E418" s="22"/>
      <c r="F418" s="22"/>
      <c r="G418" s="22"/>
      <c r="H418" s="22"/>
      <c r="I418" s="108"/>
      <c r="J418" s="109"/>
      <c r="K418" s="108"/>
      <c r="L418" s="22"/>
      <c r="M418" s="22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2" customHeight="1">
      <c r="A419" s="22"/>
      <c r="B419" s="114"/>
      <c r="C419" s="22"/>
      <c r="D419" s="22"/>
      <c r="E419" s="22"/>
      <c r="F419" s="22"/>
      <c r="G419" s="22"/>
      <c r="H419" s="22"/>
      <c r="I419" s="108"/>
      <c r="J419" s="109"/>
      <c r="K419" s="108"/>
      <c r="L419" s="22"/>
      <c r="M419" s="22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2" customHeight="1">
      <c r="A420" s="22"/>
      <c r="B420" s="114"/>
      <c r="C420" s="22"/>
      <c r="D420" s="22"/>
      <c r="E420" s="22"/>
      <c r="F420" s="22"/>
      <c r="G420" s="22"/>
      <c r="H420" s="22"/>
      <c r="I420" s="108"/>
      <c r="J420" s="109"/>
      <c r="K420" s="108"/>
      <c r="L420" s="22"/>
      <c r="M420" s="22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2" customHeight="1">
      <c r="A421" s="22"/>
      <c r="B421" s="114"/>
      <c r="C421" s="22"/>
      <c r="D421" s="22"/>
      <c r="E421" s="22"/>
      <c r="F421" s="22"/>
      <c r="G421" s="22"/>
      <c r="H421" s="22"/>
      <c r="I421" s="108"/>
      <c r="J421" s="109"/>
      <c r="K421" s="108"/>
      <c r="L421" s="22"/>
      <c r="M421" s="22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2" customHeight="1">
      <c r="A422" s="22"/>
      <c r="B422" s="114"/>
      <c r="C422" s="22"/>
      <c r="D422" s="22"/>
      <c r="E422" s="22"/>
      <c r="F422" s="22"/>
      <c r="G422" s="22"/>
      <c r="H422" s="22"/>
      <c r="I422" s="108"/>
      <c r="J422" s="109"/>
      <c r="K422" s="108"/>
      <c r="L422" s="22"/>
      <c r="M422" s="22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2" customHeight="1">
      <c r="A423" s="22"/>
      <c r="B423" s="114"/>
      <c r="C423" s="22"/>
      <c r="D423" s="22"/>
      <c r="E423" s="22"/>
      <c r="F423" s="22"/>
      <c r="G423" s="22"/>
      <c r="H423" s="22"/>
      <c r="I423" s="108"/>
      <c r="J423" s="109"/>
      <c r="K423" s="108"/>
      <c r="L423" s="22"/>
      <c r="M423" s="22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2" customHeight="1">
      <c r="A424" s="22"/>
      <c r="B424" s="114"/>
      <c r="C424" s="22"/>
      <c r="D424" s="22"/>
      <c r="E424" s="22"/>
      <c r="F424" s="22"/>
      <c r="G424" s="22"/>
      <c r="H424" s="22"/>
      <c r="I424" s="108"/>
      <c r="J424" s="109"/>
      <c r="K424" s="108"/>
      <c r="L424" s="22"/>
      <c r="M424" s="22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2" customHeight="1">
      <c r="A425" s="22"/>
      <c r="B425" s="114"/>
      <c r="C425" s="22"/>
      <c r="D425" s="22"/>
      <c r="E425" s="22"/>
      <c r="F425" s="22"/>
      <c r="G425" s="22"/>
      <c r="H425" s="22"/>
      <c r="I425" s="108"/>
      <c r="J425" s="109"/>
      <c r="K425" s="108"/>
      <c r="L425" s="22"/>
      <c r="M425" s="22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2" customHeight="1">
      <c r="A426" s="22"/>
      <c r="B426" s="114"/>
      <c r="C426" s="22"/>
      <c r="D426" s="22"/>
      <c r="E426" s="22"/>
      <c r="F426" s="22"/>
      <c r="G426" s="22"/>
      <c r="H426" s="22"/>
      <c r="I426" s="108"/>
      <c r="J426" s="109"/>
      <c r="K426" s="108"/>
      <c r="L426" s="22"/>
      <c r="M426" s="22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2" customHeight="1">
      <c r="A427" s="22"/>
      <c r="B427" s="114"/>
      <c r="C427" s="22"/>
      <c r="D427" s="22"/>
      <c r="E427" s="22"/>
      <c r="F427" s="22"/>
      <c r="G427" s="22"/>
      <c r="H427" s="22"/>
      <c r="I427" s="108"/>
      <c r="J427" s="109"/>
      <c r="K427" s="108"/>
      <c r="L427" s="22"/>
      <c r="M427" s="22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2" customHeight="1">
      <c r="A428" s="22"/>
      <c r="B428" s="114"/>
      <c r="C428" s="22"/>
      <c r="D428" s="22"/>
      <c r="E428" s="22"/>
      <c r="F428" s="22"/>
      <c r="G428" s="22"/>
      <c r="H428" s="22"/>
      <c r="I428" s="108"/>
      <c r="J428" s="109"/>
      <c r="K428" s="108"/>
      <c r="L428" s="22"/>
      <c r="M428" s="22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2" customHeight="1">
      <c r="A429" s="22"/>
      <c r="B429" s="114"/>
      <c r="C429" s="22"/>
      <c r="D429" s="22"/>
      <c r="E429" s="22"/>
      <c r="F429" s="22"/>
      <c r="G429" s="22"/>
      <c r="H429" s="22"/>
      <c r="I429" s="108"/>
      <c r="J429" s="109"/>
      <c r="K429" s="108"/>
      <c r="L429" s="22"/>
      <c r="M429" s="22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2" customHeight="1">
      <c r="A430" s="22"/>
      <c r="B430" s="114"/>
      <c r="C430" s="22"/>
      <c r="D430" s="22"/>
      <c r="E430" s="22"/>
      <c r="F430" s="22"/>
      <c r="G430" s="22"/>
      <c r="H430" s="22"/>
      <c r="I430" s="108"/>
      <c r="J430" s="109"/>
      <c r="K430" s="108"/>
      <c r="L430" s="22"/>
      <c r="M430" s="22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2" customHeight="1">
      <c r="A431" s="22"/>
      <c r="B431" s="114"/>
      <c r="C431" s="22"/>
      <c r="D431" s="22"/>
      <c r="E431" s="22"/>
      <c r="F431" s="22"/>
      <c r="G431" s="22"/>
      <c r="H431" s="22"/>
      <c r="I431" s="108"/>
      <c r="J431" s="109"/>
      <c r="K431" s="108"/>
      <c r="L431" s="22"/>
      <c r="M431" s="22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2" customHeight="1">
      <c r="A432" s="22"/>
      <c r="B432" s="114"/>
      <c r="C432" s="22"/>
      <c r="D432" s="22"/>
      <c r="E432" s="22"/>
      <c r="F432" s="22"/>
      <c r="G432" s="22"/>
      <c r="H432" s="22"/>
      <c r="I432" s="108"/>
      <c r="J432" s="109"/>
      <c r="K432" s="108"/>
      <c r="L432" s="22"/>
      <c r="M432" s="22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2" customHeight="1">
      <c r="A433" s="22"/>
      <c r="B433" s="114"/>
      <c r="C433" s="22"/>
      <c r="D433" s="22"/>
      <c r="E433" s="22"/>
      <c r="F433" s="22"/>
      <c r="G433" s="22"/>
      <c r="H433" s="22"/>
      <c r="I433" s="108"/>
      <c r="J433" s="109"/>
      <c r="K433" s="108"/>
      <c r="L433" s="22"/>
      <c r="M433" s="22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2" customHeight="1">
      <c r="A434" s="22"/>
      <c r="B434" s="114"/>
      <c r="C434" s="22"/>
      <c r="D434" s="22"/>
      <c r="E434" s="22"/>
      <c r="F434" s="22"/>
      <c r="G434" s="22"/>
      <c r="H434" s="22"/>
      <c r="I434" s="108"/>
      <c r="J434" s="109"/>
      <c r="K434" s="108"/>
      <c r="L434" s="22"/>
      <c r="M434" s="22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2" customHeight="1">
      <c r="A435" s="22"/>
      <c r="B435" s="114"/>
      <c r="C435" s="22"/>
      <c r="D435" s="22"/>
      <c r="E435" s="22"/>
      <c r="F435" s="22"/>
      <c r="G435" s="22"/>
      <c r="H435" s="22"/>
      <c r="I435" s="108"/>
      <c r="J435" s="109"/>
      <c r="K435" s="108"/>
      <c r="L435" s="22"/>
      <c r="M435" s="22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2" customHeight="1">
      <c r="A436" s="22"/>
      <c r="B436" s="114"/>
      <c r="C436" s="22"/>
      <c r="D436" s="22"/>
      <c r="E436" s="22"/>
      <c r="F436" s="22"/>
      <c r="G436" s="22"/>
      <c r="H436" s="22"/>
      <c r="I436" s="108"/>
      <c r="J436" s="109"/>
      <c r="K436" s="108"/>
      <c r="L436" s="22"/>
      <c r="M436" s="22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2" customHeight="1">
      <c r="A437" s="22"/>
      <c r="B437" s="114"/>
      <c r="C437" s="22"/>
      <c r="D437" s="22"/>
      <c r="E437" s="22"/>
      <c r="F437" s="22"/>
      <c r="G437" s="22"/>
      <c r="H437" s="22"/>
      <c r="I437" s="108"/>
      <c r="J437" s="109"/>
      <c r="K437" s="108"/>
      <c r="L437" s="22"/>
      <c r="M437" s="22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2" customHeight="1">
      <c r="A438" s="22"/>
      <c r="B438" s="114"/>
      <c r="C438" s="22"/>
      <c r="D438" s="22"/>
      <c r="E438" s="22"/>
      <c r="F438" s="22"/>
      <c r="G438" s="22"/>
      <c r="H438" s="22"/>
      <c r="I438" s="108"/>
      <c r="J438" s="109"/>
      <c r="K438" s="108"/>
      <c r="L438" s="22"/>
      <c r="M438" s="22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2" customHeight="1">
      <c r="A439" s="22"/>
      <c r="B439" s="114"/>
      <c r="C439" s="22"/>
      <c r="D439" s="22"/>
      <c r="E439" s="22"/>
      <c r="F439" s="22"/>
      <c r="G439" s="22"/>
      <c r="H439" s="22"/>
      <c r="I439" s="108"/>
      <c r="J439" s="109"/>
      <c r="K439" s="108"/>
      <c r="L439" s="22"/>
      <c r="M439" s="22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2" customHeight="1">
      <c r="A440" s="22"/>
      <c r="B440" s="114"/>
      <c r="C440" s="22"/>
      <c r="D440" s="22"/>
      <c r="E440" s="22"/>
      <c r="F440" s="22"/>
      <c r="G440" s="22"/>
      <c r="H440" s="22"/>
      <c r="I440" s="108"/>
      <c r="J440" s="109"/>
      <c r="K440" s="108"/>
      <c r="L440" s="22"/>
      <c r="M440" s="22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2" customHeight="1">
      <c r="A441" s="22"/>
      <c r="B441" s="114"/>
      <c r="C441" s="22"/>
      <c r="D441" s="22"/>
      <c r="E441" s="22"/>
      <c r="F441" s="22"/>
      <c r="G441" s="22"/>
      <c r="H441" s="22"/>
      <c r="I441" s="108"/>
      <c r="J441" s="109"/>
      <c r="K441" s="108"/>
      <c r="L441" s="22"/>
      <c r="M441" s="22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2" customHeight="1">
      <c r="A442" s="22"/>
      <c r="B442" s="114"/>
      <c r="C442" s="22"/>
      <c r="D442" s="22"/>
      <c r="E442" s="22"/>
      <c r="F442" s="22"/>
      <c r="G442" s="22"/>
      <c r="H442" s="22"/>
      <c r="I442" s="108"/>
      <c r="J442" s="109"/>
      <c r="K442" s="108"/>
      <c r="L442" s="22"/>
      <c r="M442" s="22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2" customHeight="1">
      <c r="A443" s="22"/>
      <c r="B443" s="114"/>
      <c r="C443" s="22"/>
      <c r="D443" s="22"/>
      <c r="E443" s="22"/>
      <c r="F443" s="22"/>
      <c r="G443" s="22"/>
      <c r="H443" s="22"/>
      <c r="I443" s="108"/>
      <c r="J443" s="109"/>
      <c r="K443" s="108"/>
      <c r="L443" s="22"/>
      <c r="M443" s="22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2" customHeight="1">
      <c r="A444" s="22"/>
      <c r="B444" s="114"/>
      <c r="C444" s="22"/>
      <c r="D444" s="22"/>
      <c r="E444" s="22"/>
      <c r="F444" s="22"/>
      <c r="G444" s="22"/>
      <c r="H444" s="22"/>
      <c r="I444" s="108"/>
      <c r="J444" s="109"/>
      <c r="K444" s="108"/>
      <c r="L444" s="22"/>
      <c r="M444" s="22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2" customHeight="1">
      <c r="A445" s="22"/>
      <c r="B445" s="114"/>
      <c r="C445" s="22"/>
      <c r="D445" s="22"/>
      <c r="E445" s="22"/>
      <c r="F445" s="22"/>
      <c r="G445" s="22"/>
      <c r="H445" s="22"/>
      <c r="I445" s="108"/>
      <c r="J445" s="109"/>
      <c r="K445" s="108"/>
      <c r="L445" s="22"/>
      <c r="M445" s="22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2" customHeight="1">
      <c r="A446" s="22"/>
      <c r="B446" s="114"/>
      <c r="C446" s="22"/>
      <c r="D446" s="22"/>
      <c r="E446" s="22"/>
      <c r="F446" s="22"/>
      <c r="G446" s="22"/>
      <c r="H446" s="22"/>
      <c r="I446" s="108"/>
      <c r="J446" s="109"/>
      <c r="K446" s="108"/>
      <c r="L446" s="22"/>
      <c r="M446" s="22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2" customHeight="1">
      <c r="A447" s="22"/>
      <c r="B447" s="114"/>
      <c r="C447" s="22"/>
      <c r="D447" s="22"/>
      <c r="E447" s="22"/>
      <c r="F447" s="22"/>
      <c r="G447" s="22"/>
      <c r="H447" s="22"/>
      <c r="I447" s="108"/>
      <c r="J447" s="109"/>
      <c r="K447" s="108"/>
      <c r="L447" s="22"/>
      <c r="M447" s="22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2" customHeight="1">
      <c r="A448" s="22"/>
      <c r="B448" s="114"/>
      <c r="C448" s="22"/>
      <c r="D448" s="22"/>
      <c r="E448" s="22"/>
      <c r="F448" s="22"/>
      <c r="G448" s="22"/>
      <c r="H448" s="22"/>
      <c r="I448" s="108"/>
      <c r="J448" s="109"/>
      <c r="K448" s="108"/>
      <c r="L448" s="22"/>
      <c r="M448" s="22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2" customHeight="1">
      <c r="A449" s="22"/>
      <c r="B449" s="114"/>
      <c r="C449" s="22"/>
      <c r="D449" s="22"/>
      <c r="E449" s="22"/>
      <c r="F449" s="22"/>
      <c r="G449" s="22"/>
      <c r="H449" s="22"/>
      <c r="I449" s="108"/>
      <c r="J449" s="109"/>
      <c r="K449" s="108"/>
      <c r="L449" s="22"/>
      <c r="M449" s="22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2" customHeight="1">
      <c r="A450" s="22"/>
      <c r="B450" s="114"/>
      <c r="C450" s="22"/>
      <c r="D450" s="22"/>
      <c r="E450" s="22"/>
      <c r="F450" s="22"/>
      <c r="G450" s="22"/>
      <c r="H450" s="22"/>
      <c r="I450" s="108"/>
      <c r="J450" s="109"/>
      <c r="K450" s="108"/>
      <c r="L450" s="22"/>
      <c r="M450" s="22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2" customHeight="1">
      <c r="A451" s="22"/>
      <c r="B451" s="114"/>
      <c r="C451" s="22"/>
      <c r="D451" s="22"/>
      <c r="E451" s="22"/>
      <c r="F451" s="22"/>
      <c r="G451" s="22"/>
      <c r="H451" s="22"/>
      <c r="I451" s="108"/>
      <c r="J451" s="109"/>
      <c r="K451" s="108"/>
      <c r="L451" s="22"/>
      <c r="M451" s="22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2" customHeight="1">
      <c r="A452" s="22"/>
      <c r="B452" s="114"/>
      <c r="C452" s="22"/>
      <c r="D452" s="22"/>
      <c r="E452" s="22"/>
      <c r="F452" s="22"/>
      <c r="G452" s="22"/>
      <c r="H452" s="22"/>
      <c r="I452" s="108"/>
      <c r="J452" s="109"/>
      <c r="K452" s="108"/>
      <c r="L452" s="22"/>
      <c r="M452" s="22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2" customHeight="1">
      <c r="A453" s="22"/>
      <c r="B453" s="114"/>
      <c r="C453" s="22"/>
      <c r="D453" s="22"/>
      <c r="E453" s="22"/>
      <c r="F453" s="22"/>
      <c r="G453" s="22"/>
      <c r="H453" s="22"/>
      <c r="I453" s="108"/>
      <c r="J453" s="109"/>
      <c r="K453" s="108"/>
      <c r="L453" s="22"/>
      <c r="M453" s="22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2" customHeight="1">
      <c r="A454" s="22"/>
      <c r="B454" s="114"/>
      <c r="C454" s="22"/>
      <c r="D454" s="22"/>
      <c r="E454" s="22"/>
      <c r="F454" s="22"/>
      <c r="G454" s="22"/>
      <c r="H454" s="22"/>
      <c r="I454" s="108"/>
      <c r="J454" s="109"/>
      <c r="K454" s="108"/>
      <c r="L454" s="22"/>
      <c r="M454" s="22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2" customHeight="1">
      <c r="A455" s="22"/>
      <c r="B455" s="114"/>
      <c r="C455" s="22"/>
      <c r="D455" s="22"/>
      <c r="E455" s="22"/>
      <c r="F455" s="22"/>
      <c r="G455" s="22"/>
      <c r="H455" s="22"/>
      <c r="I455" s="108"/>
      <c r="J455" s="109"/>
      <c r="K455" s="108"/>
      <c r="L455" s="22"/>
      <c r="M455" s="22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2" customHeight="1">
      <c r="A456" s="22"/>
      <c r="B456" s="114"/>
      <c r="C456" s="22"/>
      <c r="D456" s="22"/>
      <c r="E456" s="22"/>
      <c r="F456" s="22"/>
      <c r="G456" s="22"/>
      <c r="H456" s="22"/>
      <c r="I456" s="108"/>
      <c r="J456" s="109"/>
      <c r="K456" s="108"/>
      <c r="L456" s="22"/>
      <c r="M456" s="22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2" customHeight="1">
      <c r="A457" s="22"/>
      <c r="B457" s="114"/>
      <c r="C457" s="22"/>
      <c r="D457" s="22"/>
      <c r="E457" s="22"/>
      <c r="F457" s="22"/>
      <c r="G457" s="22"/>
      <c r="H457" s="22"/>
      <c r="I457" s="108"/>
      <c r="J457" s="109"/>
      <c r="K457" s="108"/>
      <c r="L457" s="22"/>
      <c r="M457" s="22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2" customHeight="1">
      <c r="A458" s="22"/>
      <c r="B458" s="114"/>
      <c r="C458" s="22"/>
      <c r="D458" s="22"/>
      <c r="E458" s="22"/>
      <c r="F458" s="22"/>
      <c r="G458" s="22"/>
      <c r="H458" s="22"/>
      <c r="I458" s="108"/>
      <c r="J458" s="109"/>
      <c r="K458" s="108"/>
      <c r="L458" s="22"/>
      <c r="M458" s="22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2" customHeight="1">
      <c r="A459" s="22"/>
      <c r="B459" s="114"/>
      <c r="C459" s="22"/>
      <c r="D459" s="22"/>
      <c r="E459" s="22"/>
      <c r="F459" s="22"/>
      <c r="G459" s="22"/>
      <c r="H459" s="22"/>
      <c r="I459" s="108"/>
      <c r="J459" s="109"/>
      <c r="K459" s="108"/>
      <c r="L459" s="22"/>
      <c r="M459" s="22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2" customHeight="1">
      <c r="A460" s="22"/>
      <c r="B460" s="114"/>
      <c r="C460" s="22"/>
      <c r="D460" s="22"/>
      <c r="E460" s="22"/>
      <c r="F460" s="22"/>
      <c r="G460" s="22"/>
      <c r="H460" s="22"/>
      <c r="I460" s="108"/>
      <c r="J460" s="109"/>
      <c r="K460" s="108"/>
      <c r="L460" s="22"/>
      <c r="M460" s="22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2" customHeight="1">
      <c r="A461" s="22"/>
      <c r="B461" s="114"/>
      <c r="C461" s="22"/>
      <c r="D461" s="22"/>
      <c r="E461" s="22"/>
      <c r="F461" s="22"/>
      <c r="G461" s="22"/>
      <c r="H461" s="22"/>
      <c r="I461" s="108"/>
      <c r="J461" s="109"/>
      <c r="K461" s="108"/>
      <c r="L461" s="22"/>
      <c r="M461" s="22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2" customHeight="1">
      <c r="A462" s="22"/>
      <c r="B462" s="114"/>
      <c r="C462" s="22"/>
      <c r="D462" s="22"/>
      <c r="E462" s="22"/>
      <c r="F462" s="22"/>
      <c r="G462" s="22"/>
      <c r="H462" s="22"/>
      <c r="I462" s="108"/>
      <c r="J462" s="109"/>
      <c r="K462" s="108"/>
      <c r="L462" s="22"/>
      <c r="M462" s="22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2" customHeight="1">
      <c r="A463" s="22"/>
      <c r="B463" s="114"/>
      <c r="C463" s="22"/>
      <c r="D463" s="22"/>
      <c r="E463" s="22"/>
      <c r="F463" s="22"/>
      <c r="G463" s="22"/>
      <c r="H463" s="22"/>
      <c r="I463" s="108"/>
      <c r="J463" s="109"/>
      <c r="K463" s="108"/>
      <c r="L463" s="22"/>
      <c r="M463" s="22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2" customHeight="1">
      <c r="A464" s="22"/>
      <c r="B464" s="114"/>
      <c r="C464" s="22"/>
      <c r="D464" s="22"/>
      <c r="E464" s="22"/>
      <c r="F464" s="22"/>
      <c r="G464" s="22"/>
      <c r="H464" s="22"/>
      <c r="I464" s="108"/>
      <c r="J464" s="109"/>
      <c r="K464" s="108"/>
      <c r="L464" s="22"/>
      <c r="M464" s="22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2" customHeight="1">
      <c r="A465" s="22"/>
      <c r="B465" s="114"/>
      <c r="C465" s="22"/>
      <c r="D465" s="22"/>
      <c r="E465" s="22"/>
      <c r="F465" s="22"/>
      <c r="G465" s="22"/>
      <c r="H465" s="22"/>
      <c r="I465" s="108"/>
      <c r="J465" s="109"/>
      <c r="K465" s="108"/>
      <c r="L465" s="22"/>
      <c r="M465" s="22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2" customHeight="1">
      <c r="A466" s="22"/>
      <c r="B466" s="114"/>
      <c r="C466" s="22"/>
      <c r="D466" s="22"/>
      <c r="E466" s="22"/>
      <c r="F466" s="22"/>
      <c r="G466" s="22"/>
      <c r="H466" s="22"/>
      <c r="I466" s="108"/>
      <c r="J466" s="109"/>
      <c r="K466" s="108"/>
      <c r="L466" s="22"/>
      <c r="M466" s="22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2" customHeight="1">
      <c r="A467" s="22"/>
      <c r="B467" s="114"/>
      <c r="C467" s="22"/>
      <c r="D467" s="22"/>
      <c r="E467" s="22"/>
      <c r="F467" s="22"/>
      <c r="G467" s="22"/>
      <c r="H467" s="22"/>
      <c r="I467" s="108"/>
      <c r="J467" s="109"/>
      <c r="K467" s="108"/>
      <c r="L467" s="22"/>
      <c r="M467" s="22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2" customHeight="1">
      <c r="A468" s="22"/>
      <c r="B468" s="114"/>
      <c r="C468" s="22"/>
      <c r="D468" s="22"/>
      <c r="E468" s="22"/>
      <c r="F468" s="22"/>
      <c r="G468" s="22"/>
      <c r="H468" s="22"/>
      <c r="I468" s="108"/>
      <c r="J468" s="109"/>
      <c r="K468" s="108"/>
      <c r="L468" s="22"/>
      <c r="M468" s="22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2" customHeight="1">
      <c r="A469" s="22"/>
      <c r="B469" s="114"/>
      <c r="C469" s="22"/>
      <c r="D469" s="22"/>
      <c r="E469" s="22"/>
      <c r="F469" s="22"/>
      <c r="G469" s="22"/>
      <c r="H469" s="22"/>
      <c r="I469" s="108"/>
      <c r="J469" s="109"/>
      <c r="K469" s="108"/>
      <c r="L469" s="22"/>
      <c r="M469" s="22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2" customHeight="1">
      <c r="A470" s="22"/>
      <c r="B470" s="114"/>
      <c r="C470" s="22"/>
      <c r="D470" s="22"/>
      <c r="E470" s="22"/>
      <c r="F470" s="22"/>
      <c r="G470" s="22"/>
      <c r="H470" s="22"/>
      <c r="I470" s="108"/>
      <c r="J470" s="109"/>
      <c r="K470" s="108"/>
      <c r="L470" s="22"/>
      <c r="M470" s="22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2" customHeight="1">
      <c r="A471" s="22"/>
      <c r="B471" s="114"/>
      <c r="C471" s="22"/>
      <c r="D471" s="22"/>
      <c r="E471" s="22"/>
      <c r="F471" s="22"/>
      <c r="G471" s="22"/>
      <c r="H471" s="22"/>
      <c r="I471" s="108"/>
      <c r="J471" s="109"/>
      <c r="K471" s="108"/>
      <c r="L471" s="22"/>
      <c r="M471" s="22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2" customHeight="1">
      <c r="A472" s="22"/>
      <c r="B472" s="114"/>
      <c r="C472" s="22"/>
      <c r="D472" s="22"/>
      <c r="E472" s="22"/>
      <c r="F472" s="22"/>
      <c r="G472" s="22"/>
      <c r="H472" s="22"/>
      <c r="I472" s="108"/>
      <c r="J472" s="109"/>
      <c r="K472" s="108"/>
      <c r="L472" s="22"/>
      <c r="M472" s="22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2" customHeight="1">
      <c r="A473" s="22"/>
      <c r="B473" s="114"/>
      <c r="C473" s="22"/>
      <c r="D473" s="22"/>
      <c r="E473" s="22"/>
      <c r="F473" s="22"/>
      <c r="G473" s="22"/>
      <c r="H473" s="22"/>
      <c r="I473" s="108"/>
      <c r="J473" s="109"/>
      <c r="K473" s="108"/>
      <c r="L473" s="22"/>
      <c r="M473" s="22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2" customHeight="1">
      <c r="A474" s="22"/>
      <c r="B474" s="114"/>
      <c r="C474" s="22"/>
      <c r="D474" s="22"/>
      <c r="E474" s="22"/>
      <c r="F474" s="22"/>
      <c r="G474" s="22"/>
      <c r="H474" s="22"/>
      <c r="I474" s="108"/>
      <c r="J474" s="109"/>
      <c r="K474" s="108"/>
      <c r="L474" s="22"/>
      <c r="M474" s="22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2" customHeight="1">
      <c r="A475" s="22"/>
      <c r="B475" s="114"/>
      <c r="C475" s="22"/>
      <c r="D475" s="22"/>
      <c r="E475" s="22"/>
      <c r="F475" s="22"/>
      <c r="G475" s="22"/>
      <c r="H475" s="22"/>
      <c r="I475" s="108"/>
      <c r="J475" s="109"/>
      <c r="K475" s="108"/>
      <c r="L475" s="22"/>
      <c r="M475" s="22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2" customHeight="1">
      <c r="A476" s="22"/>
      <c r="B476" s="114"/>
      <c r="C476" s="22"/>
      <c r="D476" s="22"/>
      <c r="E476" s="22"/>
      <c r="F476" s="22"/>
      <c r="G476" s="22"/>
      <c r="H476" s="22"/>
      <c r="I476" s="108"/>
      <c r="J476" s="109"/>
      <c r="K476" s="108"/>
      <c r="L476" s="22"/>
      <c r="M476" s="22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2" customHeight="1">
      <c r="A477" s="22"/>
      <c r="B477" s="114"/>
      <c r="C477" s="22"/>
      <c r="D477" s="22"/>
      <c r="E477" s="22"/>
      <c r="F477" s="22"/>
      <c r="G477" s="22"/>
      <c r="H477" s="22"/>
      <c r="I477" s="108"/>
      <c r="J477" s="109"/>
      <c r="K477" s="108"/>
      <c r="L477" s="22"/>
      <c r="M477" s="22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2" customHeight="1">
      <c r="A478" s="22"/>
      <c r="B478" s="114"/>
      <c r="C478" s="22"/>
      <c r="D478" s="22"/>
      <c r="E478" s="22"/>
      <c r="F478" s="22"/>
      <c r="G478" s="22"/>
      <c r="H478" s="22"/>
      <c r="I478" s="108"/>
      <c r="J478" s="109"/>
      <c r="K478" s="108"/>
      <c r="L478" s="22"/>
      <c r="M478" s="22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2" customHeight="1">
      <c r="A479" s="22"/>
      <c r="B479" s="114"/>
      <c r="C479" s="22"/>
      <c r="D479" s="22"/>
      <c r="E479" s="22"/>
      <c r="F479" s="22"/>
      <c r="G479" s="22"/>
      <c r="H479" s="22"/>
      <c r="I479" s="108"/>
      <c r="J479" s="109"/>
      <c r="K479" s="108"/>
      <c r="L479" s="22"/>
      <c r="M479" s="22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2" customHeight="1">
      <c r="A480" s="22"/>
      <c r="B480" s="114"/>
      <c r="C480" s="22"/>
      <c r="D480" s="22"/>
      <c r="E480" s="22"/>
      <c r="F480" s="22"/>
      <c r="G480" s="22"/>
      <c r="H480" s="22"/>
      <c r="I480" s="108"/>
      <c r="J480" s="109"/>
      <c r="K480" s="108"/>
      <c r="L480" s="22"/>
      <c r="M480" s="22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2" customHeight="1">
      <c r="A481" s="22"/>
      <c r="B481" s="114"/>
      <c r="C481" s="22"/>
      <c r="D481" s="22"/>
      <c r="E481" s="22"/>
      <c r="F481" s="22"/>
      <c r="G481" s="22"/>
      <c r="H481" s="22"/>
      <c r="I481" s="108"/>
      <c r="J481" s="109"/>
      <c r="K481" s="108"/>
      <c r="L481" s="22"/>
      <c r="M481" s="22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2" customHeight="1">
      <c r="A482" s="22"/>
      <c r="B482" s="114"/>
      <c r="C482" s="22"/>
      <c r="D482" s="22"/>
      <c r="E482" s="22"/>
      <c r="F482" s="22"/>
      <c r="G482" s="22"/>
      <c r="H482" s="22"/>
      <c r="I482" s="108"/>
      <c r="J482" s="109"/>
      <c r="K482" s="108"/>
      <c r="L482" s="22"/>
      <c r="M482" s="22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2" customHeight="1">
      <c r="A483" s="22"/>
      <c r="B483" s="114"/>
      <c r="C483" s="22"/>
      <c r="D483" s="22"/>
      <c r="E483" s="22"/>
      <c r="F483" s="22"/>
      <c r="G483" s="22"/>
      <c r="H483" s="22"/>
      <c r="I483" s="108"/>
      <c r="J483" s="109"/>
      <c r="K483" s="108"/>
      <c r="L483" s="22"/>
      <c r="M483" s="22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2" customHeight="1">
      <c r="A484" s="22"/>
      <c r="B484" s="114"/>
      <c r="C484" s="22"/>
      <c r="D484" s="22"/>
      <c r="E484" s="22"/>
      <c r="F484" s="22"/>
      <c r="G484" s="22"/>
      <c r="H484" s="22"/>
      <c r="I484" s="108"/>
      <c r="J484" s="109"/>
      <c r="K484" s="108"/>
      <c r="L484" s="22"/>
      <c r="M484" s="22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2" customHeight="1">
      <c r="A485" s="22"/>
      <c r="B485" s="114"/>
      <c r="C485" s="22"/>
      <c r="D485" s="22"/>
      <c r="E485" s="22"/>
      <c r="F485" s="22"/>
      <c r="G485" s="22"/>
      <c r="H485" s="22"/>
      <c r="I485" s="108"/>
      <c r="J485" s="109"/>
      <c r="K485" s="108"/>
      <c r="L485" s="22"/>
      <c r="M485" s="22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2" customHeight="1">
      <c r="A486" s="22"/>
      <c r="B486" s="114"/>
      <c r="C486" s="22"/>
      <c r="D486" s="22"/>
      <c r="E486" s="22"/>
      <c r="F486" s="22"/>
      <c r="G486" s="22"/>
      <c r="H486" s="22"/>
      <c r="I486" s="108"/>
      <c r="J486" s="109"/>
      <c r="K486" s="108"/>
      <c r="L486" s="22"/>
      <c r="M486" s="22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2" customHeight="1">
      <c r="A487" s="22"/>
      <c r="B487" s="114"/>
      <c r="C487" s="22"/>
      <c r="D487" s="22"/>
      <c r="E487" s="22"/>
      <c r="F487" s="22"/>
      <c r="G487" s="22"/>
      <c r="H487" s="22"/>
      <c r="I487" s="108"/>
      <c r="J487" s="109"/>
      <c r="K487" s="108"/>
      <c r="L487" s="22"/>
      <c r="M487" s="22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2" customHeight="1">
      <c r="A488" s="22"/>
      <c r="B488" s="114"/>
      <c r="C488" s="22"/>
      <c r="D488" s="22"/>
      <c r="E488" s="22"/>
      <c r="F488" s="22"/>
      <c r="G488" s="22"/>
      <c r="H488" s="22"/>
      <c r="I488" s="108"/>
      <c r="J488" s="109"/>
      <c r="K488" s="108"/>
      <c r="L488" s="22"/>
      <c r="M488" s="22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2" customHeight="1">
      <c r="A489" s="22"/>
      <c r="B489" s="114"/>
      <c r="C489" s="22"/>
      <c r="D489" s="22"/>
      <c r="E489" s="22"/>
      <c r="F489" s="22"/>
      <c r="G489" s="22"/>
      <c r="H489" s="22"/>
      <c r="I489" s="108"/>
      <c r="J489" s="109"/>
      <c r="K489" s="108"/>
      <c r="L489" s="22"/>
      <c r="M489" s="22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2" customHeight="1">
      <c r="A490" s="22"/>
      <c r="B490" s="114"/>
      <c r="C490" s="22"/>
      <c r="D490" s="22"/>
      <c r="E490" s="22"/>
      <c r="F490" s="22"/>
      <c r="G490" s="22"/>
      <c r="H490" s="22"/>
      <c r="I490" s="108"/>
      <c r="J490" s="109"/>
      <c r="K490" s="108"/>
      <c r="L490" s="22"/>
      <c r="M490" s="22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2" customHeight="1">
      <c r="A491" s="22"/>
      <c r="B491" s="114"/>
      <c r="C491" s="22"/>
      <c r="D491" s="22"/>
      <c r="E491" s="22"/>
      <c r="F491" s="22"/>
      <c r="G491" s="22"/>
      <c r="H491" s="22"/>
      <c r="I491" s="108"/>
      <c r="J491" s="109"/>
      <c r="K491" s="108"/>
      <c r="L491" s="22"/>
      <c r="M491" s="22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2" customHeight="1">
      <c r="A492" s="22"/>
      <c r="B492" s="114"/>
      <c r="C492" s="22"/>
      <c r="D492" s="22"/>
      <c r="E492" s="22"/>
      <c r="F492" s="22"/>
      <c r="G492" s="22"/>
      <c r="H492" s="22"/>
      <c r="I492" s="108"/>
      <c r="J492" s="109"/>
      <c r="K492" s="108"/>
      <c r="L492" s="22"/>
      <c r="M492" s="22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2" customHeight="1">
      <c r="A493" s="22"/>
      <c r="B493" s="114"/>
      <c r="C493" s="22"/>
      <c r="D493" s="22"/>
      <c r="E493" s="22"/>
      <c r="F493" s="22"/>
      <c r="G493" s="22"/>
      <c r="H493" s="22"/>
      <c r="I493" s="108"/>
      <c r="J493" s="109"/>
      <c r="K493" s="108"/>
      <c r="L493" s="22"/>
      <c r="M493" s="22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2" customHeight="1">
      <c r="A494" s="22"/>
      <c r="B494" s="114"/>
      <c r="C494" s="22"/>
      <c r="D494" s="22"/>
      <c r="E494" s="22"/>
      <c r="F494" s="22"/>
      <c r="G494" s="22"/>
      <c r="H494" s="22"/>
      <c r="I494" s="108"/>
      <c r="J494" s="109"/>
      <c r="K494" s="108"/>
      <c r="L494" s="22"/>
      <c r="M494" s="22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2" customHeight="1">
      <c r="A495" s="22"/>
      <c r="B495" s="114"/>
      <c r="C495" s="22"/>
      <c r="D495" s="22"/>
      <c r="E495" s="22"/>
      <c r="F495" s="22"/>
      <c r="G495" s="22"/>
      <c r="H495" s="22"/>
      <c r="I495" s="108"/>
      <c r="J495" s="109"/>
      <c r="K495" s="108"/>
      <c r="L495" s="22"/>
      <c r="M495" s="22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2" customHeight="1">
      <c r="A496" s="22"/>
      <c r="B496" s="114"/>
      <c r="C496" s="22"/>
      <c r="D496" s="22"/>
      <c r="E496" s="22"/>
      <c r="F496" s="22"/>
      <c r="G496" s="22"/>
      <c r="H496" s="22"/>
      <c r="I496" s="108"/>
      <c r="J496" s="109"/>
      <c r="K496" s="108"/>
      <c r="L496" s="22"/>
      <c r="M496" s="22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2" customHeight="1">
      <c r="A497" s="22"/>
      <c r="B497" s="114"/>
      <c r="C497" s="22"/>
      <c r="D497" s="22"/>
      <c r="E497" s="22"/>
      <c r="F497" s="22"/>
      <c r="G497" s="22"/>
      <c r="H497" s="22"/>
      <c r="I497" s="108"/>
      <c r="J497" s="109"/>
      <c r="K497" s="108"/>
      <c r="L497" s="22"/>
      <c r="M497" s="22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2" customHeight="1">
      <c r="A498" s="22"/>
      <c r="B498" s="114"/>
      <c r="C498" s="22"/>
      <c r="D498" s="22"/>
      <c r="E498" s="22"/>
      <c r="F498" s="22"/>
      <c r="G498" s="22"/>
      <c r="H498" s="22"/>
      <c r="I498" s="108"/>
      <c r="J498" s="109"/>
      <c r="K498" s="108"/>
      <c r="L498" s="22"/>
      <c r="M498" s="22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2" customHeight="1">
      <c r="A499" s="22"/>
      <c r="B499" s="114"/>
      <c r="C499" s="22"/>
      <c r="D499" s="22"/>
      <c r="E499" s="22"/>
      <c r="F499" s="22"/>
      <c r="G499" s="22"/>
      <c r="H499" s="22"/>
      <c r="I499" s="108"/>
      <c r="J499" s="109"/>
      <c r="K499" s="108"/>
      <c r="L499" s="22"/>
      <c r="M499" s="22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2" customHeight="1">
      <c r="A500" s="22"/>
      <c r="B500" s="114"/>
      <c r="C500" s="22"/>
      <c r="D500" s="22"/>
      <c r="E500" s="22"/>
      <c r="F500" s="22"/>
      <c r="G500" s="22"/>
      <c r="H500" s="22"/>
      <c r="I500" s="108"/>
      <c r="J500" s="109"/>
      <c r="K500" s="108"/>
      <c r="L500" s="22"/>
      <c r="M500" s="22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2" customHeight="1">
      <c r="A501" s="22"/>
      <c r="B501" s="114"/>
      <c r="C501" s="22"/>
      <c r="D501" s="22"/>
      <c r="E501" s="22"/>
      <c r="F501" s="22"/>
      <c r="G501" s="22"/>
      <c r="H501" s="22"/>
      <c r="I501" s="108"/>
      <c r="J501" s="109"/>
      <c r="K501" s="108"/>
      <c r="L501" s="22"/>
      <c r="M501" s="22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2" customHeight="1">
      <c r="A502" s="22"/>
      <c r="B502" s="114"/>
      <c r="C502" s="22"/>
      <c r="D502" s="22"/>
      <c r="E502" s="22"/>
      <c r="F502" s="22"/>
      <c r="G502" s="22"/>
      <c r="H502" s="22"/>
      <c r="I502" s="108"/>
      <c r="J502" s="109"/>
      <c r="K502" s="108"/>
      <c r="L502" s="22"/>
      <c r="M502" s="22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2" customHeight="1">
      <c r="A503" s="22"/>
      <c r="B503" s="114"/>
      <c r="C503" s="22"/>
      <c r="D503" s="22"/>
      <c r="E503" s="22"/>
      <c r="F503" s="22"/>
      <c r="G503" s="22"/>
      <c r="H503" s="22"/>
      <c r="I503" s="108"/>
      <c r="J503" s="109"/>
      <c r="K503" s="108"/>
      <c r="L503" s="22"/>
      <c r="M503" s="22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2" customHeight="1">
      <c r="A504" s="22"/>
      <c r="B504" s="114"/>
      <c r="C504" s="22"/>
      <c r="D504" s="22"/>
      <c r="E504" s="22"/>
      <c r="F504" s="22"/>
      <c r="G504" s="22"/>
      <c r="H504" s="22"/>
      <c r="I504" s="108"/>
      <c r="J504" s="109"/>
      <c r="K504" s="108"/>
      <c r="L504" s="22"/>
      <c r="M504" s="22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2" customHeight="1">
      <c r="A505" s="22"/>
      <c r="B505" s="114"/>
      <c r="C505" s="22"/>
      <c r="D505" s="22"/>
      <c r="E505" s="22"/>
      <c r="F505" s="22"/>
      <c r="G505" s="22"/>
      <c r="H505" s="22"/>
      <c r="I505" s="108"/>
      <c r="J505" s="109"/>
      <c r="K505" s="108"/>
      <c r="L505" s="22"/>
      <c r="M505" s="22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2" customHeight="1">
      <c r="A506" s="22"/>
      <c r="B506" s="114"/>
      <c r="C506" s="22"/>
      <c r="D506" s="22"/>
      <c r="E506" s="22"/>
      <c r="F506" s="22"/>
      <c r="G506" s="22"/>
      <c r="H506" s="22"/>
      <c r="I506" s="108"/>
      <c r="J506" s="109"/>
      <c r="K506" s="108"/>
      <c r="L506" s="22"/>
      <c r="M506" s="22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2" customHeight="1">
      <c r="A507" s="22"/>
      <c r="B507" s="114"/>
      <c r="C507" s="22"/>
      <c r="D507" s="22"/>
      <c r="E507" s="22"/>
      <c r="F507" s="22"/>
      <c r="G507" s="22"/>
      <c r="H507" s="22"/>
      <c r="I507" s="108"/>
      <c r="J507" s="109"/>
      <c r="K507" s="108"/>
      <c r="L507" s="22"/>
      <c r="M507" s="22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2" customHeight="1">
      <c r="A508" s="22"/>
      <c r="B508" s="114"/>
      <c r="C508" s="22"/>
      <c r="D508" s="22"/>
      <c r="E508" s="22"/>
      <c r="F508" s="22"/>
      <c r="G508" s="22"/>
      <c r="H508" s="22"/>
      <c r="I508" s="108"/>
      <c r="J508" s="109"/>
      <c r="K508" s="108"/>
      <c r="L508" s="22"/>
      <c r="M508" s="22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2" customHeight="1">
      <c r="A509" s="22"/>
      <c r="B509" s="114"/>
      <c r="C509" s="22"/>
      <c r="D509" s="22"/>
      <c r="E509" s="22"/>
      <c r="F509" s="22"/>
      <c r="G509" s="22"/>
      <c r="H509" s="22"/>
      <c r="I509" s="108"/>
      <c r="J509" s="109"/>
      <c r="K509" s="108"/>
      <c r="L509" s="22"/>
      <c r="M509" s="22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2" customHeight="1">
      <c r="A510" s="22"/>
      <c r="B510" s="114"/>
      <c r="C510" s="22"/>
      <c r="D510" s="22"/>
      <c r="E510" s="22"/>
      <c r="F510" s="22"/>
      <c r="G510" s="22"/>
      <c r="H510" s="22"/>
      <c r="I510" s="108"/>
      <c r="J510" s="109"/>
      <c r="K510" s="108"/>
      <c r="L510" s="22"/>
      <c r="M510" s="22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2" customHeight="1">
      <c r="A511" s="22"/>
      <c r="B511" s="114"/>
      <c r="C511" s="22"/>
      <c r="D511" s="22"/>
      <c r="E511" s="22"/>
      <c r="F511" s="22"/>
      <c r="G511" s="22"/>
      <c r="H511" s="22"/>
      <c r="I511" s="108"/>
      <c r="J511" s="109"/>
      <c r="K511" s="108"/>
      <c r="L511" s="22"/>
      <c r="M511" s="22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2" customHeight="1">
      <c r="A512" s="22"/>
      <c r="B512" s="114"/>
      <c r="C512" s="22"/>
      <c r="D512" s="22"/>
      <c r="E512" s="22"/>
      <c r="F512" s="22"/>
      <c r="G512" s="22"/>
      <c r="H512" s="22"/>
      <c r="I512" s="108"/>
      <c r="J512" s="109"/>
      <c r="K512" s="108"/>
      <c r="L512" s="22"/>
      <c r="M512" s="22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2" customHeight="1">
      <c r="A513" s="22"/>
      <c r="B513" s="114"/>
      <c r="C513" s="22"/>
      <c r="D513" s="22"/>
      <c r="E513" s="22"/>
      <c r="F513" s="22"/>
      <c r="G513" s="22"/>
      <c r="H513" s="22"/>
      <c r="I513" s="108"/>
      <c r="J513" s="109"/>
      <c r="K513" s="108"/>
      <c r="L513" s="22"/>
      <c r="M513" s="22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2" customHeight="1">
      <c r="A514" s="22"/>
      <c r="B514" s="114"/>
      <c r="C514" s="22"/>
      <c r="D514" s="22"/>
      <c r="E514" s="22"/>
      <c r="F514" s="22"/>
      <c r="G514" s="22"/>
      <c r="H514" s="22"/>
      <c r="I514" s="108"/>
      <c r="J514" s="109"/>
      <c r="K514" s="108"/>
      <c r="L514" s="22"/>
      <c r="M514" s="22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2" customHeight="1">
      <c r="A515" s="22"/>
      <c r="B515" s="114"/>
      <c r="C515" s="22"/>
      <c r="D515" s="22"/>
      <c r="E515" s="22"/>
      <c r="F515" s="22"/>
      <c r="G515" s="22"/>
      <c r="H515" s="22"/>
      <c r="I515" s="108"/>
      <c r="J515" s="109"/>
      <c r="K515" s="108"/>
      <c r="L515" s="22"/>
      <c r="M515" s="22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2" customHeight="1">
      <c r="A516" s="22"/>
      <c r="B516" s="114"/>
      <c r="C516" s="22"/>
      <c r="D516" s="22"/>
      <c r="E516" s="22"/>
      <c r="F516" s="22"/>
      <c r="G516" s="22"/>
      <c r="H516" s="22"/>
      <c r="I516" s="108"/>
      <c r="J516" s="109"/>
      <c r="K516" s="108"/>
      <c r="L516" s="22"/>
      <c r="M516" s="22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2" customHeight="1">
      <c r="A517" s="22"/>
      <c r="B517" s="114"/>
      <c r="C517" s="22"/>
      <c r="D517" s="22"/>
      <c r="E517" s="22"/>
      <c r="F517" s="22"/>
      <c r="G517" s="22"/>
      <c r="H517" s="22"/>
      <c r="I517" s="108"/>
      <c r="J517" s="109"/>
      <c r="K517" s="108"/>
      <c r="L517" s="22"/>
      <c r="M517" s="22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2" customHeight="1">
      <c r="A518" s="22"/>
      <c r="B518" s="114"/>
      <c r="C518" s="22"/>
      <c r="D518" s="22"/>
      <c r="E518" s="22"/>
      <c r="F518" s="22"/>
      <c r="G518" s="22"/>
      <c r="H518" s="22"/>
      <c r="I518" s="108"/>
      <c r="J518" s="109"/>
      <c r="K518" s="108"/>
      <c r="L518" s="22"/>
      <c r="M518" s="22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2" customHeight="1">
      <c r="A519" s="22"/>
      <c r="B519" s="114"/>
      <c r="C519" s="22"/>
      <c r="D519" s="22"/>
      <c r="E519" s="22"/>
      <c r="F519" s="22"/>
      <c r="G519" s="22"/>
      <c r="H519" s="22"/>
      <c r="I519" s="108"/>
      <c r="J519" s="109"/>
      <c r="K519" s="108"/>
      <c r="L519" s="22"/>
      <c r="M519" s="22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2" customHeight="1">
      <c r="A520" s="22"/>
      <c r="B520" s="114"/>
      <c r="C520" s="22"/>
      <c r="D520" s="22"/>
      <c r="E520" s="22"/>
      <c r="F520" s="22"/>
      <c r="G520" s="22"/>
      <c r="H520" s="22"/>
      <c r="I520" s="108"/>
      <c r="J520" s="109"/>
      <c r="K520" s="108"/>
      <c r="L520" s="22"/>
      <c r="M520" s="22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2" customHeight="1">
      <c r="A521" s="22"/>
      <c r="B521" s="114"/>
      <c r="C521" s="22"/>
      <c r="D521" s="22"/>
      <c r="E521" s="22"/>
      <c r="F521" s="22"/>
      <c r="G521" s="22"/>
      <c r="H521" s="22"/>
      <c r="I521" s="108"/>
      <c r="J521" s="109"/>
      <c r="K521" s="108"/>
      <c r="L521" s="22"/>
      <c r="M521" s="22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2" customHeight="1">
      <c r="A522" s="22"/>
      <c r="B522" s="114"/>
      <c r="C522" s="22"/>
      <c r="D522" s="22"/>
      <c r="E522" s="22"/>
      <c r="F522" s="22"/>
      <c r="G522" s="22"/>
      <c r="H522" s="22"/>
      <c r="I522" s="108"/>
      <c r="J522" s="109"/>
      <c r="K522" s="108"/>
      <c r="L522" s="22"/>
      <c r="M522" s="22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2" customHeight="1">
      <c r="A523" s="22"/>
      <c r="B523" s="114"/>
      <c r="C523" s="22"/>
      <c r="D523" s="22"/>
      <c r="E523" s="22"/>
      <c r="F523" s="22"/>
      <c r="G523" s="22"/>
      <c r="H523" s="22"/>
      <c r="I523" s="108"/>
      <c r="J523" s="109"/>
      <c r="K523" s="108"/>
      <c r="L523" s="22"/>
      <c r="M523" s="22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2" customHeight="1">
      <c r="A524" s="22"/>
      <c r="B524" s="114"/>
      <c r="C524" s="22"/>
      <c r="D524" s="22"/>
      <c r="E524" s="22"/>
      <c r="F524" s="22"/>
      <c r="G524" s="22"/>
      <c r="H524" s="22"/>
      <c r="I524" s="108"/>
      <c r="J524" s="109"/>
      <c r="K524" s="108"/>
      <c r="L524" s="22"/>
      <c r="M524" s="22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2" customHeight="1">
      <c r="A525" s="22"/>
      <c r="B525" s="114"/>
      <c r="C525" s="22"/>
      <c r="D525" s="22"/>
      <c r="E525" s="22"/>
      <c r="F525" s="22"/>
      <c r="G525" s="22"/>
      <c r="H525" s="22"/>
      <c r="I525" s="108"/>
      <c r="J525" s="109"/>
      <c r="K525" s="108"/>
      <c r="L525" s="22"/>
      <c r="M525" s="22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2" customHeight="1">
      <c r="A526" s="22"/>
      <c r="B526" s="114"/>
      <c r="C526" s="22"/>
      <c r="D526" s="22"/>
      <c r="E526" s="22"/>
      <c r="F526" s="22"/>
      <c r="G526" s="22"/>
      <c r="H526" s="22"/>
      <c r="I526" s="108"/>
      <c r="J526" s="109"/>
      <c r="K526" s="108"/>
      <c r="L526" s="22"/>
      <c r="M526" s="22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2" customHeight="1">
      <c r="A527" s="22"/>
      <c r="B527" s="114"/>
      <c r="C527" s="22"/>
      <c r="D527" s="22"/>
      <c r="E527" s="22"/>
      <c r="F527" s="22"/>
      <c r="G527" s="22"/>
      <c r="H527" s="22"/>
      <c r="I527" s="108"/>
      <c r="J527" s="109"/>
      <c r="K527" s="108"/>
      <c r="L527" s="22"/>
      <c r="M527" s="22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2" customHeight="1">
      <c r="A528" s="22"/>
      <c r="B528" s="114"/>
      <c r="C528" s="22"/>
      <c r="D528" s="22"/>
      <c r="E528" s="22"/>
      <c r="F528" s="22"/>
      <c r="G528" s="22"/>
      <c r="H528" s="22"/>
      <c r="I528" s="108"/>
      <c r="J528" s="109"/>
      <c r="K528" s="108"/>
      <c r="L528" s="22"/>
      <c r="M528" s="22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2" customHeight="1">
      <c r="A529" s="22"/>
      <c r="B529" s="114"/>
      <c r="C529" s="22"/>
      <c r="D529" s="22"/>
      <c r="E529" s="22"/>
      <c r="F529" s="22"/>
      <c r="G529" s="22"/>
      <c r="H529" s="22"/>
      <c r="I529" s="108"/>
      <c r="J529" s="109"/>
      <c r="K529" s="108"/>
      <c r="L529" s="22"/>
      <c r="M529" s="22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2" customHeight="1">
      <c r="A530" s="22"/>
      <c r="B530" s="114"/>
      <c r="C530" s="22"/>
      <c r="D530" s="22"/>
      <c r="E530" s="22"/>
      <c r="F530" s="22"/>
      <c r="G530" s="22"/>
      <c r="H530" s="22"/>
      <c r="I530" s="108"/>
      <c r="J530" s="109"/>
      <c r="K530" s="108"/>
      <c r="L530" s="22"/>
      <c r="M530" s="22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2" customHeight="1">
      <c r="A531" s="22"/>
      <c r="B531" s="114"/>
      <c r="C531" s="22"/>
      <c r="D531" s="22"/>
      <c r="E531" s="22"/>
      <c r="F531" s="22"/>
      <c r="G531" s="22"/>
      <c r="H531" s="22"/>
      <c r="I531" s="108"/>
      <c r="J531" s="109"/>
      <c r="K531" s="108"/>
      <c r="L531" s="22"/>
      <c r="M531" s="22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2" customHeight="1">
      <c r="A532" s="22"/>
      <c r="B532" s="114"/>
      <c r="C532" s="22"/>
      <c r="D532" s="22"/>
      <c r="E532" s="22"/>
      <c r="F532" s="22"/>
      <c r="G532" s="22"/>
      <c r="H532" s="22"/>
      <c r="I532" s="108"/>
      <c r="J532" s="109"/>
      <c r="K532" s="108"/>
      <c r="L532" s="22"/>
      <c r="M532" s="22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2" customHeight="1">
      <c r="A533" s="22"/>
      <c r="B533" s="114"/>
      <c r="C533" s="22"/>
      <c r="D533" s="22"/>
      <c r="E533" s="22"/>
      <c r="F533" s="22"/>
      <c r="G533" s="22"/>
      <c r="H533" s="22"/>
      <c r="I533" s="108"/>
      <c r="J533" s="109"/>
      <c r="K533" s="108"/>
      <c r="L533" s="22"/>
      <c r="M533" s="22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2" customHeight="1">
      <c r="A534" s="22"/>
      <c r="B534" s="114"/>
      <c r="C534" s="22"/>
      <c r="D534" s="22"/>
      <c r="E534" s="22"/>
      <c r="F534" s="22"/>
      <c r="G534" s="22"/>
      <c r="H534" s="22"/>
      <c r="I534" s="108"/>
      <c r="J534" s="109"/>
      <c r="K534" s="108"/>
      <c r="L534" s="22"/>
      <c r="M534" s="22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2" customHeight="1">
      <c r="A535" s="22"/>
      <c r="B535" s="114"/>
      <c r="C535" s="22"/>
      <c r="D535" s="22"/>
      <c r="E535" s="22"/>
      <c r="F535" s="22"/>
      <c r="G535" s="22"/>
      <c r="H535" s="22"/>
      <c r="I535" s="108"/>
      <c r="J535" s="109"/>
      <c r="K535" s="108"/>
      <c r="L535" s="22"/>
      <c r="M535" s="22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2" customHeight="1">
      <c r="A536" s="22"/>
      <c r="B536" s="114"/>
      <c r="C536" s="22"/>
      <c r="D536" s="22"/>
      <c r="E536" s="22"/>
      <c r="F536" s="22"/>
      <c r="G536" s="22"/>
      <c r="H536" s="22"/>
      <c r="I536" s="108"/>
      <c r="J536" s="109"/>
      <c r="K536" s="108"/>
      <c r="L536" s="22"/>
      <c r="M536" s="22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2" customHeight="1">
      <c r="A537" s="22"/>
      <c r="B537" s="114"/>
      <c r="C537" s="22"/>
      <c r="D537" s="22"/>
      <c r="E537" s="22"/>
      <c r="F537" s="22"/>
      <c r="G537" s="22"/>
      <c r="H537" s="22"/>
      <c r="I537" s="108"/>
      <c r="J537" s="109"/>
      <c r="K537" s="108"/>
      <c r="L537" s="22"/>
      <c r="M537" s="22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2" customHeight="1">
      <c r="A538" s="22"/>
      <c r="B538" s="114"/>
      <c r="C538" s="22"/>
      <c r="D538" s="22"/>
      <c r="E538" s="22"/>
      <c r="F538" s="22"/>
      <c r="G538" s="22"/>
      <c r="H538" s="22"/>
      <c r="I538" s="108"/>
      <c r="J538" s="109"/>
      <c r="K538" s="108"/>
      <c r="L538" s="22"/>
      <c r="M538" s="22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2" customHeight="1">
      <c r="A539" s="22"/>
      <c r="B539" s="114"/>
      <c r="C539" s="22"/>
      <c r="D539" s="22"/>
      <c r="E539" s="22"/>
      <c r="F539" s="22"/>
      <c r="G539" s="22"/>
      <c r="H539" s="22"/>
      <c r="I539" s="108"/>
      <c r="J539" s="109"/>
      <c r="K539" s="108"/>
      <c r="L539" s="22"/>
      <c r="M539" s="22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2" customHeight="1">
      <c r="A540" s="22"/>
      <c r="B540" s="114"/>
      <c r="C540" s="22"/>
      <c r="D540" s="22"/>
      <c r="E540" s="22"/>
      <c r="F540" s="22"/>
      <c r="G540" s="22"/>
      <c r="H540" s="22"/>
      <c r="I540" s="108"/>
      <c r="J540" s="109"/>
      <c r="K540" s="108"/>
      <c r="L540" s="22"/>
      <c r="M540" s="22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2" customHeight="1">
      <c r="A541" s="22"/>
      <c r="B541" s="114"/>
      <c r="C541" s="22"/>
      <c r="D541" s="22"/>
      <c r="E541" s="22"/>
      <c r="F541" s="22"/>
      <c r="G541" s="22"/>
      <c r="H541" s="22"/>
      <c r="I541" s="108"/>
      <c r="J541" s="109"/>
      <c r="K541" s="108"/>
      <c r="L541" s="22"/>
      <c r="M541" s="22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2" customHeight="1">
      <c r="A542" s="22"/>
      <c r="B542" s="114"/>
      <c r="C542" s="22"/>
      <c r="D542" s="22"/>
      <c r="E542" s="22"/>
      <c r="F542" s="22"/>
      <c r="G542" s="22"/>
      <c r="H542" s="22"/>
      <c r="I542" s="108"/>
      <c r="J542" s="109"/>
      <c r="K542" s="108"/>
      <c r="L542" s="22"/>
      <c r="M542" s="22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2" customHeight="1">
      <c r="A543" s="22"/>
      <c r="B543" s="114"/>
      <c r="C543" s="22"/>
      <c r="D543" s="22"/>
      <c r="E543" s="22"/>
      <c r="F543" s="22"/>
      <c r="G543" s="22"/>
      <c r="H543" s="22"/>
      <c r="I543" s="108"/>
      <c r="J543" s="109"/>
      <c r="K543" s="108"/>
      <c r="L543" s="22"/>
      <c r="M543" s="22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2" customHeight="1">
      <c r="A544" s="22"/>
      <c r="B544" s="114"/>
      <c r="C544" s="22"/>
      <c r="D544" s="22"/>
      <c r="E544" s="22"/>
      <c r="F544" s="22"/>
      <c r="G544" s="22"/>
      <c r="H544" s="22"/>
      <c r="I544" s="108"/>
      <c r="J544" s="109"/>
      <c r="K544" s="108"/>
      <c r="L544" s="22"/>
      <c r="M544" s="22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2" customHeight="1">
      <c r="A545" s="22"/>
      <c r="B545" s="114"/>
      <c r="C545" s="22"/>
      <c r="D545" s="22"/>
      <c r="E545" s="22"/>
      <c r="F545" s="22"/>
      <c r="G545" s="22"/>
      <c r="H545" s="22"/>
      <c r="I545" s="108"/>
      <c r="J545" s="109"/>
      <c r="K545" s="108"/>
      <c r="L545" s="22"/>
      <c r="M545" s="22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2" customHeight="1">
      <c r="A546" s="22"/>
      <c r="B546" s="114"/>
      <c r="C546" s="22"/>
      <c r="D546" s="22"/>
      <c r="E546" s="22"/>
      <c r="F546" s="22"/>
      <c r="G546" s="22"/>
      <c r="H546" s="22"/>
      <c r="I546" s="108"/>
      <c r="J546" s="109"/>
      <c r="K546" s="108"/>
      <c r="L546" s="22"/>
      <c r="M546" s="22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2" customHeight="1">
      <c r="A547" s="22"/>
      <c r="B547" s="114"/>
      <c r="C547" s="22"/>
      <c r="D547" s="22"/>
      <c r="E547" s="22"/>
      <c r="F547" s="22"/>
      <c r="G547" s="22"/>
      <c r="H547" s="22"/>
      <c r="I547" s="108"/>
      <c r="J547" s="109"/>
      <c r="K547" s="108"/>
      <c r="L547" s="22"/>
      <c r="M547" s="22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2" customHeight="1">
      <c r="A548" s="22"/>
      <c r="B548" s="114"/>
      <c r="C548" s="22"/>
      <c r="D548" s="22"/>
      <c r="E548" s="22"/>
      <c r="F548" s="22"/>
      <c r="G548" s="22"/>
      <c r="H548" s="22"/>
      <c r="I548" s="108"/>
      <c r="J548" s="109"/>
      <c r="K548" s="108"/>
      <c r="L548" s="22"/>
      <c r="M548" s="22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2" customHeight="1">
      <c r="A549" s="22"/>
      <c r="B549" s="114"/>
      <c r="C549" s="22"/>
      <c r="D549" s="22"/>
      <c r="E549" s="22"/>
      <c r="F549" s="22"/>
      <c r="G549" s="22"/>
      <c r="H549" s="22"/>
      <c r="I549" s="108"/>
      <c r="J549" s="109"/>
      <c r="K549" s="108"/>
      <c r="L549" s="22"/>
      <c r="M549" s="22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2" customHeight="1">
      <c r="A550" s="22"/>
      <c r="B550" s="114"/>
      <c r="C550" s="22"/>
      <c r="D550" s="22"/>
      <c r="E550" s="22"/>
      <c r="F550" s="22"/>
      <c r="G550" s="22"/>
      <c r="H550" s="22"/>
      <c r="I550" s="108"/>
      <c r="J550" s="109"/>
      <c r="K550" s="108"/>
      <c r="L550" s="22"/>
      <c r="M550" s="22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2" customHeight="1">
      <c r="A551" s="22"/>
      <c r="B551" s="114"/>
      <c r="C551" s="22"/>
      <c r="D551" s="22"/>
      <c r="E551" s="22"/>
      <c r="F551" s="22"/>
      <c r="G551" s="22"/>
      <c r="H551" s="22"/>
      <c r="I551" s="108"/>
      <c r="J551" s="109"/>
      <c r="K551" s="108"/>
      <c r="L551" s="22"/>
      <c r="M551" s="22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2" customHeight="1">
      <c r="A552" s="22"/>
      <c r="B552" s="114"/>
      <c r="C552" s="22"/>
      <c r="D552" s="22"/>
      <c r="E552" s="22"/>
      <c r="F552" s="22"/>
      <c r="G552" s="22"/>
      <c r="H552" s="22"/>
      <c r="I552" s="108"/>
      <c r="J552" s="109"/>
      <c r="K552" s="108"/>
      <c r="L552" s="22"/>
      <c r="M552" s="22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2" customHeight="1">
      <c r="A553" s="22"/>
      <c r="B553" s="114"/>
      <c r="C553" s="22"/>
      <c r="D553" s="22"/>
      <c r="E553" s="22"/>
      <c r="F553" s="22"/>
      <c r="G553" s="22"/>
      <c r="H553" s="22"/>
      <c r="I553" s="108"/>
      <c r="J553" s="109"/>
      <c r="K553" s="108"/>
      <c r="L553" s="22"/>
      <c r="M553" s="22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2" customHeight="1">
      <c r="A554" s="22"/>
      <c r="B554" s="114"/>
      <c r="C554" s="22"/>
      <c r="D554" s="22"/>
      <c r="E554" s="22"/>
      <c r="F554" s="22"/>
      <c r="G554" s="22"/>
      <c r="H554" s="22"/>
      <c r="I554" s="108"/>
      <c r="J554" s="109"/>
      <c r="K554" s="108"/>
      <c r="L554" s="22"/>
      <c r="M554" s="22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2" customHeight="1">
      <c r="A555" s="22"/>
      <c r="B555" s="114"/>
      <c r="C555" s="22"/>
      <c r="D555" s="22"/>
      <c r="E555" s="22"/>
      <c r="F555" s="22"/>
      <c r="G555" s="22"/>
      <c r="H555" s="22"/>
      <c r="I555" s="108"/>
      <c r="J555" s="109"/>
      <c r="K555" s="108"/>
      <c r="L555" s="22"/>
      <c r="M555" s="22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2" customHeight="1">
      <c r="A556" s="22"/>
      <c r="B556" s="114"/>
      <c r="C556" s="22"/>
      <c r="D556" s="22"/>
      <c r="E556" s="22"/>
      <c r="F556" s="22"/>
      <c r="G556" s="22"/>
      <c r="H556" s="22"/>
      <c r="I556" s="108"/>
      <c r="J556" s="109"/>
      <c r="K556" s="108"/>
      <c r="L556" s="22"/>
      <c r="M556" s="22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2" customHeight="1">
      <c r="A557" s="22"/>
      <c r="B557" s="114"/>
      <c r="C557" s="22"/>
      <c r="D557" s="22"/>
      <c r="E557" s="22"/>
      <c r="F557" s="22"/>
      <c r="G557" s="22"/>
      <c r="H557" s="22"/>
      <c r="I557" s="108"/>
      <c r="J557" s="109"/>
      <c r="K557" s="108"/>
      <c r="L557" s="22"/>
      <c r="M557" s="22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2" customHeight="1">
      <c r="A558" s="22"/>
      <c r="B558" s="114"/>
      <c r="C558" s="22"/>
      <c r="D558" s="22"/>
      <c r="E558" s="22"/>
      <c r="F558" s="22"/>
      <c r="G558" s="22"/>
      <c r="H558" s="22"/>
      <c r="I558" s="108"/>
      <c r="J558" s="109"/>
      <c r="K558" s="108"/>
      <c r="L558" s="22"/>
      <c r="M558" s="22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2" customHeight="1">
      <c r="A559" s="22"/>
      <c r="B559" s="114"/>
      <c r="C559" s="22"/>
      <c r="D559" s="22"/>
      <c r="E559" s="22"/>
      <c r="F559" s="22"/>
      <c r="G559" s="22"/>
      <c r="H559" s="22"/>
      <c r="I559" s="108"/>
      <c r="J559" s="109"/>
      <c r="K559" s="108"/>
      <c r="L559" s="22"/>
      <c r="M559" s="22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2" customHeight="1">
      <c r="A560" s="22"/>
      <c r="B560" s="114"/>
      <c r="C560" s="22"/>
      <c r="D560" s="22"/>
      <c r="E560" s="22"/>
      <c r="F560" s="22"/>
      <c r="G560" s="22"/>
      <c r="H560" s="22"/>
      <c r="I560" s="108"/>
      <c r="J560" s="109"/>
      <c r="K560" s="108"/>
      <c r="L560" s="22"/>
      <c r="M560" s="22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2" customHeight="1">
      <c r="A561" s="22"/>
      <c r="B561" s="114"/>
      <c r="C561" s="22"/>
      <c r="D561" s="22"/>
      <c r="E561" s="22"/>
      <c r="F561" s="22"/>
      <c r="G561" s="22"/>
      <c r="H561" s="22"/>
      <c r="I561" s="108"/>
      <c r="J561" s="109"/>
      <c r="K561" s="108"/>
      <c r="L561" s="22"/>
      <c r="M561" s="22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2" customHeight="1">
      <c r="A562" s="22"/>
      <c r="B562" s="114"/>
      <c r="C562" s="22"/>
      <c r="D562" s="22"/>
      <c r="E562" s="22"/>
      <c r="F562" s="22"/>
      <c r="G562" s="22"/>
      <c r="H562" s="22"/>
      <c r="I562" s="108"/>
      <c r="J562" s="109"/>
      <c r="K562" s="108"/>
      <c r="L562" s="22"/>
      <c r="M562" s="22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2" customHeight="1">
      <c r="A563" s="22"/>
      <c r="B563" s="114"/>
      <c r="C563" s="22"/>
      <c r="D563" s="22"/>
      <c r="E563" s="22"/>
      <c r="F563" s="22"/>
      <c r="G563" s="22"/>
      <c r="H563" s="22"/>
      <c r="I563" s="108"/>
      <c r="J563" s="109"/>
      <c r="K563" s="108"/>
      <c r="L563" s="22"/>
      <c r="M563" s="22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2" customHeight="1">
      <c r="A564" s="22"/>
      <c r="B564" s="114"/>
      <c r="C564" s="22"/>
      <c r="D564" s="22"/>
      <c r="E564" s="22"/>
      <c r="F564" s="22"/>
      <c r="G564" s="22"/>
      <c r="H564" s="22"/>
      <c r="I564" s="108"/>
      <c r="J564" s="109"/>
      <c r="K564" s="108"/>
      <c r="L564" s="22"/>
      <c r="M564" s="22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2" customHeight="1">
      <c r="A565" s="22"/>
      <c r="B565" s="114"/>
      <c r="C565" s="22"/>
      <c r="D565" s="22"/>
      <c r="E565" s="22"/>
      <c r="F565" s="22"/>
      <c r="G565" s="22"/>
      <c r="H565" s="22"/>
      <c r="I565" s="108"/>
      <c r="J565" s="109"/>
      <c r="K565" s="108"/>
      <c r="L565" s="22"/>
      <c r="M565" s="22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2" customHeight="1">
      <c r="A566" s="22"/>
      <c r="B566" s="114"/>
      <c r="C566" s="22"/>
      <c r="D566" s="22"/>
      <c r="E566" s="22"/>
      <c r="F566" s="22"/>
      <c r="G566" s="22"/>
      <c r="H566" s="22"/>
      <c r="I566" s="108"/>
      <c r="J566" s="109"/>
      <c r="K566" s="108"/>
      <c r="L566" s="22"/>
      <c r="M566" s="22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2" customHeight="1">
      <c r="A567" s="22"/>
      <c r="B567" s="114"/>
      <c r="C567" s="22"/>
      <c r="D567" s="22"/>
      <c r="E567" s="22"/>
      <c r="F567" s="22"/>
      <c r="G567" s="22"/>
      <c r="H567" s="22"/>
      <c r="I567" s="108"/>
      <c r="J567" s="109"/>
      <c r="K567" s="108"/>
      <c r="L567" s="22"/>
      <c r="M567" s="22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2" customHeight="1">
      <c r="A568" s="22"/>
      <c r="B568" s="114"/>
      <c r="C568" s="22"/>
      <c r="D568" s="22"/>
      <c r="E568" s="22"/>
      <c r="F568" s="22"/>
      <c r="G568" s="22"/>
      <c r="H568" s="22"/>
      <c r="I568" s="108"/>
      <c r="J568" s="109"/>
      <c r="K568" s="108"/>
      <c r="L568" s="22"/>
      <c r="M568" s="22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2" customHeight="1">
      <c r="A569" s="22"/>
      <c r="B569" s="114"/>
      <c r="C569" s="22"/>
      <c r="D569" s="22"/>
      <c r="E569" s="22"/>
      <c r="F569" s="22"/>
      <c r="G569" s="22"/>
      <c r="H569" s="22"/>
      <c r="I569" s="108"/>
      <c r="J569" s="109"/>
      <c r="K569" s="108"/>
      <c r="L569" s="22"/>
      <c r="M569" s="22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2" customHeight="1">
      <c r="A570" s="22"/>
      <c r="B570" s="114"/>
      <c r="C570" s="22"/>
      <c r="D570" s="22"/>
      <c r="E570" s="22"/>
      <c r="F570" s="22"/>
      <c r="G570" s="22"/>
      <c r="H570" s="22"/>
      <c r="I570" s="108"/>
      <c r="J570" s="109"/>
      <c r="K570" s="108"/>
      <c r="L570" s="22"/>
      <c r="M570" s="22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2" customHeight="1">
      <c r="A571" s="22"/>
      <c r="B571" s="114"/>
      <c r="C571" s="22"/>
      <c r="D571" s="22"/>
      <c r="E571" s="22"/>
      <c r="F571" s="22"/>
      <c r="G571" s="22"/>
      <c r="H571" s="22"/>
      <c r="I571" s="108"/>
      <c r="J571" s="109"/>
      <c r="K571" s="108"/>
      <c r="L571" s="22"/>
      <c r="M571" s="22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2" customHeight="1">
      <c r="A572" s="22"/>
      <c r="B572" s="114"/>
      <c r="C572" s="22"/>
      <c r="D572" s="22"/>
      <c r="E572" s="22"/>
      <c r="F572" s="22"/>
      <c r="G572" s="22"/>
      <c r="H572" s="22"/>
      <c r="I572" s="108"/>
      <c r="J572" s="109"/>
      <c r="K572" s="108"/>
      <c r="L572" s="22"/>
      <c r="M572" s="22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2" customHeight="1">
      <c r="A573" s="22"/>
      <c r="B573" s="114"/>
      <c r="C573" s="22"/>
      <c r="D573" s="22"/>
      <c r="E573" s="22"/>
      <c r="F573" s="22"/>
      <c r="G573" s="22"/>
      <c r="H573" s="22"/>
      <c r="I573" s="108"/>
      <c r="J573" s="109"/>
      <c r="K573" s="108"/>
      <c r="L573" s="22"/>
      <c r="M573" s="22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2" customHeight="1">
      <c r="A574" s="22"/>
      <c r="B574" s="114"/>
      <c r="C574" s="22"/>
      <c r="D574" s="22"/>
      <c r="E574" s="22"/>
      <c r="F574" s="22"/>
      <c r="G574" s="22"/>
      <c r="H574" s="22"/>
      <c r="I574" s="108"/>
      <c r="J574" s="109"/>
      <c r="K574" s="108"/>
      <c r="L574" s="22"/>
      <c r="M574" s="22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2" customHeight="1">
      <c r="A575" s="22"/>
      <c r="B575" s="114"/>
      <c r="C575" s="22"/>
      <c r="D575" s="22"/>
      <c r="E575" s="22"/>
      <c r="F575" s="22"/>
      <c r="G575" s="22"/>
      <c r="H575" s="22"/>
      <c r="I575" s="108"/>
      <c r="J575" s="109"/>
      <c r="K575" s="108"/>
      <c r="L575" s="22"/>
      <c r="M575" s="22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2" customHeight="1">
      <c r="A576" s="22"/>
      <c r="B576" s="114"/>
      <c r="C576" s="22"/>
      <c r="D576" s="22"/>
      <c r="E576" s="22"/>
      <c r="F576" s="22"/>
      <c r="G576" s="22"/>
      <c r="H576" s="22"/>
      <c r="I576" s="108"/>
      <c r="J576" s="109"/>
      <c r="K576" s="108"/>
      <c r="L576" s="22"/>
      <c r="M576" s="22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2" customHeight="1">
      <c r="A577" s="22"/>
      <c r="B577" s="114"/>
      <c r="C577" s="22"/>
      <c r="D577" s="22"/>
      <c r="E577" s="22"/>
      <c r="F577" s="22"/>
      <c r="G577" s="22"/>
      <c r="H577" s="22"/>
      <c r="I577" s="108"/>
      <c r="J577" s="109"/>
      <c r="K577" s="108"/>
      <c r="L577" s="22"/>
      <c r="M577" s="22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2" customHeight="1">
      <c r="A578" s="22"/>
      <c r="B578" s="114"/>
      <c r="C578" s="22"/>
      <c r="D578" s="22"/>
      <c r="E578" s="22"/>
      <c r="F578" s="22"/>
      <c r="G578" s="22"/>
      <c r="H578" s="22"/>
      <c r="I578" s="108"/>
      <c r="J578" s="109"/>
      <c r="K578" s="108"/>
      <c r="L578" s="22"/>
      <c r="M578" s="22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2" customHeight="1">
      <c r="A579" s="22"/>
      <c r="B579" s="114"/>
      <c r="C579" s="22"/>
      <c r="D579" s="22"/>
      <c r="E579" s="22"/>
      <c r="F579" s="22"/>
      <c r="G579" s="22"/>
      <c r="H579" s="22"/>
      <c r="I579" s="108"/>
      <c r="J579" s="109"/>
      <c r="K579" s="108"/>
      <c r="L579" s="22"/>
      <c r="M579" s="22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2" customHeight="1">
      <c r="A580" s="22"/>
      <c r="B580" s="114"/>
      <c r="C580" s="22"/>
      <c r="D580" s="22"/>
      <c r="E580" s="22"/>
      <c r="F580" s="22"/>
      <c r="G580" s="22"/>
      <c r="H580" s="22"/>
      <c r="I580" s="108"/>
      <c r="J580" s="109"/>
      <c r="K580" s="108"/>
      <c r="L580" s="22"/>
      <c r="M580" s="22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2" customHeight="1">
      <c r="A581" s="22"/>
      <c r="B581" s="114"/>
      <c r="C581" s="22"/>
      <c r="D581" s="22"/>
      <c r="E581" s="22"/>
      <c r="F581" s="22"/>
      <c r="G581" s="22"/>
      <c r="H581" s="22"/>
      <c r="I581" s="108"/>
      <c r="J581" s="109"/>
      <c r="K581" s="108"/>
      <c r="L581" s="22"/>
      <c r="M581" s="22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2" customHeight="1">
      <c r="A582" s="22"/>
      <c r="B582" s="114"/>
      <c r="C582" s="22"/>
      <c r="D582" s="22"/>
      <c r="E582" s="22"/>
      <c r="F582" s="22"/>
      <c r="G582" s="22"/>
      <c r="H582" s="22"/>
      <c r="I582" s="108"/>
      <c r="J582" s="109"/>
      <c r="K582" s="108"/>
      <c r="L582" s="22"/>
      <c r="M582" s="22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2" customHeight="1">
      <c r="A583" s="22"/>
      <c r="B583" s="114"/>
      <c r="C583" s="22"/>
      <c r="D583" s="22"/>
      <c r="E583" s="22"/>
      <c r="F583" s="22"/>
      <c r="G583" s="22"/>
      <c r="H583" s="22"/>
      <c r="I583" s="108"/>
      <c r="J583" s="109"/>
      <c r="K583" s="108"/>
      <c r="L583" s="22"/>
      <c r="M583" s="22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2" customHeight="1">
      <c r="A584" s="22"/>
      <c r="B584" s="114"/>
      <c r="C584" s="22"/>
      <c r="D584" s="22"/>
      <c r="E584" s="22"/>
      <c r="F584" s="22"/>
      <c r="G584" s="22"/>
      <c r="H584" s="22"/>
      <c r="I584" s="108"/>
      <c r="J584" s="109"/>
      <c r="K584" s="108"/>
      <c r="L584" s="22"/>
      <c r="M584" s="22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2" customHeight="1">
      <c r="A585" s="22"/>
      <c r="B585" s="114"/>
      <c r="C585" s="22"/>
      <c r="D585" s="22"/>
      <c r="E585" s="22"/>
      <c r="F585" s="22"/>
      <c r="G585" s="22"/>
      <c r="H585" s="22"/>
      <c r="I585" s="108"/>
      <c r="J585" s="109"/>
      <c r="K585" s="108"/>
      <c r="L585" s="22"/>
      <c r="M585" s="22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2" customHeight="1">
      <c r="A586" s="22"/>
      <c r="B586" s="114"/>
      <c r="C586" s="22"/>
      <c r="D586" s="22"/>
      <c r="E586" s="22"/>
      <c r="F586" s="22"/>
      <c r="G586" s="22"/>
      <c r="H586" s="22"/>
      <c r="I586" s="108"/>
      <c r="J586" s="109"/>
      <c r="K586" s="108"/>
      <c r="L586" s="22"/>
      <c r="M586" s="22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2" customHeight="1">
      <c r="A587" s="22"/>
      <c r="B587" s="114"/>
      <c r="C587" s="22"/>
      <c r="D587" s="22"/>
      <c r="E587" s="22"/>
      <c r="F587" s="22"/>
      <c r="G587" s="22"/>
      <c r="H587" s="22"/>
      <c r="I587" s="108"/>
      <c r="J587" s="109"/>
      <c r="K587" s="108"/>
      <c r="L587" s="22"/>
      <c r="M587" s="22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2" customHeight="1">
      <c r="A588" s="22"/>
      <c r="B588" s="114"/>
      <c r="C588" s="22"/>
      <c r="D588" s="22"/>
      <c r="E588" s="22"/>
      <c r="F588" s="22"/>
      <c r="G588" s="22"/>
      <c r="H588" s="22"/>
      <c r="I588" s="108"/>
      <c r="J588" s="109"/>
      <c r="K588" s="108"/>
      <c r="L588" s="22"/>
      <c r="M588" s="22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2" customHeight="1">
      <c r="A589" s="22"/>
      <c r="B589" s="114"/>
      <c r="C589" s="22"/>
      <c r="D589" s="22"/>
      <c r="E589" s="22"/>
      <c r="F589" s="22"/>
      <c r="G589" s="22"/>
      <c r="H589" s="22"/>
      <c r="I589" s="108"/>
      <c r="J589" s="109"/>
      <c r="K589" s="108"/>
      <c r="L589" s="22"/>
      <c r="M589" s="22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2" customHeight="1">
      <c r="A590" s="22"/>
      <c r="B590" s="114"/>
      <c r="C590" s="22"/>
      <c r="D590" s="22"/>
      <c r="E590" s="22"/>
      <c r="F590" s="22"/>
      <c r="G590" s="22"/>
      <c r="H590" s="22"/>
      <c r="I590" s="108"/>
      <c r="J590" s="109"/>
      <c r="K590" s="108"/>
      <c r="L590" s="22"/>
      <c r="M590" s="22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2" customHeight="1">
      <c r="A591" s="22"/>
      <c r="B591" s="114"/>
      <c r="C591" s="22"/>
      <c r="D591" s="22"/>
      <c r="E591" s="22"/>
      <c r="F591" s="22"/>
      <c r="G591" s="22"/>
      <c r="H591" s="22"/>
      <c r="I591" s="108"/>
      <c r="J591" s="109"/>
      <c r="K591" s="108"/>
      <c r="L591" s="22"/>
      <c r="M591" s="22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2" customHeight="1">
      <c r="A592" s="22"/>
      <c r="B592" s="114"/>
      <c r="C592" s="22"/>
      <c r="D592" s="22"/>
      <c r="E592" s="22"/>
      <c r="F592" s="22"/>
      <c r="G592" s="22"/>
      <c r="H592" s="22"/>
      <c r="I592" s="108"/>
      <c r="J592" s="109"/>
      <c r="K592" s="108"/>
      <c r="L592" s="22"/>
      <c r="M592" s="22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2" customHeight="1">
      <c r="A593" s="22"/>
      <c r="B593" s="114"/>
      <c r="C593" s="22"/>
      <c r="D593" s="22"/>
      <c r="E593" s="22"/>
      <c r="F593" s="22"/>
      <c r="G593" s="22"/>
      <c r="H593" s="22"/>
      <c r="I593" s="108"/>
      <c r="J593" s="109"/>
      <c r="K593" s="108"/>
      <c r="L593" s="22"/>
      <c r="M593" s="22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2" customHeight="1">
      <c r="A594" s="22"/>
      <c r="B594" s="114"/>
      <c r="C594" s="22"/>
      <c r="D594" s="22"/>
      <c r="E594" s="22"/>
      <c r="F594" s="22"/>
      <c r="G594" s="22"/>
      <c r="H594" s="22"/>
      <c r="I594" s="108"/>
      <c r="J594" s="109"/>
      <c r="K594" s="108"/>
      <c r="L594" s="22"/>
      <c r="M594" s="22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2" customHeight="1">
      <c r="A595" s="22"/>
      <c r="B595" s="114"/>
      <c r="C595" s="22"/>
      <c r="D595" s="22"/>
      <c r="E595" s="22"/>
      <c r="F595" s="22"/>
      <c r="G595" s="22"/>
      <c r="H595" s="22"/>
      <c r="I595" s="108"/>
      <c r="J595" s="109"/>
      <c r="K595" s="108"/>
      <c r="L595" s="22"/>
      <c r="M595" s="22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2" customHeight="1">
      <c r="A596" s="22"/>
      <c r="B596" s="114"/>
      <c r="C596" s="22"/>
      <c r="D596" s="22"/>
      <c r="E596" s="22"/>
      <c r="F596" s="22"/>
      <c r="G596" s="22"/>
      <c r="H596" s="22"/>
      <c r="I596" s="108"/>
      <c r="J596" s="109"/>
      <c r="K596" s="108"/>
      <c r="L596" s="22"/>
      <c r="M596" s="22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2" customHeight="1">
      <c r="A597" s="22"/>
      <c r="B597" s="114"/>
      <c r="C597" s="22"/>
      <c r="D597" s="22"/>
      <c r="E597" s="22"/>
      <c r="F597" s="22"/>
      <c r="G597" s="22"/>
      <c r="H597" s="22"/>
      <c r="I597" s="108"/>
      <c r="J597" s="109"/>
      <c r="K597" s="108"/>
      <c r="L597" s="22"/>
      <c r="M597" s="22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2" customHeight="1">
      <c r="A598" s="22"/>
      <c r="B598" s="114"/>
      <c r="C598" s="22"/>
      <c r="D598" s="22"/>
      <c r="E598" s="22"/>
      <c r="F598" s="22"/>
      <c r="G598" s="22"/>
      <c r="H598" s="22"/>
      <c r="I598" s="108"/>
      <c r="J598" s="109"/>
      <c r="K598" s="108"/>
      <c r="L598" s="22"/>
      <c r="M598" s="22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2" customHeight="1">
      <c r="A599" s="22"/>
      <c r="B599" s="114"/>
      <c r="C599" s="22"/>
      <c r="D599" s="22"/>
      <c r="E599" s="22"/>
      <c r="F599" s="22"/>
      <c r="G599" s="22"/>
      <c r="H599" s="22"/>
      <c r="I599" s="108"/>
      <c r="J599" s="109"/>
      <c r="K599" s="108"/>
      <c r="L599" s="22"/>
      <c r="M599" s="22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2" customHeight="1">
      <c r="A600" s="22"/>
      <c r="B600" s="114"/>
      <c r="C600" s="22"/>
      <c r="D600" s="22"/>
      <c r="E600" s="22"/>
      <c r="F600" s="22"/>
      <c r="G600" s="22"/>
      <c r="H600" s="22"/>
      <c r="I600" s="108"/>
      <c r="J600" s="109"/>
      <c r="K600" s="108"/>
      <c r="L600" s="22"/>
      <c r="M600" s="22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2" customHeight="1">
      <c r="A601" s="22"/>
      <c r="B601" s="114"/>
      <c r="C601" s="22"/>
      <c r="D601" s="22"/>
      <c r="E601" s="22"/>
      <c r="F601" s="22"/>
      <c r="G601" s="22"/>
      <c r="H601" s="22"/>
      <c r="I601" s="108"/>
      <c r="J601" s="109"/>
      <c r="K601" s="108"/>
      <c r="L601" s="22"/>
      <c r="M601" s="22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2" customHeight="1">
      <c r="A602" s="22"/>
      <c r="B602" s="114"/>
      <c r="C602" s="22"/>
      <c r="D602" s="22"/>
      <c r="E602" s="22"/>
      <c r="F602" s="22"/>
      <c r="G602" s="22"/>
      <c r="H602" s="22"/>
      <c r="I602" s="108"/>
      <c r="J602" s="109"/>
      <c r="K602" s="108"/>
      <c r="L602" s="22"/>
      <c r="M602" s="22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2" customHeight="1">
      <c r="A603" s="22"/>
      <c r="B603" s="114"/>
      <c r="C603" s="22"/>
      <c r="D603" s="22"/>
      <c r="E603" s="22"/>
      <c r="F603" s="22"/>
      <c r="G603" s="22"/>
      <c r="H603" s="22"/>
      <c r="I603" s="108"/>
      <c r="J603" s="109"/>
      <c r="K603" s="108"/>
      <c r="L603" s="22"/>
      <c r="M603" s="22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2" customHeight="1">
      <c r="A604" s="22"/>
      <c r="B604" s="114"/>
      <c r="C604" s="22"/>
      <c r="D604" s="22"/>
      <c r="E604" s="22"/>
      <c r="F604" s="22"/>
      <c r="G604" s="22"/>
      <c r="H604" s="22"/>
      <c r="I604" s="108"/>
      <c r="J604" s="109"/>
      <c r="K604" s="108"/>
      <c r="L604" s="22"/>
      <c r="M604" s="22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2" customHeight="1">
      <c r="A605" s="22"/>
      <c r="B605" s="114"/>
      <c r="C605" s="22"/>
      <c r="D605" s="22"/>
      <c r="E605" s="22"/>
      <c r="F605" s="22"/>
      <c r="G605" s="22"/>
      <c r="H605" s="22"/>
      <c r="I605" s="108"/>
      <c r="J605" s="109"/>
      <c r="K605" s="108"/>
      <c r="L605" s="22"/>
      <c r="M605" s="22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2" customHeight="1">
      <c r="A606" s="22"/>
      <c r="B606" s="114"/>
      <c r="C606" s="22"/>
      <c r="D606" s="22"/>
      <c r="E606" s="22"/>
      <c r="F606" s="22"/>
      <c r="G606" s="22"/>
      <c r="H606" s="22"/>
      <c r="I606" s="108"/>
      <c r="J606" s="109"/>
      <c r="K606" s="108"/>
      <c r="L606" s="22"/>
      <c r="M606" s="22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2" customHeight="1">
      <c r="A607" s="22"/>
      <c r="B607" s="114"/>
      <c r="C607" s="22"/>
      <c r="D607" s="22"/>
      <c r="E607" s="22"/>
      <c r="F607" s="22"/>
      <c r="G607" s="22"/>
      <c r="H607" s="22"/>
      <c r="I607" s="108"/>
      <c r="J607" s="109"/>
      <c r="K607" s="108"/>
      <c r="L607" s="22"/>
      <c r="M607" s="22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2" customHeight="1">
      <c r="A608" s="22"/>
      <c r="B608" s="114"/>
      <c r="C608" s="22"/>
      <c r="D608" s="22"/>
      <c r="E608" s="22"/>
      <c r="F608" s="22"/>
      <c r="G608" s="22"/>
      <c r="H608" s="22"/>
      <c r="I608" s="108"/>
      <c r="J608" s="109"/>
      <c r="K608" s="108"/>
      <c r="L608" s="22"/>
      <c r="M608" s="22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2" customHeight="1">
      <c r="A609" s="22"/>
      <c r="B609" s="114"/>
      <c r="C609" s="22"/>
      <c r="D609" s="22"/>
      <c r="E609" s="22"/>
      <c r="F609" s="22"/>
      <c r="G609" s="22"/>
      <c r="H609" s="22"/>
      <c r="I609" s="108"/>
      <c r="J609" s="109"/>
      <c r="K609" s="108"/>
      <c r="L609" s="22"/>
      <c r="M609" s="22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2" customHeight="1">
      <c r="A610" s="22"/>
      <c r="B610" s="114"/>
      <c r="C610" s="22"/>
      <c r="D610" s="22"/>
      <c r="E610" s="22"/>
      <c r="F610" s="22"/>
      <c r="G610" s="22"/>
      <c r="H610" s="22"/>
      <c r="I610" s="108"/>
      <c r="J610" s="109"/>
      <c r="K610" s="108"/>
      <c r="L610" s="22"/>
      <c r="M610" s="22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2" customHeight="1">
      <c r="A611" s="22"/>
      <c r="B611" s="114"/>
      <c r="C611" s="22"/>
      <c r="D611" s="22"/>
      <c r="E611" s="22"/>
      <c r="F611" s="22"/>
      <c r="G611" s="22"/>
      <c r="H611" s="22"/>
      <c r="I611" s="108"/>
      <c r="J611" s="109"/>
      <c r="K611" s="108"/>
      <c r="L611" s="22"/>
      <c r="M611" s="22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2" customHeight="1">
      <c r="A612" s="22"/>
      <c r="B612" s="114"/>
      <c r="C612" s="22"/>
      <c r="D612" s="22"/>
      <c r="E612" s="22"/>
      <c r="F612" s="22"/>
      <c r="G612" s="22"/>
      <c r="H612" s="22"/>
      <c r="I612" s="108"/>
      <c r="J612" s="109"/>
      <c r="K612" s="108"/>
      <c r="L612" s="22"/>
      <c r="M612" s="22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2" customHeight="1">
      <c r="A613" s="22"/>
      <c r="B613" s="114"/>
      <c r="C613" s="22"/>
      <c r="D613" s="22"/>
      <c r="E613" s="22"/>
      <c r="F613" s="22"/>
      <c r="G613" s="22"/>
      <c r="H613" s="22"/>
      <c r="I613" s="108"/>
      <c r="J613" s="109"/>
      <c r="K613" s="108"/>
      <c r="L613" s="22"/>
      <c r="M613" s="22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2" customHeight="1">
      <c r="A614" s="22"/>
      <c r="B614" s="114"/>
      <c r="C614" s="22"/>
      <c r="D614" s="22"/>
      <c r="E614" s="22"/>
      <c r="F614" s="22"/>
      <c r="G614" s="22"/>
      <c r="H614" s="22"/>
      <c r="I614" s="108"/>
      <c r="J614" s="109"/>
      <c r="K614" s="108"/>
      <c r="L614" s="22"/>
      <c r="M614" s="22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2" customHeight="1">
      <c r="A615" s="22"/>
      <c r="B615" s="114"/>
      <c r="C615" s="22"/>
      <c r="D615" s="22"/>
      <c r="E615" s="22"/>
      <c r="F615" s="22"/>
      <c r="G615" s="22"/>
      <c r="H615" s="22"/>
      <c r="I615" s="108"/>
      <c r="J615" s="109"/>
      <c r="K615" s="108"/>
      <c r="L615" s="22"/>
      <c r="M615" s="22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2" customHeight="1">
      <c r="A616" s="22"/>
      <c r="B616" s="114"/>
      <c r="C616" s="22"/>
      <c r="D616" s="22"/>
      <c r="E616" s="22"/>
      <c r="F616" s="22"/>
      <c r="G616" s="22"/>
      <c r="H616" s="22"/>
      <c r="I616" s="108"/>
      <c r="J616" s="109"/>
      <c r="K616" s="108"/>
      <c r="L616" s="22"/>
      <c r="M616" s="22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2" customHeight="1">
      <c r="A617" s="22"/>
      <c r="B617" s="114"/>
      <c r="C617" s="22"/>
      <c r="D617" s="22"/>
      <c r="E617" s="22"/>
      <c r="F617" s="22"/>
      <c r="G617" s="22"/>
      <c r="H617" s="22"/>
      <c r="I617" s="108"/>
      <c r="J617" s="109"/>
      <c r="K617" s="108"/>
      <c r="L617" s="22"/>
      <c r="M617" s="22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2" customHeight="1">
      <c r="A618" s="22"/>
      <c r="B618" s="114"/>
      <c r="C618" s="22"/>
      <c r="D618" s="22"/>
      <c r="E618" s="22"/>
      <c r="F618" s="22"/>
      <c r="G618" s="22"/>
      <c r="H618" s="22"/>
      <c r="I618" s="108"/>
      <c r="J618" s="109"/>
      <c r="K618" s="108"/>
      <c r="L618" s="22"/>
      <c r="M618" s="22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2" customHeight="1">
      <c r="A619" s="22"/>
      <c r="B619" s="114"/>
      <c r="C619" s="22"/>
      <c r="D619" s="22"/>
      <c r="E619" s="22"/>
      <c r="F619" s="22"/>
      <c r="G619" s="22"/>
      <c r="H619" s="22"/>
      <c r="I619" s="108"/>
      <c r="J619" s="109"/>
      <c r="K619" s="108"/>
      <c r="L619" s="22"/>
      <c r="M619" s="22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2" customHeight="1">
      <c r="A620" s="22"/>
      <c r="B620" s="114"/>
      <c r="C620" s="22"/>
      <c r="D620" s="22"/>
      <c r="E620" s="22"/>
      <c r="F620" s="22"/>
      <c r="G620" s="22"/>
      <c r="H620" s="22"/>
      <c r="I620" s="108"/>
      <c r="J620" s="109"/>
      <c r="K620" s="108"/>
      <c r="L620" s="22"/>
      <c r="M620" s="22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2" customHeight="1">
      <c r="A621" s="22"/>
      <c r="B621" s="114"/>
      <c r="C621" s="22"/>
      <c r="D621" s="22"/>
      <c r="E621" s="22"/>
      <c r="F621" s="22"/>
      <c r="G621" s="22"/>
      <c r="H621" s="22"/>
      <c r="I621" s="108"/>
      <c r="J621" s="109"/>
      <c r="K621" s="108"/>
      <c r="L621" s="22"/>
      <c r="M621" s="22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2" customHeight="1">
      <c r="A622" s="22"/>
      <c r="B622" s="114"/>
      <c r="C622" s="22"/>
      <c r="D622" s="22"/>
      <c r="E622" s="22"/>
      <c r="F622" s="22"/>
      <c r="G622" s="22"/>
      <c r="H622" s="22"/>
      <c r="I622" s="108"/>
      <c r="J622" s="109"/>
      <c r="K622" s="108"/>
      <c r="L622" s="22"/>
      <c r="M622" s="22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2" customHeight="1">
      <c r="A623" s="22"/>
      <c r="B623" s="114"/>
      <c r="C623" s="22"/>
      <c r="D623" s="22"/>
      <c r="E623" s="22"/>
      <c r="F623" s="22"/>
      <c r="G623" s="22"/>
      <c r="H623" s="22"/>
      <c r="I623" s="108"/>
      <c r="J623" s="109"/>
      <c r="K623" s="108"/>
      <c r="L623" s="22"/>
      <c r="M623" s="22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2" customHeight="1">
      <c r="A624" s="22"/>
      <c r="B624" s="114"/>
      <c r="C624" s="22"/>
      <c r="D624" s="22"/>
      <c r="E624" s="22"/>
      <c r="F624" s="22"/>
      <c r="G624" s="22"/>
      <c r="H624" s="22"/>
      <c r="I624" s="108"/>
      <c r="J624" s="109"/>
      <c r="K624" s="108"/>
      <c r="L624" s="22"/>
      <c r="M624" s="22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2" customHeight="1">
      <c r="A625" s="22"/>
      <c r="B625" s="114"/>
      <c r="C625" s="22"/>
      <c r="D625" s="22"/>
      <c r="E625" s="22"/>
      <c r="F625" s="22"/>
      <c r="G625" s="22"/>
      <c r="H625" s="22"/>
      <c r="I625" s="108"/>
      <c r="J625" s="109"/>
      <c r="K625" s="108"/>
      <c r="L625" s="22"/>
      <c r="M625" s="22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2" customHeight="1">
      <c r="A626" s="22"/>
      <c r="B626" s="114"/>
      <c r="C626" s="22"/>
      <c r="D626" s="22"/>
      <c r="E626" s="22"/>
      <c r="F626" s="22"/>
      <c r="G626" s="22"/>
      <c r="H626" s="22"/>
      <c r="I626" s="108"/>
      <c r="J626" s="109"/>
      <c r="K626" s="108"/>
      <c r="L626" s="22"/>
      <c r="M626" s="22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2" customHeight="1">
      <c r="A627" s="22"/>
      <c r="B627" s="114"/>
      <c r="C627" s="22"/>
      <c r="D627" s="22"/>
      <c r="E627" s="22"/>
      <c r="F627" s="22"/>
      <c r="G627" s="22"/>
      <c r="H627" s="22"/>
      <c r="I627" s="108"/>
      <c r="J627" s="109"/>
      <c r="K627" s="108"/>
      <c r="L627" s="22"/>
      <c r="M627" s="22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2" customHeight="1">
      <c r="A628" s="22"/>
      <c r="B628" s="114"/>
      <c r="C628" s="22"/>
      <c r="D628" s="22"/>
      <c r="E628" s="22"/>
      <c r="F628" s="22"/>
      <c r="G628" s="22"/>
      <c r="H628" s="22"/>
      <c r="I628" s="108"/>
      <c r="J628" s="109"/>
      <c r="K628" s="108"/>
      <c r="L628" s="22"/>
      <c r="M628" s="22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2" customHeight="1">
      <c r="A629" s="22"/>
      <c r="B629" s="114"/>
      <c r="C629" s="22"/>
      <c r="D629" s="22"/>
      <c r="E629" s="22"/>
      <c r="F629" s="22"/>
      <c r="G629" s="22"/>
      <c r="H629" s="22"/>
      <c r="I629" s="108"/>
      <c r="J629" s="109"/>
      <c r="K629" s="108"/>
      <c r="L629" s="22"/>
      <c r="M629" s="22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2" customHeight="1">
      <c r="A630" s="22"/>
      <c r="B630" s="114"/>
      <c r="C630" s="22"/>
      <c r="D630" s="22"/>
      <c r="E630" s="22"/>
      <c r="F630" s="22"/>
      <c r="G630" s="22"/>
      <c r="H630" s="22"/>
      <c r="I630" s="108"/>
      <c r="J630" s="109"/>
      <c r="K630" s="108"/>
      <c r="L630" s="22"/>
      <c r="M630" s="22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2" customHeight="1">
      <c r="A631" s="22"/>
      <c r="B631" s="114"/>
      <c r="C631" s="22"/>
      <c r="D631" s="22"/>
      <c r="E631" s="22"/>
      <c r="F631" s="22"/>
      <c r="G631" s="22"/>
      <c r="H631" s="22"/>
      <c r="I631" s="108"/>
      <c r="J631" s="109"/>
      <c r="K631" s="108"/>
      <c r="L631" s="22"/>
      <c r="M631" s="22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2" customHeight="1">
      <c r="A632" s="22"/>
      <c r="B632" s="114"/>
      <c r="C632" s="22"/>
      <c r="D632" s="22"/>
      <c r="E632" s="22"/>
      <c r="F632" s="22"/>
      <c r="G632" s="22"/>
      <c r="H632" s="22"/>
      <c r="I632" s="108"/>
      <c r="J632" s="109"/>
      <c r="K632" s="108"/>
      <c r="L632" s="22"/>
      <c r="M632" s="22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2" customHeight="1">
      <c r="A633" s="22"/>
      <c r="B633" s="114"/>
      <c r="C633" s="22"/>
      <c r="D633" s="22"/>
      <c r="E633" s="22"/>
      <c r="F633" s="22"/>
      <c r="G633" s="22"/>
      <c r="H633" s="22"/>
      <c r="I633" s="108"/>
      <c r="J633" s="109"/>
      <c r="K633" s="108"/>
      <c r="L633" s="22"/>
      <c r="M633" s="22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2" customHeight="1">
      <c r="A634" s="22"/>
      <c r="B634" s="114"/>
      <c r="C634" s="22"/>
      <c r="D634" s="22"/>
      <c r="E634" s="22"/>
      <c r="F634" s="22"/>
      <c r="G634" s="22"/>
      <c r="H634" s="22"/>
      <c r="I634" s="108"/>
      <c r="J634" s="109"/>
      <c r="K634" s="108"/>
      <c r="L634" s="22"/>
      <c r="M634" s="22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2" customHeight="1">
      <c r="A635" s="22"/>
      <c r="B635" s="114"/>
      <c r="C635" s="22"/>
      <c r="D635" s="22"/>
      <c r="E635" s="22"/>
      <c r="F635" s="22"/>
      <c r="G635" s="22"/>
      <c r="H635" s="22"/>
      <c r="I635" s="108"/>
      <c r="J635" s="109"/>
      <c r="K635" s="108"/>
      <c r="L635" s="22"/>
      <c r="M635" s="22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2" customHeight="1">
      <c r="A636" s="22"/>
      <c r="B636" s="114"/>
      <c r="C636" s="22"/>
      <c r="D636" s="22"/>
      <c r="E636" s="22"/>
      <c r="F636" s="22"/>
      <c r="G636" s="22"/>
      <c r="H636" s="22"/>
      <c r="I636" s="108"/>
      <c r="J636" s="109"/>
      <c r="K636" s="108"/>
      <c r="L636" s="22"/>
      <c r="M636" s="22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2" customHeight="1">
      <c r="A637" s="22"/>
      <c r="B637" s="114"/>
      <c r="C637" s="22"/>
      <c r="D637" s="22"/>
      <c r="E637" s="22"/>
      <c r="F637" s="22"/>
      <c r="G637" s="22"/>
      <c r="H637" s="22"/>
      <c r="I637" s="108"/>
      <c r="J637" s="109"/>
      <c r="K637" s="108"/>
      <c r="L637" s="22"/>
      <c r="M637" s="22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2" customHeight="1">
      <c r="A638" s="22"/>
      <c r="B638" s="114"/>
      <c r="C638" s="22"/>
      <c r="D638" s="22"/>
      <c r="E638" s="22"/>
      <c r="F638" s="22"/>
      <c r="G638" s="22"/>
      <c r="H638" s="22"/>
      <c r="I638" s="108"/>
      <c r="J638" s="109"/>
      <c r="K638" s="108"/>
      <c r="L638" s="22"/>
      <c r="M638" s="22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2" customHeight="1">
      <c r="A639" s="22"/>
      <c r="B639" s="114"/>
      <c r="C639" s="22"/>
      <c r="D639" s="22"/>
      <c r="E639" s="22"/>
      <c r="F639" s="22"/>
      <c r="G639" s="22"/>
      <c r="H639" s="22"/>
      <c r="I639" s="108"/>
      <c r="J639" s="109"/>
      <c r="K639" s="108"/>
      <c r="L639" s="22"/>
      <c r="M639" s="22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2" customHeight="1">
      <c r="A640" s="22"/>
      <c r="B640" s="114"/>
      <c r="C640" s="22"/>
      <c r="D640" s="22"/>
      <c r="E640" s="22"/>
      <c r="F640" s="22"/>
      <c r="G640" s="22"/>
      <c r="H640" s="22"/>
      <c r="I640" s="108"/>
      <c r="J640" s="109"/>
      <c r="K640" s="108"/>
      <c r="L640" s="22"/>
      <c r="M640" s="22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2" customHeight="1">
      <c r="A641" s="22"/>
      <c r="B641" s="114"/>
      <c r="C641" s="22"/>
      <c r="D641" s="22"/>
      <c r="E641" s="22"/>
      <c r="F641" s="22"/>
      <c r="G641" s="22"/>
      <c r="H641" s="22"/>
      <c r="I641" s="108"/>
      <c r="J641" s="109"/>
      <c r="K641" s="108"/>
      <c r="L641" s="22"/>
      <c r="M641" s="22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2" customHeight="1">
      <c r="A642" s="22"/>
      <c r="B642" s="114"/>
      <c r="C642" s="22"/>
      <c r="D642" s="22"/>
      <c r="E642" s="22"/>
      <c r="F642" s="22"/>
      <c r="G642" s="22"/>
      <c r="H642" s="22"/>
      <c r="I642" s="108"/>
      <c r="J642" s="109"/>
      <c r="K642" s="108"/>
      <c r="L642" s="22"/>
      <c r="M642" s="22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2" customHeight="1">
      <c r="A643" s="22"/>
      <c r="B643" s="114"/>
      <c r="C643" s="22"/>
      <c r="D643" s="22"/>
      <c r="E643" s="22"/>
      <c r="F643" s="22"/>
      <c r="G643" s="22"/>
      <c r="H643" s="22"/>
      <c r="I643" s="108"/>
      <c r="J643" s="109"/>
      <c r="K643" s="108"/>
      <c r="L643" s="22"/>
      <c r="M643" s="22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2" customHeight="1">
      <c r="A644" s="22"/>
      <c r="B644" s="114"/>
      <c r="C644" s="22"/>
      <c r="D644" s="22"/>
      <c r="E644" s="22"/>
      <c r="F644" s="22"/>
      <c r="G644" s="22"/>
      <c r="H644" s="22"/>
      <c r="I644" s="108"/>
      <c r="J644" s="109"/>
      <c r="K644" s="108"/>
      <c r="L644" s="22"/>
      <c r="M644" s="22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2" customHeight="1">
      <c r="A645" s="22"/>
      <c r="B645" s="114"/>
      <c r="C645" s="22"/>
      <c r="D645" s="22"/>
      <c r="E645" s="22"/>
      <c r="F645" s="22"/>
      <c r="G645" s="22"/>
      <c r="H645" s="22"/>
      <c r="I645" s="108"/>
      <c r="J645" s="109"/>
      <c r="K645" s="108"/>
      <c r="L645" s="22"/>
      <c r="M645" s="22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2" customHeight="1">
      <c r="A646" s="22"/>
      <c r="B646" s="114"/>
      <c r="C646" s="22"/>
      <c r="D646" s="22"/>
      <c r="E646" s="22"/>
      <c r="F646" s="22"/>
      <c r="G646" s="22"/>
      <c r="H646" s="22"/>
      <c r="I646" s="108"/>
      <c r="J646" s="109"/>
      <c r="K646" s="108"/>
      <c r="L646" s="22"/>
      <c r="M646" s="22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2" customHeight="1">
      <c r="A647" s="22"/>
      <c r="B647" s="114"/>
      <c r="C647" s="22"/>
      <c r="D647" s="22"/>
      <c r="E647" s="22"/>
      <c r="F647" s="22"/>
      <c r="G647" s="22"/>
      <c r="H647" s="22"/>
      <c r="I647" s="108"/>
      <c r="J647" s="109"/>
      <c r="K647" s="108"/>
      <c r="L647" s="22"/>
      <c r="M647" s="22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2" customHeight="1">
      <c r="A648" s="22"/>
      <c r="B648" s="114"/>
      <c r="C648" s="22"/>
      <c r="D648" s="22"/>
      <c r="E648" s="22"/>
      <c r="F648" s="22"/>
      <c r="G648" s="22"/>
      <c r="H648" s="22"/>
      <c r="I648" s="108"/>
      <c r="J648" s="109"/>
      <c r="K648" s="108"/>
      <c r="L648" s="22"/>
      <c r="M648" s="22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2" customHeight="1">
      <c r="A649" s="22"/>
      <c r="B649" s="114"/>
      <c r="C649" s="22"/>
      <c r="D649" s="22"/>
      <c r="E649" s="22"/>
      <c r="F649" s="22"/>
      <c r="G649" s="22"/>
      <c r="H649" s="22"/>
      <c r="I649" s="108"/>
      <c r="J649" s="109"/>
      <c r="K649" s="108"/>
      <c r="L649" s="22"/>
      <c r="M649" s="22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2" customHeight="1">
      <c r="A650" s="22"/>
      <c r="B650" s="114"/>
      <c r="C650" s="22"/>
      <c r="D650" s="22"/>
      <c r="E650" s="22"/>
      <c r="F650" s="22"/>
      <c r="G650" s="22"/>
      <c r="H650" s="22"/>
      <c r="I650" s="108"/>
      <c r="J650" s="109"/>
      <c r="K650" s="108"/>
      <c r="L650" s="22"/>
      <c r="M650" s="22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2" customHeight="1">
      <c r="A651" s="22"/>
      <c r="B651" s="114"/>
      <c r="C651" s="22"/>
      <c r="D651" s="22"/>
      <c r="E651" s="22"/>
      <c r="F651" s="22"/>
      <c r="G651" s="22"/>
      <c r="H651" s="22"/>
      <c r="I651" s="108"/>
      <c r="J651" s="109"/>
      <c r="K651" s="108"/>
      <c r="L651" s="22"/>
      <c r="M651" s="22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2" customHeight="1">
      <c r="A652" s="22"/>
      <c r="B652" s="114"/>
      <c r="C652" s="22"/>
      <c r="D652" s="22"/>
      <c r="E652" s="22"/>
      <c r="F652" s="22"/>
      <c r="G652" s="22"/>
      <c r="H652" s="22"/>
      <c r="I652" s="108"/>
      <c r="J652" s="109"/>
      <c r="K652" s="108"/>
      <c r="L652" s="22"/>
      <c r="M652" s="22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2" customHeight="1">
      <c r="A653" s="22"/>
      <c r="B653" s="114"/>
      <c r="C653" s="22"/>
      <c r="D653" s="22"/>
      <c r="E653" s="22"/>
      <c r="F653" s="22"/>
      <c r="G653" s="22"/>
      <c r="H653" s="22"/>
      <c r="I653" s="108"/>
      <c r="J653" s="109"/>
      <c r="K653" s="108"/>
      <c r="L653" s="22"/>
      <c r="M653" s="22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2" customHeight="1">
      <c r="A654" s="22"/>
      <c r="B654" s="114"/>
      <c r="C654" s="22"/>
      <c r="D654" s="22"/>
      <c r="E654" s="22"/>
      <c r="F654" s="22"/>
      <c r="G654" s="22"/>
      <c r="H654" s="22"/>
      <c r="I654" s="108"/>
      <c r="J654" s="109"/>
      <c r="K654" s="108"/>
      <c r="L654" s="22"/>
      <c r="M654" s="22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2" customHeight="1">
      <c r="A655" s="22"/>
      <c r="B655" s="114"/>
      <c r="C655" s="22"/>
      <c r="D655" s="22"/>
      <c r="E655" s="22"/>
      <c r="F655" s="22"/>
      <c r="G655" s="22"/>
      <c r="H655" s="22"/>
      <c r="I655" s="108"/>
      <c r="J655" s="109"/>
      <c r="K655" s="108"/>
      <c r="L655" s="22"/>
      <c r="M655" s="22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2" customHeight="1">
      <c r="A656" s="22"/>
      <c r="B656" s="114"/>
      <c r="C656" s="22"/>
      <c r="D656" s="22"/>
      <c r="E656" s="22"/>
      <c r="F656" s="22"/>
      <c r="G656" s="22"/>
      <c r="H656" s="22"/>
      <c r="I656" s="108"/>
      <c r="J656" s="109"/>
      <c r="K656" s="108"/>
      <c r="L656" s="22"/>
      <c r="M656" s="22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2" customHeight="1">
      <c r="A657" s="22"/>
      <c r="B657" s="114"/>
      <c r="C657" s="22"/>
      <c r="D657" s="22"/>
      <c r="E657" s="22"/>
      <c r="F657" s="22"/>
      <c r="G657" s="22"/>
      <c r="H657" s="22"/>
      <c r="I657" s="108"/>
      <c r="J657" s="109"/>
      <c r="K657" s="108"/>
      <c r="L657" s="22"/>
      <c r="M657" s="22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2" customHeight="1">
      <c r="A658" s="22"/>
      <c r="B658" s="114"/>
      <c r="C658" s="22"/>
      <c r="D658" s="22"/>
      <c r="E658" s="22"/>
      <c r="F658" s="22"/>
      <c r="G658" s="22"/>
      <c r="H658" s="22"/>
      <c r="I658" s="108"/>
      <c r="J658" s="109"/>
      <c r="K658" s="108"/>
      <c r="L658" s="22"/>
      <c r="M658" s="22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2" customHeight="1">
      <c r="A659" s="22"/>
      <c r="B659" s="114"/>
      <c r="C659" s="22"/>
      <c r="D659" s="22"/>
      <c r="E659" s="22"/>
      <c r="F659" s="22"/>
      <c r="G659" s="22"/>
      <c r="H659" s="22"/>
      <c r="I659" s="108"/>
      <c r="J659" s="109"/>
      <c r="K659" s="108"/>
      <c r="L659" s="22"/>
      <c r="M659" s="22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2" customHeight="1">
      <c r="A660" s="22"/>
      <c r="B660" s="114"/>
      <c r="C660" s="22"/>
      <c r="D660" s="22"/>
      <c r="E660" s="22"/>
      <c r="F660" s="22"/>
      <c r="G660" s="22"/>
      <c r="H660" s="22"/>
      <c r="I660" s="108"/>
      <c r="J660" s="109"/>
      <c r="K660" s="108"/>
      <c r="L660" s="22"/>
      <c r="M660" s="22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2" customHeight="1">
      <c r="A661" s="22"/>
      <c r="B661" s="114"/>
      <c r="C661" s="22"/>
      <c r="D661" s="22"/>
      <c r="E661" s="22"/>
      <c r="F661" s="22"/>
      <c r="G661" s="22"/>
      <c r="H661" s="22"/>
      <c r="I661" s="108"/>
      <c r="J661" s="109"/>
      <c r="K661" s="108"/>
      <c r="L661" s="22"/>
      <c r="M661" s="22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2" customHeight="1">
      <c r="A662" s="22"/>
      <c r="B662" s="114"/>
      <c r="C662" s="22"/>
      <c r="D662" s="22"/>
      <c r="E662" s="22"/>
      <c r="F662" s="22"/>
      <c r="G662" s="22"/>
      <c r="H662" s="22"/>
      <c r="I662" s="108"/>
      <c r="J662" s="109"/>
      <c r="K662" s="108"/>
      <c r="L662" s="22"/>
      <c r="M662" s="22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2" customHeight="1">
      <c r="A663" s="22"/>
      <c r="B663" s="114"/>
      <c r="C663" s="22"/>
      <c r="D663" s="22"/>
      <c r="E663" s="22"/>
      <c r="F663" s="22"/>
      <c r="G663" s="22"/>
      <c r="H663" s="22"/>
      <c r="I663" s="108"/>
      <c r="J663" s="109"/>
      <c r="K663" s="108"/>
      <c r="L663" s="22"/>
      <c r="M663" s="22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2" customHeight="1">
      <c r="A664" s="22"/>
      <c r="B664" s="114"/>
      <c r="C664" s="22"/>
      <c r="D664" s="22"/>
      <c r="E664" s="22"/>
      <c r="F664" s="22"/>
      <c r="G664" s="22"/>
      <c r="H664" s="22"/>
      <c r="I664" s="108"/>
      <c r="J664" s="109"/>
      <c r="K664" s="108"/>
      <c r="L664" s="22"/>
      <c r="M664" s="22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2" customHeight="1">
      <c r="A665" s="22"/>
      <c r="B665" s="114"/>
      <c r="C665" s="22"/>
      <c r="D665" s="22"/>
      <c r="E665" s="22"/>
      <c r="F665" s="22"/>
      <c r="G665" s="22"/>
      <c r="H665" s="22"/>
      <c r="I665" s="108"/>
      <c r="J665" s="109"/>
      <c r="K665" s="108"/>
      <c r="L665" s="22"/>
      <c r="M665" s="22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2" customHeight="1">
      <c r="A666" s="22"/>
      <c r="B666" s="114"/>
      <c r="C666" s="22"/>
      <c r="D666" s="22"/>
      <c r="E666" s="22"/>
      <c r="F666" s="22"/>
      <c r="G666" s="22"/>
      <c r="H666" s="22"/>
      <c r="I666" s="108"/>
      <c r="J666" s="109"/>
      <c r="K666" s="108"/>
      <c r="L666" s="22"/>
      <c r="M666" s="22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2" customHeight="1">
      <c r="A667" s="22"/>
      <c r="B667" s="114"/>
      <c r="C667" s="22"/>
      <c r="D667" s="22"/>
      <c r="E667" s="22"/>
      <c r="F667" s="22"/>
      <c r="G667" s="22"/>
      <c r="H667" s="22"/>
      <c r="I667" s="108"/>
      <c r="J667" s="109"/>
      <c r="K667" s="108"/>
      <c r="L667" s="22"/>
      <c r="M667" s="22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2" customHeight="1">
      <c r="A668" s="22"/>
      <c r="B668" s="114"/>
      <c r="C668" s="22"/>
      <c r="D668" s="22"/>
      <c r="E668" s="22"/>
      <c r="F668" s="22"/>
      <c r="G668" s="22"/>
      <c r="H668" s="22"/>
      <c r="I668" s="108"/>
      <c r="J668" s="109"/>
      <c r="K668" s="108"/>
      <c r="L668" s="22"/>
      <c r="M668" s="22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2" customHeight="1">
      <c r="A669" s="22"/>
      <c r="B669" s="114"/>
      <c r="C669" s="22"/>
      <c r="D669" s="22"/>
      <c r="E669" s="22"/>
      <c r="F669" s="22"/>
      <c r="G669" s="22"/>
      <c r="H669" s="22"/>
      <c r="I669" s="108"/>
      <c r="J669" s="109"/>
      <c r="K669" s="108"/>
      <c r="L669" s="22"/>
      <c r="M669" s="22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2" customHeight="1">
      <c r="A670" s="22"/>
      <c r="B670" s="114"/>
      <c r="C670" s="22"/>
      <c r="D670" s="22"/>
      <c r="E670" s="22"/>
      <c r="F670" s="22"/>
      <c r="G670" s="22"/>
      <c r="H670" s="22"/>
      <c r="I670" s="108"/>
      <c r="J670" s="109"/>
      <c r="K670" s="108"/>
      <c r="L670" s="22"/>
      <c r="M670" s="22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2" customHeight="1">
      <c r="A671" s="22"/>
      <c r="B671" s="114"/>
      <c r="C671" s="22"/>
      <c r="D671" s="22"/>
      <c r="E671" s="22"/>
      <c r="F671" s="22"/>
      <c r="G671" s="22"/>
      <c r="H671" s="22"/>
      <c r="I671" s="108"/>
      <c r="J671" s="109"/>
      <c r="K671" s="108"/>
      <c r="L671" s="22"/>
      <c r="M671" s="22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2" customHeight="1">
      <c r="A672" s="22"/>
      <c r="B672" s="114"/>
      <c r="C672" s="22"/>
      <c r="D672" s="22"/>
      <c r="E672" s="22"/>
      <c r="F672" s="22"/>
      <c r="G672" s="22"/>
      <c r="H672" s="22"/>
      <c r="I672" s="108"/>
      <c r="J672" s="109"/>
      <c r="K672" s="108"/>
      <c r="L672" s="22"/>
      <c r="M672" s="22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2" customHeight="1">
      <c r="A673" s="22"/>
      <c r="B673" s="114"/>
      <c r="C673" s="22"/>
      <c r="D673" s="22"/>
      <c r="E673" s="22"/>
      <c r="F673" s="22"/>
      <c r="G673" s="22"/>
      <c r="H673" s="22"/>
      <c r="I673" s="108"/>
      <c r="J673" s="109"/>
      <c r="K673" s="108"/>
      <c r="L673" s="22"/>
      <c r="M673" s="22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2" customHeight="1">
      <c r="A674" s="22"/>
      <c r="B674" s="114"/>
      <c r="C674" s="22"/>
      <c r="D674" s="22"/>
      <c r="E674" s="22"/>
      <c r="F674" s="22"/>
      <c r="G674" s="22"/>
      <c r="H674" s="22"/>
      <c r="I674" s="108"/>
      <c r="J674" s="109"/>
      <c r="K674" s="108"/>
      <c r="L674" s="22"/>
      <c r="M674" s="22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2" customHeight="1">
      <c r="A675" s="22"/>
      <c r="B675" s="114"/>
      <c r="C675" s="22"/>
      <c r="D675" s="22"/>
      <c r="E675" s="22"/>
      <c r="F675" s="22"/>
      <c r="G675" s="22"/>
      <c r="H675" s="22"/>
      <c r="I675" s="108"/>
      <c r="J675" s="109"/>
      <c r="K675" s="108"/>
      <c r="L675" s="22"/>
      <c r="M675" s="22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2" customHeight="1">
      <c r="A676" s="22"/>
      <c r="B676" s="114"/>
      <c r="C676" s="22"/>
      <c r="D676" s="22"/>
      <c r="E676" s="22"/>
      <c r="F676" s="22"/>
      <c r="G676" s="22"/>
      <c r="H676" s="22"/>
      <c r="I676" s="108"/>
      <c r="J676" s="109"/>
      <c r="K676" s="108"/>
      <c r="L676" s="22"/>
      <c r="M676" s="22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2" customHeight="1">
      <c r="A677" s="22"/>
      <c r="B677" s="114"/>
      <c r="C677" s="22"/>
      <c r="D677" s="22"/>
      <c r="E677" s="22"/>
      <c r="F677" s="22"/>
      <c r="G677" s="22"/>
      <c r="H677" s="22"/>
      <c r="I677" s="108"/>
      <c r="J677" s="109"/>
      <c r="K677" s="108"/>
      <c r="L677" s="22"/>
      <c r="M677" s="22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2" customHeight="1">
      <c r="A678" s="22"/>
      <c r="B678" s="114"/>
      <c r="C678" s="22"/>
      <c r="D678" s="22"/>
      <c r="E678" s="22"/>
      <c r="F678" s="22"/>
      <c r="G678" s="22"/>
      <c r="H678" s="22"/>
      <c r="I678" s="108"/>
      <c r="J678" s="109"/>
      <c r="K678" s="108"/>
      <c r="L678" s="22"/>
      <c r="M678" s="22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2" customHeight="1">
      <c r="A679" s="22"/>
      <c r="B679" s="114"/>
      <c r="C679" s="22"/>
      <c r="D679" s="22"/>
      <c r="E679" s="22"/>
      <c r="F679" s="22"/>
      <c r="G679" s="22"/>
      <c r="H679" s="22"/>
      <c r="I679" s="108"/>
      <c r="J679" s="109"/>
      <c r="K679" s="108"/>
      <c r="L679" s="22"/>
      <c r="M679" s="22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2" customHeight="1">
      <c r="A680" s="22"/>
      <c r="B680" s="114"/>
      <c r="C680" s="22"/>
      <c r="D680" s="22"/>
      <c r="E680" s="22"/>
      <c r="F680" s="22"/>
      <c r="G680" s="22"/>
      <c r="H680" s="22"/>
      <c r="I680" s="108"/>
      <c r="J680" s="109"/>
      <c r="K680" s="108"/>
      <c r="L680" s="22"/>
      <c r="M680" s="22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2" customHeight="1">
      <c r="A681" s="22"/>
      <c r="B681" s="114"/>
      <c r="C681" s="22"/>
      <c r="D681" s="22"/>
      <c r="E681" s="22"/>
      <c r="F681" s="22"/>
      <c r="G681" s="22"/>
      <c r="H681" s="22"/>
      <c r="I681" s="108"/>
      <c r="J681" s="109"/>
      <c r="K681" s="108"/>
      <c r="L681" s="22"/>
      <c r="M681" s="22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2" customHeight="1">
      <c r="A682" s="22"/>
      <c r="B682" s="114"/>
      <c r="C682" s="22"/>
      <c r="D682" s="22"/>
      <c r="E682" s="22"/>
      <c r="F682" s="22"/>
      <c r="G682" s="22"/>
      <c r="H682" s="22"/>
      <c r="I682" s="108"/>
      <c r="J682" s="109"/>
      <c r="K682" s="108"/>
      <c r="L682" s="22"/>
      <c r="M682" s="22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2" customHeight="1">
      <c r="A683" s="22"/>
      <c r="B683" s="114"/>
      <c r="C683" s="22"/>
      <c r="D683" s="22"/>
      <c r="E683" s="22"/>
      <c r="F683" s="22"/>
      <c r="G683" s="22"/>
      <c r="H683" s="22"/>
      <c r="I683" s="108"/>
      <c r="J683" s="109"/>
      <c r="K683" s="108"/>
      <c r="L683" s="22"/>
      <c r="M683" s="22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2" customHeight="1">
      <c r="A684" s="22"/>
      <c r="B684" s="114"/>
      <c r="C684" s="22"/>
      <c r="D684" s="22"/>
      <c r="E684" s="22"/>
      <c r="F684" s="22"/>
      <c r="G684" s="22"/>
      <c r="H684" s="22"/>
      <c r="I684" s="108"/>
      <c r="J684" s="109"/>
      <c r="K684" s="108"/>
      <c r="L684" s="22"/>
      <c r="M684" s="22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2" customHeight="1">
      <c r="A685" s="22"/>
      <c r="B685" s="114"/>
      <c r="C685" s="22"/>
      <c r="D685" s="22"/>
      <c r="E685" s="22"/>
      <c r="F685" s="22"/>
      <c r="G685" s="22"/>
      <c r="H685" s="22"/>
      <c r="I685" s="108"/>
      <c r="J685" s="109"/>
      <c r="K685" s="108"/>
      <c r="L685" s="22"/>
      <c r="M685" s="22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2" customHeight="1">
      <c r="A686" s="22"/>
      <c r="B686" s="114"/>
      <c r="C686" s="22"/>
      <c r="D686" s="22"/>
      <c r="E686" s="22"/>
      <c r="F686" s="22"/>
      <c r="G686" s="22"/>
      <c r="H686" s="22"/>
      <c r="I686" s="108"/>
      <c r="J686" s="109"/>
      <c r="K686" s="108"/>
      <c r="L686" s="22"/>
      <c r="M686" s="22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2" customHeight="1">
      <c r="A687" s="22"/>
      <c r="B687" s="114"/>
      <c r="C687" s="22"/>
      <c r="D687" s="22"/>
      <c r="E687" s="22"/>
      <c r="F687" s="22"/>
      <c r="G687" s="22"/>
      <c r="H687" s="22"/>
      <c r="I687" s="108"/>
      <c r="J687" s="109"/>
      <c r="K687" s="108"/>
      <c r="L687" s="22"/>
      <c r="M687" s="22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2" customHeight="1">
      <c r="A688" s="22"/>
      <c r="B688" s="114"/>
      <c r="C688" s="22"/>
      <c r="D688" s="22"/>
      <c r="E688" s="22"/>
      <c r="F688" s="22"/>
      <c r="G688" s="22"/>
      <c r="H688" s="22"/>
      <c r="I688" s="108"/>
      <c r="J688" s="109"/>
      <c r="K688" s="108"/>
      <c r="L688" s="22"/>
      <c r="M688" s="22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2" customHeight="1">
      <c r="A689" s="22"/>
      <c r="B689" s="114"/>
      <c r="C689" s="22"/>
      <c r="D689" s="22"/>
      <c r="E689" s="22"/>
      <c r="F689" s="22"/>
      <c r="G689" s="22"/>
      <c r="H689" s="22"/>
      <c r="I689" s="108"/>
      <c r="J689" s="109"/>
      <c r="K689" s="108"/>
      <c r="L689" s="22"/>
      <c r="M689" s="22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2" customHeight="1">
      <c r="A690" s="22"/>
      <c r="B690" s="114"/>
      <c r="C690" s="22"/>
      <c r="D690" s="22"/>
      <c r="E690" s="22"/>
      <c r="F690" s="22"/>
      <c r="G690" s="22"/>
      <c r="H690" s="22"/>
      <c r="I690" s="108"/>
      <c r="J690" s="109"/>
      <c r="K690" s="108"/>
      <c r="L690" s="22"/>
      <c r="M690" s="22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2" customHeight="1">
      <c r="A691" s="22"/>
      <c r="B691" s="114"/>
      <c r="C691" s="22"/>
      <c r="D691" s="22"/>
      <c r="E691" s="22"/>
      <c r="F691" s="22"/>
      <c r="G691" s="22"/>
      <c r="H691" s="22"/>
      <c r="I691" s="108"/>
      <c r="J691" s="109"/>
      <c r="K691" s="108"/>
      <c r="L691" s="22"/>
      <c r="M691" s="22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2" customHeight="1">
      <c r="A692" s="22"/>
      <c r="B692" s="114"/>
      <c r="C692" s="22"/>
      <c r="D692" s="22"/>
      <c r="E692" s="22"/>
      <c r="F692" s="22"/>
      <c r="G692" s="22"/>
      <c r="H692" s="22"/>
      <c r="I692" s="108"/>
      <c r="J692" s="109"/>
      <c r="K692" s="108"/>
      <c r="L692" s="22"/>
      <c r="M692" s="22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2" customHeight="1">
      <c r="A693" s="22"/>
      <c r="B693" s="114"/>
      <c r="C693" s="22"/>
      <c r="D693" s="22"/>
      <c r="E693" s="22"/>
      <c r="F693" s="22"/>
      <c r="G693" s="22"/>
      <c r="H693" s="22"/>
      <c r="I693" s="108"/>
      <c r="J693" s="109"/>
      <c r="K693" s="108"/>
      <c r="L693" s="22"/>
      <c r="M693" s="22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2" customHeight="1">
      <c r="A694" s="22"/>
      <c r="B694" s="114"/>
      <c r="C694" s="22"/>
      <c r="D694" s="22"/>
      <c r="E694" s="22"/>
      <c r="F694" s="22"/>
      <c r="G694" s="22"/>
      <c r="H694" s="22"/>
      <c r="I694" s="108"/>
      <c r="J694" s="109"/>
      <c r="K694" s="108"/>
      <c r="L694" s="22"/>
      <c r="M694" s="22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2" customHeight="1">
      <c r="A695" s="22"/>
      <c r="B695" s="114"/>
      <c r="C695" s="22"/>
      <c r="D695" s="22"/>
      <c r="E695" s="22"/>
      <c r="F695" s="22"/>
      <c r="G695" s="22"/>
      <c r="H695" s="22"/>
      <c r="I695" s="108"/>
      <c r="J695" s="109"/>
      <c r="K695" s="108"/>
      <c r="L695" s="22"/>
      <c r="M695" s="22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2" customHeight="1">
      <c r="A696" s="22"/>
      <c r="B696" s="114"/>
      <c r="C696" s="22"/>
      <c r="D696" s="22"/>
      <c r="E696" s="22"/>
      <c r="F696" s="22"/>
      <c r="G696" s="22"/>
      <c r="H696" s="22"/>
      <c r="I696" s="108"/>
      <c r="J696" s="109"/>
      <c r="K696" s="108"/>
      <c r="L696" s="22"/>
      <c r="M696" s="22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2" customHeight="1">
      <c r="A697" s="22"/>
      <c r="B697" s="114"/>
      <c r="C697" s="22"/>
      <c r="D697" s="22"/>
      <c r="E697" s="22"/>
      <c r="F697" s="22"/>
      <c r="G697" s="22"/>
      <c r="H697" s="22"/>
      <c r="I697" s="108"/>
      <c r="J697" s="109"/>
      <c r="K697" s="108"/>
      <c r="L697" s="22"/>
      <c r="M697" s="22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2" customHeight="1">
      <c r="A698" s="22"/>
      <c r="B698" s="114"/>
      <c r="C698" s="22"/>
      <c r="D698" s="22"/>
      <c r="E698" s="22"/>
      <c r="F698" s="22"/>
      <c r="G698" s="22"/>
      <c r="H698" s="22"/>
      <c r="I698" s="108"/>
      <c r="J698" s="109"/>
      <c r="K698" s="108"/>
      <c r="L698" s="22"/>
      <c r="M698" s="22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2" customHeight="1">
      <c r="A699" s="22"/>
      <c r="B699" s="114"/>
      <c r="C699" s="22"/>
      <c r="D699" s="22"/>
      <c r="E699" s="22"/>
      <c r="F699" s="22"/>
      <c r="G699" s="22"/>
      <c r="H699" s="22"/>
      <c r="I699" s="108"/>
      <c r="J699" s="109"/>
      <c r="K699" s="108"/>
      <c r="L699" s="22"/>
      <c r="M699" s="22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2" customHeight="1">
      <c r="A700" s="22"/>
      <c r="B700" s="114"/>
      <c r="C700" s="22"/>
      <c r="D700" s="22"/>
      <c r="E700" s="22"/>
      <c r="F700" s="22"/>
      <c r="G700" s="22"/>
      <c r="H700" s="22"/>
      <c r="I700" s="108"/>
      <c r="J700" s="109"/>
      <c r="K700" s="108"/>
      <c r="L700" s="22"/>
      <c r="M700" s="22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2" customHeight="1">
      <c r="A701" s="22"/>
      <c r="B701" s="114"/>
      <c r="C701" s="22"/>
      <c r="D701" s="22"/>
      <c r="E701" s="22"/>
      <c r="F701" s="22"/>
      <c r="G701" s="22"/>
      <c r="H701" s="22"/>
      <c r="I701" s="108"/>
      <c r="J701" s="109"/>
      <c r="K701" s="108"/>
      <c r="L701" s="22"/>
      <c r="M701" s="22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2" customHeight="1">
      <c r="A702" s="22"/>
      <c r="B702" s="114"/>
      <c r="C702" s="22"/>
      <c r="D702" s="22"/>
      <c r="E702" s="22"/>
      <c r="F702" s="22"/>
      <c r="G702" s="22"/>
      <c r="H702" s="22"/>
      <c r="I702" s="108"/>
      <c r="J702" s="109"/>
      <c r="K702" s="108"/>
      <c r="L702" s="22"/>
      <c r="M702" s="22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2" customHeight="1">
      <c r="A703" s="22"/>
      <c r="B703" s="114"/>
      <c r="C703" s="22"/>
      <c r="D703" s="22"/>
      <c r="E703" s="22"/>
      <c r="F703" s="22"/>
      <c r="G703" s="22"/>
      <c r="H703" s="22"/>
      <c r="I703" s="108"/>
      <c r="J703" s="109"/>
      <c r="K703" s="108"/>
      <c r="L703" s="22"/>
      <c r="M703" s="22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2" customHeight="1">
      <c r="A704" s="22"/>
      <c r="B704" s="114"/>
      <c r="C704" s="22"/>
      <c r="D704" s="22"/>
      <c r="E704" s="22"/>
      <c r="F704" s="22"/>
      <c r="G704" s="22"/>
      <c r="H704" s="22"/>
      <c r="I704" s="108"/>
      <c r="J704" s="109"/>
      <c r="K704" s="108"/>
      <c r="L704" s="22"/>
      <c r="M704" s="22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2" customHeight="1">
      <c r="A705" s="22"/>
      <c r="B705" s="114"/>
      <c r="C705" s="22"/>
      <c r="D705" s="22"/>
      <c r="E705" s="22"/>
      <c r="F705" s="22"/>
      <c r="G705" s="22"/>
      <c r="H705" s="22"/>
      <c r="I705" s="108"/>
      <c r="J705" s="109"/>
      <c r="K705" s="108"/>
      <c r="L705" s="22"/>
      <c r="M705" s="22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2" customHeight="1">
      <c r="A706" s="22"/>
      <c r="B706" s="114"/>
      <c r="C706" s="22"/>
      <c r="D706" s="22"/>
      <c r="E706" s="22"/>
      <c r="F706" s="22"/>
      <c r="G706" s="22"/>
      <c r="H706" s="22"/>
      <c r="I706" s="108"/>
      <c r="J706" s="109"/>
      <c r="K706" s="108"/>
      <c r="L706" s="22"/>
      <c r="M706" s="22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2" customHeight="1">
      <c r="A707" s="22"/>
      <c r="B707" s="114"/>
      <c r="C707" s="22"/>
      <c r="D707" s="22"/>
      <c r="E707" s="22"/>
      <c r="F707" s="22"/>
      <c r="G707" s="22"/>
      <c r="H707" s="22"/>
      <c r="I707" s="108"/>
      <c r="J707" s="109"/>
      <c r="K707" s="108"/>
      <c r="L707" s="22"/>
      <c r="M707" s="22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2" customHeight="1">
      <c r="A708" s="22"/>
      <c r="B708" s="114"/>
      <c r="C708" s="22"/>
      <c r="D708" s="22"/>
      <c r="E708" s="22"/>
      <c r="F708" s="22"/>
      <c r="G708" s="22"/>
      <c r="H708" s="22"/>
      <c r="I708" s="108"/>
      <c r="J708" s="109"/>
      <c r="K708" s="108"/>
      <c r="L708" s="22"/>
      <c r="M708" s="22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2" customHeight="1">
      <c r="A709" s="22"/>
      <c r="B709" s="114"/>
      <c r="C709" s="22"/>
      <c r="D709" s="22"/>
      <c r="E709" s="22"/>
      <c r="F709" s="22"/>
      <c r="G709" s="22"/>
      <c r="H709" s="22"/>
      <c r="I709" s="108"/>
      <c r="J709" s="109"/>
      <c r="K709" s="108"/>
      <c r="L709" s="22"/>
      <c r="M709" s="22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2" customHeight="1">
      <c r="A710" s="22"/>
      <c r="B710" s="114"/>
      <c r="C710" s="22"/>
      <c r="D710" s="22"/>
      <c r="E710" s="22"/>
      <c r="F710" s="22"/>
      <c r="G710" s="22"/>
      <c r="H710" s="22"/>
      <c r="I710" s="108"/>
      <c r="J710" s="109"/>
      <c r="K710" s="108"/>
      <c r="L710" s="22"/>
      <c r="M710" s="22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2" customHeight="1">
      <c r="A711" s="22"/>
      <c r="B711" s="114"/>
      <c r="C711" s="22"/>
      <c r="D711" s="22"/>
      <c r="E711" s="22"/>
      <c r="F711" s="22"/>
      <c r="G711" s="22"/>
      <c r="H711" s="22"/>
      <c r="I711" s="108"/>
      <c r="J711" s="109"/>
      <c r="K711" s="108"/>
      <c r="L711" s="22"/>
      <c r="M711" s="22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2" customHeight="1">
      <c r="A712" s="22"/>
      <c r="B712" s="114"/>
      <c r="C712" s="22"/>
      <c r="D712" s="22"/>
      <c r="E712" s="22"/>
      <c r="F712" s="22"/>
      <c r="G712" s="22"/>
      <c r="H712" s="22"/>
      <c r="I712" s="108"/>
      <c r="J712" s="109"/>
      <c r="K712" s="108"/>
      <c r="L712" s="22"/>
      <c r="M712" s="22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2" customHeight="1">
      <c r="A713" s="22"/>
      <c r="B713" s="114"/>
      <c r="C713" s="22"/>
      <c r="D713" s="22"/>
      <c r="E713" s="22"/>
      <c r="F713" s="22"/>
      <c r="G713" s="22"/>
      <c r="H713" s="22"/>
      <c r="I713" s="108"/>
      <c r="J713" s="109"/>
      <c r="K713" s="108"/>
      <c r="L713" s="22"/>
      <c r="M713" s="22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2" customHeight="1">
      <c r="A714" s="22"/>
      <c r="B714" s="114"/>
      <c r="C714" s="22"/>
      <c r="D714" s="22"/>
      <c r="E714" s="22"/>
      <c r="F714" s="22"/>
      <c r="G714" s="22"/>
      <c r="H714" s="22"/>
      <c r="I714" s="108"/>
      <c r="J714" s="109"/>
      <c r="K714" s="108"/>
      <c r="L714" s="22"/>
      <c r="M714" s="22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2" customHeight="1">
      <c r="A715" s="22"/>
      <c r="B715" s="114"/>
      <c r="C715" s="22"/>
      <c r="D715" s="22"/>
      <c r="E715" s="22"/>
      <c r="F715" s="22"/>
      <c r="G715" s="22"/>
      <c r="H715" s="22"/>
      <c r="I715" s="108"/>
      <c r="J715" s="109"/>
      <c r="K715" s="108"/>
      <c r="L715" s="22"/>
      <c r="M715" s="22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2" customHeight="1">
      <c r="A716" s="22"/>
      <c r="B716" s="114"/>
      <c r="C716" s="22"/>
      <c r="D716" s="22"/>
      <c r="E716" s="22"/>
      <c r="F716" s="22"/>
      <c r="G716" s="22"/>
      <c r="H716" s="22"/>
      <c r="I716" s="108"/>
      <c r="J716" s="109"/>
      <c r="K716" s="108"/>
      <c r="L716" s="22"/>
      <c r="M716" s="22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2" customHeight="1">
      <c r="A717" s="22"/>
      <c r="B717" s="114"/>
      <c r="C717" s="22"/>
      <c r="D717" s="22"/>
      <c r="E717" s="22"/>
      <c r="F717" s="22"/>
      <c r="G717" s="22"/>
      <c r="H717" s="22"/>
      <c r="I717" s="108"/>
      <c r="J717" s="109"/>
      <c r="K717" s="108"/>
      <c r="L717" s="22"/>
      <c r="M717" s="22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2" customHeight="1">
      <c r="A718" s="22"/>
      <c r="B718" s="114"/>
      <c r="C718" s="22"/>
      <c r="D718" s="22"/>
      <c r="E718" s="22"/>
      <c r="F718" s="22"/>
      <c r="G718" s="22"/>
      <c r="H718" s="22"/>
      <c r="I718" s="108"/>
      <c r="J718" s="109"/>
      <c r="K718" s="108"/>
      <c r="L718" s="22"/>
      <c r="M718" s="22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2" customHeight="1">
      <c r="A719" s="22"/>
      <c r="B719" s="114"/>
      <c r="C719" s="22"/>
      <c r="D719" s="22"/>
      <c r="E719" s="22"/>
      <c r="F719" s="22"/>
      <c r="G719" s="22"/>
      <c r="H719" s="22"/>
      <c r="I719" s="108"/>
      <c r="J719" s="109"/>
      <c r="K719" s="108"/>
      <c r="L719" s="22"/>
      <c r="M719" s="22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2" customHeight="1">
      <c r="A720" s="22"/>
      <c r="B720" s="114"/>
      <c r="C720" s="22"/>
      <c r="D720" s="22"/>
      <c r="E720" s="22"/>
      <c r="F720" s="22"/>
      <c r="G720" s="22"/>
      <c r="H720" s="22"/>
      <c r="I720" s="108"/>
      <c r="J720" s="109"/>
      <c r="K720" s="108"/>
      <c r="L720" s="22"/>
      <c r="M720" s="22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2" customHeight="1">
      <c r="A721" s="22"/>
      <c r="B721" s="114"/>
      <c r="C721" s="22"/>
      <c r="D721" s="22"/>
      <c r="E721" s="22"/>
      <c r="F721" s="22"/>
      <c r="G721" s="22"/>
      <c r="H721" s="22"/>
      <c r="I721" s="108"/>
      <c r="J721" s="109"/>
      <c r="K721" s="108"/>
      <c r="L721" s="22"/>
      <c r="M721" s="22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2" customHeight="1">
      <c r="A722" s="22"/>
      <c r="B722" s="114"/>
      <c r="C722" s="22"/>
      <c r="D722" s="22"/>
      <c r="E722" s="22"/>
      <c r="F722" s="22"/>
      <c r="G722" s="22"/>
      <c r="H722" s="22"/>
      <c r="I722" s="108"/>
      <c r="J722" s="109"/>
      <c r="K722" s="108"/>
      <c r="L722" s="22"/>
      <c r="M722" s="22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2" customHeight="1">
      <c r="A723" s="22"/>
      <c r="B723" s="114"/>
      <c r="C723" s="22"/>
      <c r="D723" s="22"/>
      <c r="E723" s="22"/>
      <c r="F723" s="22"/>
      <c r="G723" s="22"/>
      <c r="H723" s="22"/>
      <c r="I723" s="108"/>
      <c r="J723" s="109"/>
      <c r="K723" s="108"/>
      <c r="L723" s="22"/>
      <c r="M723" s="22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2" customHeight="1">
      <c r="A724" s="22"/>
      <c r="B724" s="114"/>
      <c r="C724" s="22"/>
      <c r="D724" s="22"/>
      <c r="E724" s="22"/>
      <c r="F724" s="22"/>
      <c r="G724" s="22"/>
      <c r="H724" s="22"/>
      <c r="I724" s="108"/>
      <c r="J724" s="109"/>
      <c r="K724" s="108"/>
      <c r="L724" s="22"/>
      <c r="M724" s="22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2" customHeight="1">
      <c r="A725" s="22"/>
      <c r="B725" s="114"/>
      <c r="C725" s="22"/>
      <c r="D725" s="22"/>
      <c r="E725" s="22"/>
      <c r="F725" s="22"/>
      <c r="G725" s="22"/>
      <c r="H725" s="22"/>
      <c r="I725" s="108"/>
      <c r="J725" s="109"/>
      <c r="K725" s="108"/>
      <c r="L725" s="22"/>
      <c r="M725" s="22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2" customHeight="1">
      <c r="A726" s="22"/>
      <c r="B726" s="114"/>
      <c r="C726" s="22"/>
      <c r="D726" s="22"/>
      <c r="E726" s="22"/>
      <c r="F726" s="22"/>
      <c r="G726" s="22"/>
      <c r="H726" s="22"/>
      <c r="I726" s="108"/>
      <c r="J726" s="109"/>
      <c r="K726" s="108"/>
      <c r="L726" s="22"/>
      <c r="M726" s="22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2" customHeight="1">
      <c r="A727" s="22"/>
      <c r="B727" s="114"/>
      <c r="C727" s="22"/>
      <c r="D727" s="22"/>
      <c r="E727" s="22"/>
      <c r="F727" s="22"/>
      <c r="G727" s="22"/>
      <c r="H727" s="22"/>
      <c r="I727" s="108"/>
      <c r="J727" s="109"/>
      <c r="K727" s="108"/>
      <c r="L727" s="22"/>
      <c r="M727" s="22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2" customHeight="1">
      <c r="A728" s="22"/>
      <c r="B728" s="114"/>
      <c r="C728" s="22"/>
      <c r="D728" s="22"/>
      <c r="E728" s="22"/>
      <c r="F728" s="22"/>
      <c r="G728" s="22"/>
      <c r="H728" s="22"/>
      <c r="I728" s="108"/>
      <c r="J728" s="109"/>
      <c r="K728" s="108"/>
      <c r="L728" s="22"/>
      <c r="M728" s="22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2" customHeight="1">
      <c r="A729" s="22"/>
      <c r="B729" s="114"/>
      <c r="C729" s="22"/>
      <c r="D729" s="22"/>
      <c r="E729" s="22"/>
      <c r="F729" s="22"/>
      <c r="G729" s="22"/>
      <c r="H729" s="22"/>
      <c r="I729" s="108"/>
      <c r="J729" s="109"/>
      <c r="K729" s="108"/>
      <c r="L729" s="22"/>
      <c r="M729" s="22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2" customHeight="1">
      <c r="A730" s="22"/>
      <c r="B730" s="114"/>
      <c r="C730" s="22"/>
      <c r="D730" s="22"/>
      <c r="E730" s="22"/>
      <c r="F730" s="22"/>
      <c r="G730" s="22"/>
      <c r="H730" s="22"/>
      <c r="I730" s="108"/>
      <c r="J730" s="109"/>
      <c r="K730" s="108"/>
      <c r="L730" s="22"/>
      <c r="M730" s="22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2" customHeight="1">
      <c r="A731" s="22"/>
      <c r="B731" s="114"/>
      <c r="C731" s="22"/>
      <c r="D731" s="22"/>
      <c r="E731" s="22"/>
      <c r="F731" s="22"/>
      <c r="G731" s="22"/>
      <c r="H731" s="22"/>
      <c r="I731" s="108"/>
      <c r="J731" s="109"/>
      <c r="K731" s="108"/>
      <c r="L731" s="22"/>
      <c r="M731" s="22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2" customHeight="1">
      <c r="A732" s="22"/>
      <c r="B732" s="114"/>
      <c r="C732" s="22"/>
      <c r="D732" s="22"/>
      <c r="E732" s="22"/>
      <c r="F732" s="22"/>
      <c r="G732" s="22"/>
      <c r="H732" s="22"/>
      <c r="I732" s="108"/>
      <c r="J732" s="109"/>
      <c r="K732" s="108"/>
      <c r="L732" s="22"/>
      <c r="M732" s="22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2" customHeight="1">
      <c r="A733" s="22"/>
      <c r="B733" s="114"/>
      <c r="C733" s="22"/>
      <c r="D733" s="22"/>
      <c r="E733" s="22"/>
      <c r="F733" s="22"/>
      <c r="G733" s="22"/>
      <c r="H733" s="22"/>
      <c r="I733" s="108"/>
      <c r="J733" s="109"/>
      <c r="K733" s="108"/>
      <c r="L733" s="22"/>
      <c r="M733" s="22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2" customHeight="1">
      <c r="A734" s="22"/>
      <c r="B734" s="114"/>
      <c r="C734" s="22"/>
      <c r="D734" s="22"/>
      <c r="E734" s="22"/>
      <c r="F734" s="22"/>
      <c r="G734" s="22"/>
      <c r="H734" s="22"/>
      <c r="I734" s="108"/>
      <c r="J734" s="109"/>
      <c r="K734" s="108"/>
      <c r="L734" s="22"/>
      <c r="M734" s="22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2" customHeight="1">
      <c r="A735" s="22"/>
      <c r="B735" s="114"/>
      <c r="C735" s="22"/>
      <c r="D735" s="22"/>
      <c r="E735" s="22"/>
      <c r="F735" s="22"/>
      <c r="G735" s="22"/>
      <c r="H735" s="22"/>
      <c r="I735" s="108"/>
      <c r="J735" s="109"/>
      <c r="K735" s="108"/>
      <c r="L735" s="22"/>
      <c r="M735" s="22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2" customHeight="1">
      <c r="A736" s="22"/>
      <c r="B736" s="114"/>
      <c r="C736" s="22"/>
      <c r="D736" s="22"/>
      <c r="E736" s="22"/>
      <c r="F736" s="22"/>
      <c r="G736" s="22"/>
      <c r="H736" s="22"/>
      <c r="I736" s="108"/>
      <c r="J736" s="109"/>
      <c r="K736" s="108"/>
      <c r="L736" s="22"/>
      <c r="M736" s="22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2" customHeight="1">
      <c r="A737" s="22"/>
      <c r="B737" s="114"/>
      <c r="C737" s="22"/>
      <c r="D737" s="22"/>
      <c r="E737" s="22"/>
      <c r="F737" s="22"/>
      <c r="G737" s="22"/>
      <c r="H737" s="22"/>
      <c r="I737" s="108"/>
      <c r="J737" s="109"/>
      <c r="K737" s="108"/>
      <c r="L737" s="22"/>
      <c r="M737" s="22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2" customHeight="1">
      <c r="A738" s="22"/>
      <c r="B738" s="114"/>
      <c r="C738" s="22"/>
      <c r="D738" s="22"/>
      <c r="E738" s="22"/>
      <c r="F738" s="22"/>
      <c r="G738" s="22"/>
      <c r="H738" s="22"/>
      <c r="I738" s="108"/>
      <c r="J738" s="109"/>
      <c r="K738" s="108"/>
      <c r="L738" s="22"/>
      <c r="M738" s="22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2" customHeight="1">
      <c r="A739" s="22"/>
      <c r="B739" s="114"/>
      <c r="C739" s="22"/>
      <c r="D739" s="22"/>
      <c r="E739" s="22"/>
      <c r="F739" s="22"/>
      <c r="G739" s="22"/>
      <c r="H739" s="22"/>
      <c r="I739" s="108"/>
      <c r="J739" s="109"/>
      <c r="K739" s="108"/>
      <c r="L739" s="22"/>
      <c r="M739" s="22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2" customHeight="1">
      <c r="A740" s="22"/>
      <c r="B740" s="114"/>
      <c r="C740" s="22"/>
      <c r="D740" s="22"/>
      <c r="E740" s="22"/>
      <c r="F740" s="22"/>
      <c r="G740" s="22"/>
      <c r="H740" s="22"/>
      <c r="I740" s="108"/>
      <c r="J740" s="109"/>
      <c r="K740" s="108"/>
      <c r="L740" s="22"/>
      <c r="M740" s="22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2" customHeight="1">
      <c r="A741" s="22"/>
      <c r="B741" s="114"/>
      <c r="C741" s="22"/>
      <c r="D741" s="22"/>
      <c r="E741" s="22"/>
      <c r="F741" s="22"/>
      <c r="G741" s="22"/>
      <c r="H741" s="22"/>
      <c r="I741" s="108"/>
      <c r="J741" s="109"/>
      <c r="K741" s="108"/>
      <c r="L741" s="22"/>
      <c r="M741" s="22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2" customHeight="1">
      <c r="A742" s="22"/>
      <c r="B742" s="114"/>
      <c r="C742" s="22"/>
      <c r="D742" s="22"/>
      <c r="E742" s="22"/>
      <c r="F742" s="22"/>
      <c r="G742" s="22"/>
      <c r="H742" s="22"/>
      <c r="I742" s="108"/>
      <c r="J742" s="109"/>
      <c r="K742" s="108"/>
      <c r="L742" s="22"/>
      <c r="M742" s="22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2" customHeight="1">
      <c r="A743" s="22"/>
      <c r="B743" s="114"/>
      <c r="C743" s="22"/>
      <c r="D743" s="22"/>
      <c r="E743" s="22"/>
      <c r="F743" s="22"/>
      <c r="G743" s="22"/>
      <c r="H743" s="22"/>
      <c r="I743" s="108"/>
      <c r="J743" s="109"/>
      <c r="K743" s="108"/>
      <c r="L743" s="22"/>
      <c r="M743" s="22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2" customHeight="1">
      <c r="A744" s="22"/>
      <c r="B744" s="114"/>
      <c r="C744" s="22"/>
      <c r="D744" s="22"/>
      <c r="E744" s="22"/>
      <c r="F744" s="22"/>
      <c r="G744" s="22"/>
      <c r="H744" s="22"/>
      <c r="I744" s="108"/>
      <c r="J744" s="109"/>
      <c r="K744" s="108"/>
      <c r="L744" s="22"/>
      <c r="M744" s="22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2" customHeight="1">
      <c r="A745" s="22"/>
      <c r="B745" s="114"/>
      <c r="C745" s="22"/>
      <c r="D745" s="22"/>
      <c r="E745" s="22"/>
      <c r="F745" s="22"/>
      <c r="G745" s="22"/>
      <c r="H745" s="22"/>
      <c r="I745" s="108"/>
      <c r="J745" s="109"/>
      <c r="K745" s="108"/>
      <c r="L745" s="22"/>
      <c r="M745" s="22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2" customHeight="1">
      <c r="A746" s="22"/>
      <c r="B746" s="114"/>
      <c r="C746" s="22"/>
      <c r="D746" s="22"/>
      <c r="E746" s="22"/>
      <c r="F746" s="22"/>
      <c r="G746" s="22"/>
      <c r="H746" s="22"/>
      <c r="I746" s="108"/>
      <c r="J746" s="109"/>
      <c r="K746" s="108"/>
      <c r="L746" s="22"/>
      <c r="M746" s="22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2" customHeight="1">
      <c r="A747" s="22"/>
      <c r="B747" s="114"/>
      <c r="C747" s="22"/>
      <c r="D747" s="22"/>
      <c r="E747" s="22"/>
      <c r="F747" s="22"/>
      <c r="G747" s="22"/>
      <c r="H747" s="22"/>
      <c r="I747" s="108"/>
      <c r="J747" s="109"/>
      <c r="K747" s="108"/>
      <c r="L747" s="22"/>
      <c r="M747" s="22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2" customHeight="1">
      <c r="A748" s="22"/>
      <c r="B748" s="114"/>
      <c r="C748" s="22"/>
      <c r="D748" s="22"/>
      <c r="E748" s="22"/>
      <c r="F748" s="22"/>
      <c r="G748" s="22"/>
      <c r="H748" s="22"/>
      <c r="I748" s="108"/>
      <c r="J748" s="109"/>
      <c r="K748" s="108"/>
      <c r="L748" s="22"/>
      <c r="M748" s="22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2" customHeight="1">
      <c r="A749" s="22"/>
      <c r="B749" s="114"/>
      <c r="C749" s="22"/>
      <c r="D749" s="22"/>
      <c r="E749" s="22"/>
      <c r="F749" s="22"/>
      <c r="G749" s="22"/>
      <c r="H749" s="22"/>
      <c r="I749" s="108"/>
      <c r="J749" s="109"/>
      <c r="K749" s="108"/>
      <c r="L749" s="22"/>
      <c r="M749" s="22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2" customHeight="1">
      <c r="A750" s="22"/>
      <c r="B750" s="114"/>
      <c r="C750" s="22"/>
      <c r="D750" s="22"/>
      <c r="E750" s="22"/>
      <c r="F750" s="22"/>
      <c r="G750" s="22"/>
      <c r="H750" s="22"/>
      <c r="I750" s="108"/>
      <c r="J750" s="109"/>
      <c r="K750" s="108"/>
      <c r="L750" s="22"/>
      <c r="M750" s="22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2" customHeight="1">
      <c r="A751" s="22"/>
      <c r="B751" s="114"/>
      <c r="C751" s="22"/>
      <c r="D751" s="22"/>
      <c r="E751" s="22"/>
      <c r="F751" s="22"/>
      <c r="G751" s="22"/>
      <c r="H751" s="22"/>
      <c r="I751" s="108"/>
      <c r="J751" s="109"/>
      <c r="K751" s="108"/>
      <c r="L751" s="22"/>
      <c r="M751" s="22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2" customHeight="1">
      <c r="A752" s="22"/>
      <c r="B752" s="114"/>
      <c r="C752" s="22"/>
      <c r="D752" s="22"/>
      <c r="E752" s="22"/>
      <c r="F752" s="22"/>
      <c r="G752" s="22"/>
      <c r="H752" s="22"/>
      <c r="I752" s="108"/>
      <c r="J752" s="109"/>
      <c r="K752" s="108"/>
      <c r="L752" s="22"/>
      <c r="M752" s="22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2" customHeight="1">
      <c r="A753" s="22"/>
      <c r="B753" s="114"/>
      <c r="C753" s="22"/>
      <c r="D753" s="22"/>
      <c r="E753" s="22"/>
      <c r="F753" s="22"/>
      <c r="G753" s="22"/>
      <c r="H753" s="22"/>
      <c r="I753" s="108"/>
      <c r="J753" s="109"/>
      <c r="K753" s="108"/>
      <c r="L753" s="22"/>
      <c r="M753" s="22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2" customHeight="1">
      <c r="A754" s="22"/>
      <c r="B754" s="114"/>
      <c r="C754" s="22"/>
      <c r="D754" s="22"/>
      <c r="E754" s="22"/>
      <c r="F754" s="22"/>
      <c r="G754" s="22"/>
      <c r="H754" s="22"/>
      <c r="I754" s="108"/>
      <c r="J754" s="109"/>
      <c r="K754" s="108"/>
      <c r="L754" s="22"/>
      <c r="M754" s="22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2" customHeight="1">
      <c r="A755" s="22"/>
      <c r="B755" s="114"/>
      <c r="C755" s="22"/>
      <c r="D755" s="22"/>
      <c r="E755" s="22"/>
      <c r="F755" s="22"/>
      <c r="G755" s="22"/>
      <c r="H755" s="22"/>
      <c r="I755" s="108"/>
      <c r="J755" s="109"/>
      <c r="K755" s="108"/>
      <c r="L755" s="22"/>
      <c r="M755" s="22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2" customHeight="1">
      <c r="A756" s="22"/>
      <c r="B756" s="114"/>
      <c r="C756" s="22"/>
      <c r="D756" s="22"/>
      <c r="E756" s="22"/>
      <c r="F756" s="22"/>
      <c r="G756" s="22"/>
      <c r="H756" s="22"/>
      <c r="I756" s="108"/>
      <c r="J756" s="109"/>
      <c r="K756" s="108"/>
      <c r="L756" s="22"/>
      <c r="M756" s="22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2" customHeight="1">
      <c r="A757" s="22"/>
      <c r="B757" s="114"/>
      <c r="C757" s="22"/>
      <c r="D757" s="22"/>
      <c r="E757" s="22"/>
      <c r="F757" s="22"/>
      <c r="G757" s="22"/>
      <c r="H757" s="22"/>
      <c r="I757" s="108"/>
      <c r="J757" s="109"/>
      <c r="K757" s="108"/>
      <c r="L757" s="22"/>
      <c r="M757" s="22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2" customHeight="1">
      <c r="A758" s="22"/>
      <c r="B758" s="114"/>
      <c r="C758" s="22"/>
      <c r="D758" s="22"/>
      <c r="E758" s="22"/>
      <c r="F758" s="22"/>
      <c r="G758" s="22"/>
      <c r="H758" s="22"/>
      <c r="I758" s="108"/>
      <c r="J758" s="109"/>
      <c r="K758" s="108"/>
      <c r="L758" s="22"/>
      <c r="M758" s="22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2" customHeight="1">
      <c r="A759" s="22"/>
      <c r="B759" s="114"/>
      <c r="C759" s="22"/>
      <c r="D759" s="22"/>
      <c r="E759" s="22"/>
      <c r="F759" s="22"/>
      <c r="G759" s="22"/>
      <c r="H759" s="22"/>
      <c r="I759" s="108"/>
      <c r="J759" s="109"/>
      <c r="K759" s="108"/>
      <c r="L759" s="22"/>
      <c r="M759" s="22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2" customHeight="1">
      <c r="A760" s="22"/>
      <c r="B760" s="114"/>
      <c r="C760" s="22"/>
      <c r="D760" s="22"/>
      <c r="E760" s="22"/>
      <c r="F760" s="22"/>
      <c r="G760" s="22"/>
      <c r="H760" s="22"/>
      <c r="I760" s="108"/>
      <c r="J760" s="109"/>
      <c r="K760" s="108"/>
      <c r="L760" s="22"/>
      <c r="M760" s="22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2" customHeight="1">
      <c r="A761" s="22"/>
      <c r="B761" s="114"/>
      <c r="C761" s="22"/>
      <c r="D761" s="22"/>
      <c r="E761" s="22"/>
      <c r="F761" s="22"/>
      <c r="G761" s="22"/>
      <c r="H761" s="22"/>
      <c r="I761" s="108"/>
      <c r="J761" s="109"/>
      <c r="K761" s="108"/>
      <c r="L761" s="22"/>
      <c r="M761" s="22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2" customHeight="1">
      <c r="A762" s="22"/>
      <c r="B762" s="114"/>
      <c r="C762" s="22"/>
      <c r="D762" s="22"/>
      <c r="E762" s="22"/>
      <c r="F762" s="22"/>
      <c r="G762" s="22"/>
      <c r="H762" s="22"/>
      <c r="I762" s="108"/>
      <c r="J762" s="109"/>
      <c r="K762" s="108"/>
      <c r="L762" s="22"/>
      <c r="M762" s="22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2" customHeight="1">
      <c r="A763" s="22"/>
      <c r="B763" s="114"/>
      <c r="C763" s="22"/>
      <c r="D763" s="22"/>
      <c r="E763" s="22"/>
      <c r="F763" s="22"/>
      <c r="G763" s="22"/>
      <c r="H763" s="22"/>
      <c r="I763" s="108"/>
      <c r="J763" s="109"/>
      <c r="K763" s="108"/>
      <c r="L763" s="22"/>
      <c r="M763" s="22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2" customHeight="1">
      <c r="A764" s="22"/>
      <c r="B764" s="114"/>
      <c r="C764" s="22"/>
      <c r="D764" s="22"/>
      <c r="E764" s="22"/>
      <c r="F764" s="22"/>
      <c r="G764" s="22"/>
      <c r="H764" s="22"/>
      <c r="I764" s="108"/>
      <c r="J764" s="109"/>
      <c r="K764" s="108"/>
      <c r="L764" s="22"/>
      <c r="M764" s="22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2" customHeight="1">
      <c r="A765" s="22"/>
      <c r="B765" s="114"/>
      <c r="C765" s="22"/>
      <c r="D765" s="22"/>
      <c r="E765" s="22"/>
      <c r="F765" s="22"/>
      <c r="G765" s="22"/>
      <c r="H765" s="22"/>
      <c r="I765" s="108"/>
      <c r="J765" s="109"/>
      <c r="K765" s="108"/>
      <c r="L765" s="22"/>
      <c r="M765" s="22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2" customHeight="1">
      <c r="A766" s="22"/>
      <c r="B766" s="114"/>
      <c r="C766" s="22"/>
      <c r="D766" s="22"/>
      <c r="E766" s="22"/>
      <c r="F766" s="22"/>
      <c r="G766" s="22"/>
      <c r="H766" s="22"/>
      <c r="I766" s="108"/>
      <c r="J766" s="109"/>
      <c r="K766" s="108"/>
      <c r="L766" s="22"/>
      <c r="M766" s="22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2" customHeight="1">
      <c r="A767" s="22"/>
      <c r="B767" s="114"/>
      <c r="C767" s="22"/>
      <c r="D767" s="22"/>
      <c r="E767" s="22"/>
      <c r="F767" s="22"/>
      <c r="G767" s="22"/>
      <c r="H767" s="22"/>
      <c r="I767" s="108"/>
      <c r="J767" s="109"/>
      <c r="K767" s="108"/>
      <c r="L767" s="22"/>
      <c r="M767" s="22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2" customHeight="1">
      <c r="A768" s="22"/>
      <c r="B768" s="114"/>
      <c r="C768" s="22"/>
      <c r="D768" s="22"/>
      <c r="E768" s="22"/>
      <c r="F768" s="22"/>
      <c r="G768" s="22"/>
      <c r="H768" s="22"/>
      <c r="I768" s="108"/>
      <c r="J768" s="109"/>
      <c r="K768" s="108"/>
      <c r="L768" s="22"/>
      <c r="M768" s="22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2" customHeight="1">
      <c r="A769" s="22"/>
      <c r="B769" s="114"/>
      <c r="C769" s="22"/>
      <c r="D769" s="22"/>
      <c r="E769" s="22"/>
      <c r="F769" s="22"/>
      <c r="G769" s="22"/>
      <c r="H769" s="22"/>
      <c r="I769" s="108"/>
      <c r="J769" s="109"/>
      <c r="K769" s="108"/>
      <c r="L769" s="22"/>
      <c r="M769" s="22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2" customHeight="1">
      <c r="A770" s="22"/>
      <c r="B770" s="114"/>
      <c r="C770" s="22"/>
      <c r="D770" s="22"/>
      <c r="E770" s="22"/>
      <c r="F770" s="22"/>
      <c r="G770" s="22"/>
      <c r="H770" s="22"/>
      <c r="I770" s="108"/>
      <c r="J770" s="109"/>
      <c r="K770" s="108"/>
      <c r="L770" s="22"/>
      <c r="M770" s="22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2" customHeight="1">
      <c r="A771" s="22"/>
      <c r="B771" s="114"/>
      <c r="C771" s="22"/>
      <c r="D771" s="22"/>
      <c r="E771" s="22"/>
      <c r="F771" s="22"/>
      <c r="G771" s="22"/>
      <c r="H771" s="22"/>
      <c r="I771" s="108"/>
      <c r="J771" s="109"/>
      <c r="K771" s="108"/>
      <c r="L771" s="22"/>
      <c r="M771" s="22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2" customHeight="1">
      <c r="A772" s="22"/>
      <c r="B772" s="114"/>
      <c r="C772" s="22"/>
      <c r="D772" s="22"/>
      <c r="E772" s="22"/>
      <c r="F772" s="22"/>
      <c r="G772" s="22"/>
      <c r="H772" s="22"/>
      <c r="I772" s="108"/>
      <c r="J772" s="109"/>
      <c r="K772" s="108"/>
      <c r="L772" s="22"/>
      <c r="M772" s="22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2" customHeight="1">
      <c r="A773" s="22"/>
      <c r="B773" s="114"/>
      <c r="C773" s="22"/>
      <c r="D773" s="22"/>
      <c r="E773" s="22"/>
      <c r="F773" s="22"/>
      <c r="G773" s="22"/>
      <c r="H773" s="22"/>
      <c r="I773" s="108"/>
      <c r="J773" s="109"/>
      <c r="K773" s="108"/>
      <c r="L773" s="22"/>
      <c r="M773" s="22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2" customHeight="1">
      <c r="A774" s="22"/>
      <c r="B774" s="114"/>
      <c r="C774" s="22"/>
      <c r="D774" s="22"/>
      <c r="E774" s="22"/>
      <c r="F774" s="22"/>
      <c r="G774" s="22"/>
      <c r="H774" s="22"/>
      <c r="I774" s="108"/>
      <c r="J774" s="109"/>
      <c r="K774" s="108"/>
      <c r="L774" s="22"/>
      <c r="M774" s="22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2" customHeight="1">
      <c r="A775" s="22"/>
      <c r="B775" s="114"/>
      <c r="C775" s="22"/>
      <c r="D775" s="22"/>
      <c r="E775" s="22"/>
      <c r="F775" s="22"/>
      <c r="G775" s="22"/>
      <c r="H775" s="22"/>
      <c r="I775" s="108"/>
      <c r="J775" s="109"/>
      <c r="K775" s="108"/>
      <c r="L775" s="22"/>
      <c r="M775" s="22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2" customHeight="1">
      <c r="A776" s="22"/>
      <c r="B776" s="114"/>
      <c r="C776" s="22"/>
      <c r="D776" s="22"/>
      <c r="E776" s="22"/>
      <c r="F776" s="22"/>
      <c r="G776" s="22"/>
      <c r="H776" s="22"/>
      <c r="I776" s="108"/>
      <c r="J776" s="109"/>
      <c r="K776" s="108"/>
      <c r="L776" s="22"/>
      <c r="M776" s="22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2" customHeight="1">
      <c r="A777" s="22"/>
      <c r="B777" s="114"/>
      <c r="C777" s="22"/>
      <c r="D777" s="22"/>
      <c r="E777" s="22"/>
      <c r="F777" s="22"/>
      <c r="G777" s="22"/>
      <c r="H777" s="22"/>
      <c r="I777" s="108"/>
      <c r="J777" s="109"/>
      <c r="K777" s="108"/>
      <c r="L777" s="22"/>
      <c r="M777" s="22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2" customHeight="1">
      <c r="A778" s="22"/>
      <c r="B778" s="114"/>
      <c r="C778" s="22"/>
      <c r="D778" s="22"/>
      <c r="E778" s="22"/>
      <c r="F778" s="22"/>
      <c r="G778" s="22"/>
      <c r="H778" s="22"/>
      <c r="I778" s="108"/>
      <c r="J778" s="109"/>
      <c r="K778" s="108"/>
      <c r="L778" s="22"/>
      <c r="M778" s="22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2" customHeight="1">
      <c r="A779" s="22"/>
      <c r="B779" s="114"/>
      <c r="C779" s="22"/>
      <c r="D779" s="22"/>
      <c r="E779" s="22"/>
      <c r="F779" s="22"/>
      <c r="G779" s="22"/>
      <c r="H779" s="22"/>
      <c r="I779" s="108"/>
      <c r="J779" s="109"/>
      <c r="K779" s="108"/>
      <c r="L779" s="22"/>
      <c r="M779" s="22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2" customHeight="1">
      <c r="A780" s="22"/>
      <c r="B780" s="114"/>
      <c r="C780" s="22"/>
      <c r="D780" s="22"/>
      <c r="E780" s="22"/>
      <c r="F780" s="22"/>
      <c r="G780" s="22"/>
      <c r="H780" s="22"/>
      <c r="I780" s="108"/>
      <c r="J780" s="109"/>
      <c r="K780" s="108"/>
      <c r="L780" s="22"/>
      <c r="M780" s="22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2" customHeight="1">
      <c r="A781" s="22"/>
      <c r="B781" s="114"/>
      <c r="C781" s="22"/>
      <c r="D781" s="22"/>
      <c r="E781" s="22"/>
      <c r="F781" s="22"/>
      <c r="G781" s="22"/>
      <c r="H781" s="22"/>
      <c r="I781" s="108"/>
      <c r="J781" s="109"/>
      <c r="K781" s="108"/>
      <c r="L781" s="22"/>
      <c r="M781" s="22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2" customHeight="1">
      <c r="A782" s="22"/>
      <c r="B782" s="114"/>
      <c r="C782" s="22"/>
      <c r="D782" s="22"/>
      <c r="E782" s="22"/>
      <c r="F782" s="22"/>
      <c r="G782" s="22"/>
      <c r="H782" s="22"/>
      <c r="I782" s="108"/>
      <c r="J782" s="109"/>
      <c r="K782" s="108"/>
      <c r="L782" s="22"/>
      <c r="M782" s="22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2" customHeight="1">
      <c r="A783" s="22"/>
      <c r="B783" s="114"/>
      <c r="C783" s="22"/>
      <c r="D783" s="22"/>
      <c r="E783" s="22"/>
      <c r="F783" s="22"/>
      <c r="G783" s="22"/>
      <c r="H783" s="22"/>
      <c r="I783" s="108"/>
      <c r="J783" s="109"/>
      <c r="K783" s="108"/>
      <c r="L783" s="22"/>
      <c r="M783" s="22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2" customHeight="1">
      <c r="A784" s="22"/>
      <c r="B784" s="114"/>
      <c r="C784" s="22"/>
      <c r="D784" s="22"/>
      <c r="E784" s="22"/>
      <c r="F784" s="22"/>
      <c r="G784" s="22"/>
      <c r="H784" s="22"/>
      <c r="I784" s="108"/>
      <c r="J784" s="109"/>
      <c r="K784" s="108"/>
      <c r="L784" s="22"/>
      <c r="M784" s="22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2" customHeight="1">
      <c r="A785" s="22"/>
      <c r="B785" s="114"/>
      <c r="C785" s="22"/>
      <c r="D785" s="22"/>
      <c r="E785" s="22"/>
      <c r="F785" s="22"/>
      <c r="G785" s="22"/>
      <c r="H785" s="22"/>
      <c r="I785" s="108"/>
      <c r="J785" s="109"/>
      <c r="K785" s="108"/>
      <c r="L785" s="22"/>
      <c r="M785" s="22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2" customHeight="1">
      <c r="A786" s="22"/>
      <c r="B786" s="114"/>
      <c r="C786" s="22"/>
      <c r="D786" s="22"/>
      <c r="E786" s="22"/>
      <c r="F786" s="22"/>
      <c r="G786" s="22"/>
      <c r="H786" s="22"/>
      <c r="I786" s="108"/>
      <c r="J786" s="109"/>
      <c r="K786" s="108"/>
      <c r="L786" s="22"/>
      <c r="M786" s="22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2" customHeight="1">
      <c r="A787" s="22"/>
      <c r="B787" s="114"/>
      <c r="C787" s="22"/>
      <c r="D787" s="22"/>
      <c r="E787" s="22"/>
      <c r="F787" s="22"/>
      <c r="G787" s="22"/>
      <c r="H787" s="22"/>
      <c r="I787" s="108"/>
      <c r="J787" s="109"/>
      <c r="K787" s="108"/>
      <c r="L787" s="22"/>
      <c r="M787" s="22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2" customHeight="1">
      <c r="A788" s="22"/>
      <c r="B788" s="114"/>
      <c r="C788" s="22"/>
      <c r="D788" s="22"/>
      <c r="E788" s="22"/>
      <c r="F788" s="22"/>
      <c r="G788" s="22"/>
      <c r="H788" s="22"/>
      <c r="I788" s="108"/>
      <c r="J788" s="109"/>
      <c r="K788" s="108"/>
      <c r="L788" s="22"/>
      <c r="M788" s="22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2" customHeight="1">
      <c r="A789" s="22"/>
      <c r="B789" s="114"/>
      <c r="C789" s="22"/>
      <c r="D789" s="22"/>
      <c r="E789" s="22"/>
      <c r="F789" s="22"/>
      <c r="G789" s="22"/>
      <c r="H789" s="22"/>
      <c r="I789" s="108"/>
      <c r="J789" s="109"/>
      <c r="K789" s="108"/>
      <c r="L789" s="22"/>
      <c r="M789" s="22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2" customHeight="1">
      <c r="A790" s="22"/>
      <c r="B790" s="114"/>
      <c r="C790" s="22"/>
      <c r="D790" s="22"/>
      <c r="E790" s="22"/>
      <c r="F790" s="22"/>
      <c r="G790" s="22"/>
      <c r="H790" s="22"/>
      <c r="I790" s="108"/>
      <c r="J790" s="109"/>
      <c r="K790" s="108"/>
      <c r="L790" s="22"/>
      <c r="M790" s="22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2" customHeight="1">
      <c r="A791" s="22"/>
      <c r="B791" s="114"/>
      <c r="C791" s="22"/>
      <c r="D791" s="22"/>
      <c r="E791" s="22"/>
      <c r="F791" s="22"/>
      <c r="G791" s="22"/>
      <c r="H791" s="22"/>
      <c r="I791" s="108"/>
      <c r="J791" s="109"/>
      <c r="K791" s="108"/>
      <c r="L791" s="22"/>
      <c r="M791" s="22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2" customHeight="1">
      <c r="A792" s="22"/>
      <c r="B792" s="114"/>
      <c r="C792" s="22"/>
      <c r="D792" s="22"/>
      <c r="E792" s="22"/>
      <c r="F792" s="22"/>
      <c r="G792" s="22"/>
      <c r="H792" s="22"/>
      <c r="I792" s="108"/>
      <c r="J792" s="109"/>
      <c r="K792" s="108"/>
      <c r="L792" s="22"/>
      <c r="M792" s="22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2" customHeight="1">
      <c r="A793" s="22"/>
      <c r="B793" s="114"/>
      <c r="C793" s="22"/>
      <c r="D793" s="22"/>
      <c r="E793" s="22"/>
      <c r="F793" s="22"/>
      <c r="G793" s="22"/>
      <c r="H793" s="22"/>
      <c r="I793" s="108"/>
      <c r="J793" s="109"/>
      <c r="K793" s="108"/>
      <c r="L793" s="22"/>
      <c r="M793" s="22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2" customHeight="1">
      <c r="A794" s="22"/>
      <c r="B794" s="114"/>
      <c r="C794" s="22"/>
      <c r="D794" s="22"/>
      <c r="E794" s="22"/>
      <c r="F794" s="22"/>
      <c r="G794" s="22"/>
      <c r="H794" s="22"/>
      <c r="I794" s="108"/>
      <c r="J794" s="109"/>
      <c r="K794" s="108"/>
      <c r="L794" s="22"/>
      <c r="M794" s="22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2" customHeight="1">
      <c r="A795" s="22"/>
      <c r="B795" s="114"/>
      <c r="C795" s="22"/>
      <c r="D795" s="22"/>
      <c r="E795" s="22"/>
      <c r="F795" s="22"/>
      <c r="G795" s="22"/>
      <c r="H795" s="22"/>
      <c r="I795" s="108"/>
      <c r="J795" s="109"/>
      <c r="K795" s="108"/>
      <c r="L795" s="22"/>
      <c r="M795" s="22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2" customHeight="1">
      <c r="A796" s="22"/>
      <c r="B796" s="114"/>
      <c r="C796" s="22"/>
      <c r="D796" s="22"/>
      <c r="E796" s="22"/>
      <c r="F796" s="22"/>
      <c r="G796" s="22"/>
      <c r="H796" s="22"/>
      <c r="I796" s="108"/>
      <c r="J796" s="109"/>
      <c r="K796" s="108"/>
      <c r="L796" s="22"/>
      <c r="M796" s="22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2" customHeight="1">
      <c r="A797" s="22"/>
      <c r="B797" s="114"/>
      <c r="C797" s="22"/>
      <c r="D797" s="22"/>
      <c r="E797" s="22"/>
      <c r="F797" s="22"/>
      <c r="G797" s="22"/>
      <c r="H797" s="22"/>
      <c r="I797" s="108"/>
      <c r="J797" s="109"/>
      <c r="K797" s="108"/>
      <c r="L797" s="22"/>
      <c r="M797" s="22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2" customHeight="1">
      <c r="A798" s="22"/>
      <c r="B798" s="114"/>
      <c r="C798" s="22"/>
      <c r="D798" s="22"/>
      <c r="E798" s="22"/>
      <c r="F798" s="22"/>
      <c r="G798" s="22"/>
      <c r="H798" s="22"/>
      <c r="I798" s="108"/>
      <c r="J798" s="109"/>
      <c r="K798" s="108"/>
      <c r="L798" s="22"/>
      <c r="M798" s="22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2" customHeight="1">
      <c r="A799" s="22"/>
      <c r="B799" s="114"/>
      <c r="C799" s="22"/>
      <c r="D799" s="22"/>
      <c r="E799" s="22"/>
      <c r="F799" s="22"/>
      <c r="G799" s="22"/>
      <c r="H799" s="22"/>
      <c r="I799" s="108"/>
      <c r="J799" s="109"/>
      <c r="K799" s="108"/>
      <c r="L799" s="22"/>
      <c r="M799" s="22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2" customHeight="1">
      <c r="A800" s="22"/>
      <c r="B800" s="114"/>
      <c r="C800" s="22"/>
      <c r="D800" s="22"/>
      <c r="E800" s="22"/>
      <c r="F800" s="22"/>
      <c r="G800" s="22"/>
      <c r="H800" s="22"/>
      <c r="I800" s="108"/>
      <c r="J800" s="109"/>
      <c r="K800" s="108"/>
      <c r="L800" s="22"/>
      <c r="M800" s="22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2" customHeight="1">
      <c r="A801" s="22"/>
      <c r="B801" s="114"/>
      <c r="C801" s="22"/>
      <c r="D801" s="22"/>
      <c r="E801" s="22"/>
      <c r="F801" s="22"/>
      <c r="G801" s="22"/>
      <c r="H801" s="22"/>
      <c r="I801" s="108"/>
      <c r="J801" s="109"/>
      <c r="K801" s="108"/>
      <c r="L801" s="22"/>
      <c r="M801" s="22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2" customHeight="1">
      <c r="A802" s="22"/>
      <c r="B802" s="114"/>
      <c r="C802" s="22"/>
      <c r="D802" s="22"/>
      <c r="E802" s="22"/>
      <c r="F802" s="22"/>
      <c r="G802" s="22"/>
      <c r="H802" s="22"/>
      <c r="I802" s="108"/>
      <c r="J802" s="109"/>
      <c r="K802" s="108"/>
      <c r="L802" s="22"/>
      <c r="M802" s="22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2" customHeight="1">
      <c r="A803" s="22"/>
      <c r="B803" s="114"/>
      <c r="C803" s="22"/>
      <c r="D803" s="22"/>
      <c r="E803" s="22"/>
      <c r="F803" s="22"/>
      <c r="G803" s="22"/>
      <c r="H803" s="22"/>
      <c r="I803" s="108"/>
      <c r="J803" s="109"/>
      <c r="K803" s="108"/>
      <c r="L803" s="22"/>
      <c r="M803" s="22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2" customHeight="1">
      <c r="A804" s="22"/>
      <c r="B804" s="114"/>
      <c r="C804" s="22"/>
      <c r="D804" s="22"/>
      <c r="E804" s="22"/>
      <c r="F804" s="22"/>
      <c r="G804" s="22"/>
      <c r="H804" s="22"/>
      <c r="I804" s="108"/>
      <c r="J804" s="109"/>
      <c r="K804" s="108"/>
      <c r="L804" s="22"/>
      <c r="M804" s="22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2" customHeight="1">
      <c r="A805" s="22"/>
      <c r="B805" s="114"/>
      <c r="C805" s="22"/>
      <c r="D805" s="22"/>
      <c r="E805" s="22"/>
      <c r="F805" s="22"/>
      <c r="G805" s="22"/>
      <c r="H805" s="22"/>
      <c r="I805" s="108"/>
      <c r="J805" s="109"/>
      <c r="K805" s="108"/>
      <c r="L805" s="22"/>
      <c r="M805" s="22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2" customHeight="1">
      <c r="A806" s="22"/>
      <c r="B806" s="114"/>
      <c r="C806" s="22"/>
      <c r="D806" s="22"/>
      <c r="E806" s="22"/>
      <c r="F806" s="22"/>
      <c r="G806" s="22"/>
      <c r="H806" s="22"/>
      <c r="I806" s="108"/>
      <c r="J806" s="109"/>
      <c r="K806" s="108"/>
      <c r="L806" s="22"/>
      <c r="M806" s="22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2" customHeight="1">
      <c r="A807" s="22"/>
      <c r="B807" s="114"/>
      <c r="C807" s="22"/>
      <c r="D807" s="22"/>
      <c r="E807" s="22"/>
      <c r="F807" s="22"/>
      <c r="G807" s="22"/>
      <c r="H807" s="22"/>
      <c r="I807" s="108"/>
      <c r="J807" s="109"/>
      <c r="K807" s="108"/>
      <c r="L807" s="22"/>
      <c r="M807" s="22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2" customHeight="1">
      <c r="A808" s="22"/>
      <c r="B808" s="114"/>
      <c r="C808" s="22"/>
      <c r="D808" s="22"/>
      <c r="E808" s="22"/>
      <c r="F808" s="22"/>
      <c r="G808" s="22"/>
      <c r="H808" s="22"/>
      <c r="I808" s="108"/>
      <c r="J808" s="109"/>
      <c r="K808" s="108"/>
      <c r="L808" s="22"/>
      <c r="M808" s="22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2" customHeight="1">
      <c r="A809" s="22"/>
      <c r="B809" s="114"/>
      <c r="C809" s="22"/>
      <c r="D809" s="22"/>
      <c r="E809" s="22"/>
      <c r="F809" s="22"/>
      <c r="G809" s="22"/>
      <c r="H809" s="22"/>
      <c r="I809" s="108"/>
      <c r="J809" s="109"/>
      <c r="K809" s="108"/>
      <c r="L809" s="22"/>
      <c r="M809" s="22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2" customHeight="1">
      <c r="A810" s="22"/>
      <c r="B810" s="114"/>
      <c r="C810" s="22"/>
      <c r="D810" s="22"/>
      <c r="E810" s="22"/>
      <c r="F810" s="22"/>
      <c r="G810" s="22"/>
      <c r="H810" s="22"/>
      <c r="I810" s="108"/>
      <c r="J810" s="109"/>
      <c r="K810" s="108"/>
      <c r="L810" s="22"/>
      <c r="M810" s="22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2" customHeight="1">
      <c r="A811" s="22"/>
      <c r="B811" s="114"/>
      <c r="C811" s="22"/>
      <c r="D811" s="22"/>
      <c r="E811" s="22"/>
      <c r="F811" s="22"/>
      <c r="G811" s="22"/>
      <c r="H811" s="22"/>
      <c r="I811" s="108"/>
      <c r="J811" s="109"/>
      <c r="K811" s="108"/>
      <c r="L811" s="22"/>
      <c r="M811" s="22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2" customHeight="1">
      <c r="A812" s="22"/>
      <c r="B812" s="114"/>
      <c r="C812" s="22"/>
      <c r="D812" s="22"/>
      <c r="E812" s="22"/>
      <c r="F812" s="22"/>
      <c r="G812" s="22"/>
      <c r="H812" s="22"/>
      <c r="I812" s="108"/>
      <c r="J812" s="109"/>
      <c r="K812" s="108"/>
      <c r="L812" s="22"/>
      <c r="M812" s="22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2" customHeight="1">
      <c r="A813" s="22"/>
      <c r="B813" s="114"/>
      <c r="C813" s="22"/>
      <c r="D813" s="22"/>
      <c r="E813" s="22"/>
      <c r="F813" s="22"/>
      <c r="G813" s="22"/>
      <c r="H813" s="22"/>
      <c r="I813" s="108"/>
      <c r="J813" s="109"/>
      <c r="K813" s="108"/>
      <c r="L813" s="22"/>
      <c r="M813" s="22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2" customHeight="1">
      <c r="A814" s="22"/>
      <c r="B814" s="114"/>
      <c r="C814" s="22"/>
      <c r="D814" s="22"/>
      <c r="E814" s="22"/>
      <c r="F814" s="22"/>
      <c r="G814" s="22"/>
      <c r="H814" s="22"/>
      <c r="I814" s="108"/>
      <c r="J814" s="109"/>
      <c r="K814" s="108"/>
      <c r="L814" s="22"/>
      <c r="M814" s="22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2" customHeight="1">
      <c r="A815" s="22"/>
      <c r="B815" s="114"/>
      <c r="C815" s="22"/>
      <c r="D815" s="22"/>
      <c r="E815" s="22"/>
      <c r="F815" s="22"/>
      <c r="G815" s="22"/>
      <c r="H815" s="22"/>
      <c r="I815" s="108"/>
      <c r="J815" s="109"/>
      <c r="K815" s="108"/>
      <c r="L815" s="22"/>
      <c r="M815" s="22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2" customHeight="1">
      <c r="A816" s="22"/>
      <c r="B816" s="114"/>
      <c r="C816" s="22"/>
      <c r="D816" s="22"/>
      <c r="E816" s="22"/>
      <c r="F816" s="22"/>
      <c r="G816" s="22"/>
      <c r="H816" s="22"/>
      <c r="I816" s="108"/>
      <c r="J816" s="109"/>
      <c r="K816" s="108"/>
      <c r="L816" s="22"/>
      <c r="M816" s="22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2" customHeight="1">
      <c r="A817" s="22"/>
      <c r="B817" s="114"/>
      <c r="C817" s="22"/>
      <c r="D817" s="22"/>
      <c r="E817" s="22"/>
      <c r="F817" s="22"/>
      <c r="G817" s="22"/>
      <c r="H817" s="22"/>
      <c r="I817" s="108"/>
      <c r="J817" s="109"/>
      <c r="K817" s="108"/>
      <c r="L817" s="22"/>
      <c r="M817" s="22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2" customHeight="1">
      <c r="A818" s="22"/>
      <c r="B818" s="114"/>
      <c r="C818" s="22"/>
      <c r="D818" s="22"/>
      <c r="E818" s="22"/>
      <c r="F818" s="22"/>
      <c r="G818" s="22"/>
      <c r="H818" s="22"/>
      <c r="I818" s="108"/>
      <c r="J818" s="109"/>
      <c r="K818" s="108"/>
      <c r="L818" s="22"/>
      <c r="M818" s="22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2" customHeight="1">
      <c r="A819" s="22"/>
      <c r="B819" s="114"/>
      <c r="C819" s="22"/>
      <c r="D819" s="22"/>
      <c r="E819" s="22"/>
      <c r="F819" s="22"/>
      <c r="G819" s="22"/>
      <c r="H819" s="22"/>
      <c r="I819" s="108"/>
      <c r="J819" s="109"/>
      <c r="K819" s="108"/>
      <c r="L819" s="22"/>
      <c r="M819" s="22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2" customHeight="1">
      <c r="A820" s="22"/>
      <c r="B820" s="114"/>
      <c r="C820" s="22"/>
      <c r="D820" s="22"/>
      <c r="E820" s="22"/>
      <c r="F820" s="22"/>
      <c r="G820" s="22"/>
      <c r="H820" s="22"/>
      <c r="I820" s="108"/>
      <c r="J820" s="109"/>
      <c r="K820" s="108"/>
      <c r="L820" s="22"/>
      <c r="M820" s="22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2" customHeight="1">
      <c r="A821" s="22"/>
      <c r="B821" s="114"/>
      <c r="C821" s="22"/>
      <c r="D821" s="22"/>
      <c r="E821" s="22"/>
      <c r="F821" s="22"/>
      <c r="G821" s="22"/>
      <c r="H821" s="22"/>
      <c r="I821" s="108"/>
      <c r="J821" s="109"/>
      <c r="K821" s="108"/>
      <c r="L821" s="22"/>
      <c r="M821" s="22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2" customHeight="1">
      <c r="A822" s="22"/>
      <c r="B822" s="114"/>
      <c r="C822" s="22"/>
      <c r="D822" s="22"/>
      <c r="E822" s="22"/>
      <c r="F822" s="22"/>
      <c r="G822" s="22"/>
      <c r="H822" s="22"/>
      <c r="I822" s="108"/>
      <c r="J822" s="109"/>
      <c r="K822" s="108"/>
      <c r="L822" s="22"/>
      <c r="M822" s="22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2" customHeight="1">
      <c r="A823" s="22"/>
      <c r="B823" s="114"/>
      <c r="C823" s="22"/>
      <c r="D823" s="22"/>
      <c r="E823" s="22"/>
      <c r="F823" s="22"/>
      <c r="G823" s="22"/>
      <c r="H823" s="22"/>
      <c r="I823" s="108"/>
      <c r="J823" s="109"/>
      <c r="K823" s="108"/>
      <c r="L823" s="22"/>
      <c r="M823" s="22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2" customHeight="1">
      <c r="A824" s="22"/>
      <c r="B824" s="114"/>
      <c r="C824" s="22"/>
      <c r="D824" s="22"/>
      <c r="E824" s="22"/>
      <c r="F824" s="22"/>
      <c r="G824" s="22"/>
      <c r="H824" s="22"/>
      <c r="I824" s="108"/>
      <c r="J824" s="109"/>
      <c r="K824" s="108"/>
      <c r="L824" s="22"/>
      <c r="M824" s="22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2" customHeight="1">
      <c r="A825" s="22"/>
      <c r="B825" s="114"/>
      <c r="C825" s="22"/>
      <c r="D825" s="22"/>
      <c r="E825" s="22"/>
      <c r="F825" s="22"/>
      <c r="G825" s="22"/>
      <c r="H825" s="22"/>
      <c r="I825" s="108"/>
      <c r="J825" s="109"/>
      <c r="K825" s="108"/>
      <c r="L825" s="22"/>
      <c r="M825" s="22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2" customHeight="1">
      <c r="A826" s="22"/>
      <c r="B826" s="114"/>
      <c r="C826" s="22"/>
      <c r="D826" s="22"/>
      <c r="E826" s="22"/>
      <c r="F826" s="22"/>
      <c r="G826" s="22"/>
      <c r="H826" s="22"/>
      <c r="I826" s="108"/>
      <c r="J826" s="109"/>
      <c r="K826" s="108"/>
      <c r="L826" s="22"/>
      <c r="M826" s="22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2" customHeight="1">
      <c r="A827" s="22"/>
      <c r="B827" s="114"/>
      <c r="C827" s="22"/>
      <c r="D827" s="22"/>
      <c r="E827" s="22"/>
      <c r="F827" s="22"/>
      <c r="G827" s="22"/>
      <c r="H827" s="22"/>
      <c r="I827" s="108"/>
      <c r="J827" s="109"/>
      <c r="K827" s="108"/>
      <c r="L827" s="22"/>
      <c r="M827" s="22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2" customHeight="1">
      <c r="A828" s="22"/>
      <c r="B828" s="114"/>
      <c r="C828" s="22"/>
      <c r="D828" s="22"/>
      <c r="E828" s="22"/>
      <c r="F828" s="22"/>
      <c r="G828" s="22"/>
      <c r="H828" s="22"/>
      <c r="I828" s="108"/>
      <c r="J828" s="109"/>
      <c r="K828" s="108"/>
      <c r="L828" s="22"/>
      <c r="M828" s="22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2" customHeight="1">
      <c r="A829" s="22"/>
      <c r="B829" s="114"/>
      <c r="C829" s="22"/>
      <c r="D829" s="22"/>
      <c r="E829" s="22"/>
      <c r="F829" s="22"/>
      <c r="G829" s="22"/>
      <c r="H829" s="22"/>
      <c r="I829" s="108"/>
      <c r="J829" s="109"/>
      <c r="K829" s="108"/>
      <c r="L829" s="22"/>
      <c r="M829" s="22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2" customHeight="1">
      <c r="A830" s="22"/>
      <c r="B830" s="114"/>
      <c r="C830" s="22"/>
      <c r="D830" s="22"/>
      <c r="E830" s="22"/>
      <c r="F830" s="22"/>
      <c r="G830" s="22"/>
      <c r="H830" s="22"/>
      <c r="I830" s="108"/>
      <c r="J830" s="109"/>
      <c r="K830" s="108"/>
      <c r="L830" s="22"/>
      <c r="M830" s="22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2" customHeight="1">
      <c r="A831" s="22"/>
      <c r="B831" s="114"/>
      <c r="C831" s="22"/>
      <c r="D831" s="22"/>
      <c r="E831" s="22"/>
      <c r="F831" s="22"/>
      <c r="G831" s="22"/>
      <c r="H831" s="22"/>
      <c r="I831" s="108"/>
      <c r="J831" s="109"/>
      <c r="K831" s="108"/>
      <c r="L831" s="22"/>
      <c r="M831" s="22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2" customHeight="1">
      <c r="A832" s="22"/>
      <c r="B832" s="114"/>
      <c r="C832" s="22"/>
      <c r="D832" s="22"/>
      <c r="E832" s="22"/>
      <c r="F832" s="22"/>
      <c r="G832" s="22"/>
      <c r="H832" s="22"/>
      <c r="I832" s="108"/>
      <c r="J832" s="109"/>
      <c r="K832" s="108"/>
      <c r="L832" s="22"/>
      <c r="M832" s="22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2" customHeight="1">
      <c r="A833" s="22"/>
      <c r="B833" s="114"/>
      <c r="C833" s="22"/>
      <c r="D833" s="22"/>
      <c r="E833" s="22"/>
      <c r="F833" s="22"/>
      <c r="G833" s="22"/>
      <c r="H833" s="22"/>
      <c r="I833" s="108"/>
      <c r="J833" s="109"/>
      <c r="K833" s="108"/>
      <c r="L833" s="22"/>
      <c r="M833" s="22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2" customHeight="1">
      <c r="A834" s="22"/>
      <c r="B834" s="114"/>
      <c r="C834" s="22"/>
      <c r="D834" s="22"/>
      <c r="E834" s="22"/>
      <c r="F834" s="22"/>
      <c r="G834" s="22"/>
      <c r="H834" s="22"/>
      <c r="I834" s="108"/>
      <c r="J834" s="109"/>
      <c r="K834" s="108"/>
      <c r="L834" s="22"/>
      <c r="M834" s="22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2" customHeight="1">
      <c r="A835" s="22"/>
      <c r="B835" s="114"/>
      <c r="C835" s="22"/>
      <c r="D835" s="22"/>
      <c r="E835" s="22"/>
      <c r="F835" s="22"/>
      <c r="G835" s="22"/>
      <c r="H835" s="22"/>
      <c r="I835" s="108"/>
      <c r="J835" s="109"/>
      <c r="K835" s="108"/>
      <c r="L835" s="22"/>
      <c r="M835" s="22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2" customHeight="1">
      <c r="A836" s="22"/>
      <c r="B836" s="114"/>
      <c r="C836" s="22"/>
      <c r="D836" s="22"/>
      <c r="E836" s="22"/>
      <c r="F836" s="22"/>
      <c r="G836" s="22"/>
      <c r="H836" s="22"/>
      <c r="I836" s="108"/>
      <c r="J836" s="109"/>
      <c r="K836" s="108"/>
      <c r="L836" s="22"/>
      <c r="M836" s="22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2" customHeight="1">
      <c r="A837" s="22"/>
      <c r="B837" s="114"/>
      <c r="C837" s="22"/>
      <c r="D837" s="22"/>
      <c r="E837" s="22"/>
      <c r="F837" s="22"/>
      <c r="G837" s="22"/>
      <c r="H837" s="22"/>
      <c r="I837" s="108"/>
      <c r="J837" s="109"/>
      <c r="K837" s="108"/>
      <c r="L837" s="22"/>
      <c r="M837" s="22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2" customHeight="1">
      <c r="A838" s="22"/>
      <c r="B838" s="114"/>
      <c r="C838" s="22"/>
      <c r="D838" s="22"/>
      <c r="E838" s="22"/>
      <c r="F838" s="22"/>
      <c r="G838" s="22"/>
      <c r="H838" s="22"/>
      <c r="I838" s="108"/>
      <c r="J838" s="109"/>
      <c r="K838" s="108"/>
      <c r="L838" s="22"/>
      <c r="M838" s="22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2" customHeight="1">
      <c r="A839" s="22"/>
      <c r="B839" s="114"/>
      <c r="C839" s="22"/>
      <c r="D839" s="22"/>
      <c r="E839" s="22"/>
      <c r="F839" s="22"/>
      <c r="G839" s="22"/>
      <c r="H839" s="22"/>
      <c r="I839" s="108"/>
      <c r="J839" s="109"/>
      <c r="K839" s="108"/>
      <c r="L839" s="22"/>
      <c r="M839" s="22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2" customHeight="1">
      <c r="A840" s="22"/>
      <c r="B840" s="114"/>
      <c r="C840" s="22"/>
      <c r="D840" s="22"/>
      <c r="E840" s="22"/>
      <c r="F840" s="22"/>
      <c r="G840" s="22"/>
      <c r="H840" s="22"/>
      <c r="I840" s="108"/>
      <c r="J840" s="109"/>
      <c r="K840" s="108"/>
      <c r="L840" s="22"/>
      <c r="M840" s="22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2" customHeight="1">
      <c r="A841" s="22"/>
      <c r="B841" s="114"/>
      <c r="C841" s="22"/>
      <c r="D841" s="22"/>
      <c r="E841" s="22"/>
      <c r="F841" s="22"/>
      <c r="G841" s="22"/>
      <c r="H841" s="22"/>
      <c r="I841" s="108"/>
      <c r="J841" s="109"/>
      <c r="K841" s="108"/>
      <c r="L841" s="22"/>
      <c r="M841" s="22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2" customHeight="1">
      <c r="A842" s="22"/>
      <c r="B842" s="114"/>
      <c r="C842" s="22"/>
      <c r="D842" s="22"/>
      <c r="E842" s="22"/>
      <c r="F842" s="22"/>
      <c r="G842" s="22"/>
      <c r="H842" s="22"/>
      <c r="I842" s="108"/>
      <c r="J842" s="109"/>
      <c r="K842" s="108"/>
      <c r="L842" s="22"/>
      <c r="M842" s="22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2" customHeight="1">
      <c r="A843" s="22"/>
      <c r="B843" s="114"/>
      <c r="C843" s="22"/>
      <c r="D843" s="22"/>
      <c r="E843" s="22"/>
      <c r="F843" s="22"/>
      <c r="G843" s="22"/>
      <c r="H843" s="22"/>
      <c r="I843" s="108"/>
      <c r="J843" s="109"/>
      <c r="K843" s="108"/>
      <c r="L843" s="22"/>
      <c r="M843" s="22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2" customHeight="1">
      <c r="A844" s="22"/>
      <c r="B844" s="114"/>
      <c r="C844" s="22"/>
      <c r="D844" s="22"/>
      <c r="E844" s="22"/>
      <c r="F844" s="22"/>
      <c r="G844" s="22"/>
      <c r="H844" s="22"/>
      <c r="I844" s="108"/>
      <c r="J844" s="109"/>
      <c r="K844" s="108"/>
      <c r="L844" s="22"/>
      <c r="M844" s="22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2" customHeight="1">
      <c r="A845" s="22"/>
      <c r="B845" s="114"/>
      <c r="C845" s="22"/>
      <c r="D845" s="22"/>
      <c r="E845" s="22"/>
      <c r="F845" s="22"/>
      <c r="G845" s="22"/>
      <c r="H845" s="22"/>
      <c r="I845" s="108"/>
      <c r="J845" s="109"/>
      <c r="K845" s="108"/>
      <c r="L845" s="22"/>
      <c r="M845" s="22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2" customHeight="1">
      <c r="A846" s="22"/>
      <c r="B846" s="114"/>
      <c r="C846" s="22"/>
      <c r="D846" s="22"/>
      <c r="E846" s="22"/>
      <c r="F846" s="22"/>
      <c r="G846" s="22"/>
      <c r="H846" s="22"/>
      <c r="I846" s="108"/>
      <c r="J846" s="109"/>
      <c r="K846" s="108"/>
      <c r="L846" s="22"/>
      <c r="M846" s="22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2" customHeight="1">
      <c r="A847" s="22"/>
      <c r="B847" s="114"/>
      <c r="C847" s="22"/>
      <c r="D847" s="22"/>
      <c r="E847" s="22"/>
      <c r="F847" s="22"/>
      <c r="G847" s="22"/>
      <c r="H847" s="22"/>
      <c r="I847" s="108"/>
      <c r="J847" s="109"/>
      <c r="K847" s="108"/>
      <c r="L847" s="22"/>
      <c r="M847" s="22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2" customHeight="1">
      <c r="A848" s="22"/>
      <c r="B848" s="114"/>
      <c r="C848" s="22"/>
      <c r="D848" s="22"/>
      <c r="E848" s="22"/>
      <c r="F848" s="22"/>
      <c r="G848" s="22"/>
      <c r="H848" s="22"/>
      <c r="I848" s="108"/>
      <c r="J848" s="109"/>
      <c r="K848" s="108"/>
      <c r="L848" s="22"/>
      <c r="M848" s="22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2" customHeight="1">
      <c r="A849" s="22"/>
      <c r="B849" s="114"/>
      <c r="C849" s="22"/>
      <c r="D849" s="22"/>
      <c r="E849" s="22"/>
      <c r="F849" s="22"/>
      <c r="G849" s="22"/>
      <c r="H849" s="22"/>
      <c r="I849" s="108"/>
      <c r="J849" s="109"/>
      <c r="K849" s="108"/>
      <c r="L849" s="22"/>
      <c r="M849" s="22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2" customHeight="1">
      <c r="A850" s="22"/>
      <c r="B850" s="114"/>
      <c r="C850" s="22"/>
      <c r="D850" s="22"/>
      <c r="E850" s="22"/>
      <c r="F850" s="22"/>
      <c r="G850" s="22"/>
      <c r="H850" s="22"/>
      <c r="I850" s="108"/>
      <c r="J850" s="109"/>
      <c r="K850" s="108"/>
      <c r="L850" s="22"/>
      <c r="M850" s="22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2" customHeight="1">
      <c r="A851" s="22"/>
      <c r="B851" s="114"/>
      <c r="C851" s="22"/>
      <c r="D851" s="22"/>
      <c r="E851" s="22"/>
      <c r="F851" s="22"/>
      <c r="G851" s="22"/>
      <c r="H851" s="22"/>
      <c r="I851" s="108"/>
      <c r="J851" s="109"/>
      <c r="K851" s="108"/>
      <c r="L851" s="22"/>
      <c r="M851" s="22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2" customHeight="1">
      <c r="A852" s="22"/>
      <c r="B852" s="114"/>
      <c r="C852" s="22"/>
      <c r="D852" s="22"/>
      <c r="E852" s="22"/>
      <c r="F852" s="22"/>
      <c r="G852" s="22"/>
      <c r="H852" s="22"/>
      <c r="I852" s="108"/>
      <c r="J852" s="109"/>
      <c r="K852" s="108"/>
      <c r="L852" s="22"/>
      <c r="M852" s="22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2" customHeight="1">
      <c r="A853" s="22"/>
      <c r="B853" s="114"/>
      <c r="C853" s="22"/>
      <c r="D853" s="22"/>
      <c r="E853" s="22"/>
      <c r="F853" s="22"/>
      <c r="G853" s="22"/>
      <c r="H853" s="22"/>
      <c r="I853" s="108"/>
      <c r="J853" s="109"/>
      <c r="K853" s="108"/>
      <c r="L853" s="22"/>
      <c r="M853" s="22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2" customHeight="1">
      <c r="A854" s="22"/>
      <c r="B854" s="114"/>
      <c r="C854" s="22"/>
      <c r="D854" s="22"/>
      <c r="E854" s="22"/>
      <c r="F854" s="22"/>
      <c r="G854" s="22"/>
      <c r="H854" s="22"/>
      <c r="I854" s="108"/>
      <c r="J854" s="109"/>
      <c r="K854" s="108"/>
      <c r="L854" s="22"/>
      <c r="M854" s="22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2" customHeight="1">
      <c r="A855" s="22"/>
      <c r="B855" s="114"/>
      <c r="C855" s="22"/>
      <c r="D855" s="22"/>
      <c r="E855" s="22"/>
      <c r="F855" s="22"/>
      <c r="G855" s="22"/>
      <c r="H855" s="22"/>
      <c r="I855" s="108"/>
      <c r="J855" s="109"/>
      <c r="K855" s="108"/>
      <c r="L855" s="22"/>
      <c r="M855" s="22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2" customHeight="1">
      <c r="A856" s="22"/>
      <c r="B856" s="114"/>
      <c r="C856" s="22"/>
      <c r="D856" s="22"/>
      <c r="E856" s="22"/>
      <c r="F856" s="22"/>
      <c r="G856" s="22"/>
      <c r="H856" s="22"/>
      <c r="I856" s="108"/>
      <c r="J856" s="109"/>
      <c r="K856" s="108"/>
      <c r="L856" s="22"/>
      <c r="M856" s="22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2" customHeight="1">
      <c r="A857" s="22"/>
      <c r="B857" s="114"/>
      <c r="C857" s="22"/>
      <c r="D857" s="22"/>
      <c r="E857" s="22"/>
      <c r="F857" s="22"/>
      <c r="G857" s="22"/>
      <c r="H857" s="22"/>
      <c r="I857" s="108"/>
      <c r="J857" s="109"/>
      <c r="K857" s="108"/>
      <c r="L857" s="22"/>
      <c r="M857" s="22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2" customHeight="1">
      <c r="A858" s="22"/>
      <c r="B858" s="114"/>
      <c r="C858" s="22"/>
      <c r="D858" s="22"/>
      <c r="E858" s="22"/>
      <c r="F858" s="22"/>
      <c r="G858" s="22"/>
      <c r="H858" s="22"/>
      <c r="I858" s="108"/>
      <c r="J858" s="109"/>
      <c r="K858" s="108"/>
      <c r="L858" s="22"/>
      <c r="M858" s="22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2" customHeight="1">
      <c r="A859" s="22"/>
      <c r="B859" s="114"/>
      <c r="C859" s="22"/>
      <c r="D859" s="22"/>
      <c r="E859" s="22"/>
      <c r="F859" s="22"/>
      <c r="G859" s="22"/>
      <c r="H859" s="22"/>
      <c r="I859" s="108"/>
      <c r="J859" s="109"/>
      <c r="K859" s="108"/>
      <c r="L859" s="22"/>
      <c r="M859" s="22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2" customHeight="1">
      <c r="A860" s="22"/>
      <c r="B860" s="114"/>
      <c r="C860" s="22"/>
      <c r="D860" s="22"/>
      <c r="E860" s="22"/>
      <c r="F860" s="22"/>
      <c r="G860" s="22"/>
      <c r="H860" s="22"/>
      <c r="I860" s="108"/>
      <c r="J860" s="109"/>
      <c r="K860" s="108"/>
      <c r="L860" s="22"/>
      <c r="M860" s="22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2" customHeight="1">
      <c r="A861" s="22"/>
      <c r="B861" s="114"/>
      <c r="C861" s="22"/>
      <c r="D861" s="22"/>
      <c r="E861" s="22"/>
      <c r="F861" s="22"/>
      <c r="G861" s="22"/>
      <c r="H861" s="22"/>
      <c r="I861" s="108"/>
      <c r="J861" s="109"/>
      <c r="K861" s="108"/>
      <c r="L861" s="22"/>
      <c r="M861" s="22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2" customHeight="1">
      <c r="A862" s="22"/>
      <c r="B862" s="114"/>
      <c r="C862" s="22"/>
      <c r="D862" s="22"/>
      <c r="E862" s="22"/>
      <c r="F862" s="22"/>
      <c r="G862" s="22"/>
      <c r="H862" s="22"/>
      <c r="I862" s="108"/>
      <c r="J862" s="109"/>
      <c r="K862" s="108"/>
      <c r="L862" s="22"/>
      <c r="M862" s="22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2" customHeight="1">
      <c r="A863" s="22"/>
      <c r="B863" s="114"/>
      <c r="C863" s="22"/>
      <c r="D863" s="22"/>
      <c r="E863" s="22"/>
      <c r="F863" s="22"/>
      <c r="G863" s="22"/>
      <c r="H863" s="22"/>
      <c r="I863" s="108"/>
      <c r="J863" s="109"/>
      <c r="K863" s="108"/>
      <c r="L863" s="22"/>
      <c r="M863" s="22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2" customHeight="1">
      <c r="A864" s="22"/>
      <c r="B864" s="114"/>
      <c r="C864" s="22"/>
      <c r="D864" s="22"/>
      <c r="E864" s="22"/>
      <c r="F864" s="22"/>
      <c r="G864" s="22"/>
      <c r="H864" s="22"/>
      <c r="I864" s="108"/>
      <c r="J864" s="109"/>
      <c r="K864" s="108"/>
      <c r="L864" s="22"/>
      <c r="M864" s="22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2" customHeight="1">
      <c r="A865" s="22"/>
      <c r="B865" s="114"/>
      <c r="C865" s="22"/>
      <c r="D865" s="22"/>
      <c r="E865" s="22"/>
      <c r="F865" s="22"/>
      <c r="G865" s="22"/>
      <c r="H865" s="22"/>
      <c r="I865" s="108"/>
      <c r="J865" s="109"/>
      <c r="K865" s="108"/>
      <c r="L865" s="22"/>
      <c r="M865" s="22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2" customHeight="1">
      <c r="A866" s="22"/>
      <c r="B866" s="114"/>
      <c r="C866" s="22"/>
      <c r="D866" s="22"/>
      <c r="E866" s="22"/>
      <c r="F866" s="22"/>
      <c r="G866" s="22"/>
      <c r="H866" s="22"/>
      <c r="I866" s="108"/>
      <c r="J866" s="109"/>
      <c r="K866" s="108"/>
      <c r="L866" s="22"/>
      <c r="M866" s="22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2" customHeight="1">
      <c r="A867" s="22"/>
      <c r="B867" s="114"/>
      <c r="C867" s="22"/>
      <c r="D867" s="22"/>
      <c r="E867" s="22"/>
      <c r="F867" s="22"/>
      <c r="G867" s="22"/>
      <c r="H867" s="22"/>
      <c r="I867" s="108"/>
      <c r="J867" s="109"/>
      <c r="K867" s="108"/>
      <c r="L867" s="22"/>
      <c r="M867" s="22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2" customHeight="1">
      <c r="A868" s="22"/>
      <c r="B868" s="114"/>
      <c r="C868" s="22"/>
      <c r="D868" s="22"/>
      <c r="E868" s="22"/>
      <c r="F868" s="22"/>
      <c r="G868" s="22"/>
      <c r="H868" s="22"/>
      <c r="I868" s="108"/>
      <c r="J868" s="109"/>
      <c r="K868" s="108"/>
      <c r="L868" s="22"/>
      <c r="M868" s="22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2" customHeight="1">
      <c r="A869" s="22"/>
      <c r="B869" s="114"/>
      <c r="C869" s="22"/>
      <c r="D869" s="22"/>
      <c r="E869" s="22"/>
      <c r="F869" s="22"/>
      <c r="G869" s="22"/>
      <c r="H869" s="22"/>
      <c r="I869" s="108"/>
      <c r="J869" s="109"/>
      <c r="K869" s="108"/>
      <c r="L869" s="22"/>
      <c r="M869" s="22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2" customHeight="1">
      <c r="A870" s="22"/>
      <c r="B870" s="114"/>
      <c r="C870" s="22"/>
      <c r="D870" s="22"/>
      <c r="E870" s="22"/>
      <c r="F870" s="22"/>
      <c r="G870" s="22"/>
      <c r="H870" s="22"/>
      <c r="I870" s="108"/>
      <c r="J870" s="109"/>
      <c r="K870" s="108"/>
      <c r="L870" s="22"/>
      <c r="M870" s="22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2" customHeight="1">
      <c r="A871" s="22"/>
      <c r="B871" s="114"/>
      <c r="C871" s="22"/>
      <c r="D871" s="22"/>
      <c r="E871" s="22"/>
      <c r="F871" s="22"/>
      <c r="G871" s="22"/>
      <c r="H871" s="22"/>
      <c r="I871" s="108"/>
      <c r="J871" s="109"/>
      <c r="K871" s="108"/>
      <c r="L871" s="22"/>
      <c r="M871" s="22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2" customHeight="1">
      <c r="A872" s="22"/>
      <c r="B872" s="114"/>
      <c r="C872" s="22"/>
      <c r="D872" s="22"/>
      <c r="E872" s="22"/>
      <c r="F872" s="22"/>
      <c r="G872" s="22"/>
      <c r="H872" s="22"/>
      <c r="I872" s="108"/>
      <c r="J872" s="109"/>
      <c r="K872" s="108"/>
      <c r="L872" s="22"/>
      <c r="M872" s="22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2" customHeight="1">
      <c r="A873" s="22"/>
      <c r="B873" s="114"/>
      <c r="C873" s="22"/>
      <c r="D873" s="22"/>
      <c r="E873" s="22"/>
      <c r="F873" s="22"/>
      <c r="G873" s="22"/>
      <c r="H873" s="22"/>
      <c r="I873" s="108"/>
      <c r="J873" s="109"/>
      <c r="K873" s="108"/>
      <c r="L873" s="22"/>
      <c r="M873" s="22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2" customHeight="1">
      <c r="A874" s="22"/>
      <c r="B874" s="114"/>
      <c r="C874" s="22"/>
      <c r="D874" s="22"/>
      <c r="E874" s="22"/>
      <c r="F874" s="22"/>
      <c r="G874" s="22"/>
      <c r="H874" s="22"/>
      <c r="I874" s="108"/>
      <c r="J874" s="109"/>
      <c r="K874" s="108"/>
      <c r="L874" s="22"/>
      <c r="M874" s="22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2" customHeight="1">
      <c r="A875" s="22"/>
      <c r="B875" s="114"/>
      <c r="C875" s="22"/>
      <c r="D875" s="22"/>
      <c r="E875" s="22"/>
      <c r="F875" s="22"/>
      <c r="G875" s="22"/>
      <c r="H875" s="22"/>
      <c r="I875" s="108"/>
      <c r="J875" s="109"/>
      <c r="K875" s="108"/>
      <c r="L875" s="22"/>
      <c r="M875" s="22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2" customHeight="1">
      <c r="A876" s="22"/>
      <c r="B876" s="114"/>
      <c r="C876" s="22"/>
      <c r="D876" s="22"/>
      <c r="E876" s="22"/>
      <c r="F876" s="22"/>
      <c r="G876" s="22"/>
      <c r="H876" s="22"/>
      <c r="I876" s="108"/>
      <c r="J876" s="109"/>
      <c r="K876" s="108"/>
      <c r="L876" s="22"/>
      <c r="M876" s="22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2" customHeight="1">
      <c r="A877" s="22"/>
      <c r="B877" s="114"/>
      <c r="C877" s="22"/>
      <c r="D877" s="22"/>
      <c r="E877" s="22"/>
      <c r="F877" s="22"/>
      <c r="G877" s="22"/>
      <c r="H877" s="22"/>
      <c r="I877" s="108"/>
      <c r="J877" s="109"/>
      <c r="K877" s="108"/>
      <c r="L877" s="22"/>
      <c r="M877" s="22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2" customHeight="1">
      <c r="A878" s="22"/>
      <c r="B878" s="114"/>
      <c r="C878" s="22"/>
      <c r="D878" s="22"/>
      <c r="E878" s="22"/>
      <c r="F878" s="22"/>
      <c r="G878" s="22"/>
      <c r="H878" s="22"/>
      <c r="I878" s="108"/>
      <c r="J878" s="109"/>
      <c r="K878" s="108"/>
      <c r="L878" s="22"/>
      <c r="M878" s="22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2" customHeight="1">
      <c r="A879" s="22"/>
      <c r="B879" s="114"/>
      <c r="C879" s="22"/>
      <c r="D879" s="22"/>
      <c r="E879" s="22"/>
      <c r="F879" s="22"/>
      <c r="G879" s="22"/>
      <c r="H879" s="22"/>
      <c r="I879" s="108"/>
      <c r="J879" s="109"/>
      <c r="K879" s="108"/>
      <c r="L879" s="22"/>
      <c r="M879" s="22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2" customHeight="1">
      <c r="A880" s="22"/>
      <c r="B880" s="114"/>
      <c r="C880" s="22"/>
      <c r="D880" s="22"/>
      <c r="E880" s="22"/>
      <c r="F880" s="22"/>
      <c r="G880" s="22"/>
      <c r="H880" s="22"/>
      <c r="I880" s="108"/>
      <c r="J880" s="109"/>
      <c r="K880" s="108"/>
      <c r="L880" s="22"/>
      <c r="M880" s="22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2" customHeight="1">
      <c r="A881" s="22"/>
      <c r="B881" s="114"/>
      <c r="C881" s="22"/>
      <c r="D881" s="22"/>
      <c r="E881" s="22"/>
      <c r="F881" s="22"/>
      <c r="G881" s="22"/>
      <c r="H881" s="22"/>
      <c r="I881" s="108"/>
      <c r="J881" s="109"/>
      <c r="K881" s="108"/>
      <c r="L881" s="22"/>
      <c r="M881" s="22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2" customHeight="1">
      <c r="A882" s="22"/>
      <c r="B882" s="114"/>
      <c r="C882" s="22"/>
      <c r="D882" s="22"/>
      <c r="E882" s="22"/>
      <c r="F882" s="22"/>
      <c r="G882" s="22"/>
      <c r="H882" s="22"/>
      <c r="I882" s="108"/>
      <c r="J882" s="109"/>
      <c r="K882" s="108"/>
      <c r="L882" s="22"/>
      <c r="M882" s="22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2" customHeight="1">
      <c r="A883" s="22"/>
      <c r="B883" s="114"/>
      <c r="C883" s="22"/>
      <c r="D883" s="22"/>
      <c r="E883" s="22"/>
      <c r="F883" s="22"/>
      <c r="G883" s="22"/>
      <c r="H883" s="22"/>
      <c r="I883" s="108"/>
      <c r="J883" s="109"/>
      <c r="K883" s="108"/>
      <c r="L883" s="22"/>
      <c r="M883" s="22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2" customHeight="1">
      <c r="A884" s="22"/>
      <c r="B884" s="114"/>
      <c r="C884" s="22"/>
      <c r="D884" s="22"/>
      <c r="E884" s="22"/>
      <c r="F884" s="22"/>
      <c r="G884" s="22"/>
      <c r="H884" s="22"/>
      <c r="I884" s="108"/>
      <c r="J884" s="109"/>
      <c r="K884" s="108"/>
      <c r="L884" s="22"/>
      <c r="M884" s="22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2" customHeight="1">
      <c r="A885" s="22"/>
      <c r="B885" s="114"/>
      <c r="C885" s="22"/>
      <c r="D885" s="22"/>
      <c r="E885" s="22"/>
      <c r="F885" s="22"/>
      <c r="G885" s="22"/>
      <c r="H885" s="22"/>
      <c r="I885" s="108"/>
      <c r="J885" s="109"/>
      <c r="K885" s="108"/>
      <c r="L885" s="22"/>
      <c r="M885" s="22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2" customHeight="1">
      <c r="A886" s="22"/>
      <c r="B886" s="114"/>
      <c r="C886" s="22"/>
      <c r="D886" s="22"/>
      <c r="E886" s="22"/>
      <c r="F886" s="22"/>
      <c r="G886" s="22"/>
      <c r="H886" s="22"/>
      <c r="I886" s="108"/>
      <c r="J886" s="109"/>
      <c r="K886" s="108"/>
      <c r="L886" s="22"/>
      <c r="M886" s="22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2" customHeight="1">
      <c r="A887" s="22"/>
      <c r="B887" s="114"/>
      <c r="C887" s="22"/>
      <c r="D887" s="22"/>
      <c r="E887" s="22"/>
      <c r="F887" s="22"/>
      <c r="G887" s="22"/>
      <c r="H887" s="22"/>
      <c r="I887" s="108"/>
      <c r="J887" s="109"/>
      <c r="K887" s="108"/>
      <c r="L887" s="22"/>
      <c r="M887" s="22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2" customHeight="1">
      <c r="A888" s="22"/>
      <c r="B888" s="114"/>
      <c r="C888" s="22"/>
      <c r="D888" s="22"/>
      <c r="E888" s="22"/>
      <c r="F888" s="22"/>
      <c r="G888" s="22"/>
      <c r="H888" s="22"/>
      <c r="I888" s="108"/>
      <c r="J888" s="109"/>
      <c r="K888" s="108"/>
      <c r="L888" s="22"/>
      <c r="M888" s="22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2" customHeight="1">
      <c r="A889" s="22"/>
      <c r="B889" s="114"/>
      <c r="C889" s="22"/>
      <c r="D889" s="22"/>
      <c r="E889" s="22"/>
      <c r="F889" s="22"/>
      <c r="G889" s="22"/>
      <c r="H889" s="22"/>
      <c r="I889" s="108"/>
      <c r="J889" s="109"/>
      <c r="K889" s="108"/>
      <c r="L889" s="22"/>
      <c r="M889" s="22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2" customHeight="1">
      <c r="A890" s="22"/>
      <c r="B890" s="114"/>
      <c r="C890" s="22"/>
      <c r="D890" s="22"/>
      <c r="E890" s="22"/>
      <c r="F890" s="22"/>
      <c r="G890" s="22"/>
      <c r="H890" s="22"/>
      <c r="I890" s="108"/>
      <c r="J890" s="109"/>
      <c r="K890" s="108"/>
      <c r="L890" s="22"/>
      <c r="M890" s="22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2" customHeight="1">
      <c r="A891" s="22"/>
      <c r="B891" s="114"/>
      <c r="C891" s="22"/>
      <c r="D891" s="22"/>
      <c r="E891" s="22"/>
      <c r="F891" s="22"/>
      <c r="G891" s="22"/>
      <c r="H891" s="22"/>
      <c r="I891" s="108"/>
      <c r="J891" s="109"/>
      <c r="K891" s="108"/>
      <c r="L891" s="22"/>
      <c r="M891" s="22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2" customHeight="1">
      <c r="A892" s="22"/>
      <c r="B892" s="114"/>
      <c r="C892" s="22"/>
      <c r="D892" s="22"/>
      <c r="E892" s="22"/>
      <c r="F892" s="22"/>
      <c r="G892" s="22"/>
      <c r="H892" s="22"/>
      <c r="I892" s="108"/>
      <c r="J892" s="109"/>
      <c r="K892" s="108"/>
      <c r="L892" s="22"/>
      <c r="M892" s="22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2" customHeight="1">
      <c r="A893" s="22"/>
      <c r="B893" s="114"/>
      <c r="C893" s="22"/>
      <c r="D893" s="22"/>
      <c r="E893" s="22"/>
      <c r="F893" s="22"/>
      <c r="G893" s="22"/>
      <c r="H893" s="22"/>
      <c r="I893" s="108"/>
      <c r="J893" s="109"/>
      <c r="K893" s="108"/>
      <c r="L893" s="22"/>
      <c r="M893" s="22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2" customHeight="1">
      <c r="A894" s="22"/>
      <c r="B894" s="114"/>
      <c r="C894" s="22"/>
      <c r="D894" s="22"/>
      <c r="E894" s="22"/>
      <c r="F894" s="22"/>
      <c r="G894" s="22"/>
      <c r="H894" s="22"/>
      <c r="I894" s="108"/>
      <c r="J894" s="109"/>
      <c r="K894" s="108"/>
      <c r="L894" s="22"/>
      <c r="M894" s="22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2" customHeight="1">
      <c r="A895" s="22"/>
      <c r="B895" s="114"/>
      <c r="C895" s="22"/>
      <c r="D895" s="22"/>
      <c r="E895" s="22"/>
      <c r="F895" s="22"/>
      <c r="G895" s="22"/>
      <c r="H895" s="22"/>
      <c r="I895" s="108"/>
      <c r="J895" s="109"/>
      <c r="K895" s="108"/>
      <c r="L895" s="22"/>
      <c r="M895" s="22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2" customHeight="1">
      <c r="A896" s="22"/>
      <c r="B896" s="114"/>
      <c r="C896" s="22"/>
      <c r="D896" s="22"/>
      <c r="E896" s="22"/>
      <c r="F896" s="22"/>
      <c r="G896" s="22"/>
      <c r="H896" s="22"/>
      <c r="I896" s="108"/>
      <c r="J896" s="109"/>
      <c r="K896" s="108"/>
      <c r="L896" s="22"/>
      <c r="M896" s="22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2" customHeight="1">
      <c r="A897" s="22"/>
      <c r="B897" s="114"/>
      <c r="C897" s="22"/>
      <c r="D897" s="22"/>
      <c r="E897" s="22"/>
      <c r="F897" s="22"/>
      <c r="G897" s="22"/>
      <c r="H897" s="22"/>
      <c r="I897" s="108"/>
      <c r="J897" s="109"/>
      <c r="K897" s="108"/>
      <c r="L897" s="22"/>
      <c r="M897" s="22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2" customHeight="1">
      <c r="A898" s="22"/>
      <c r="B898" s="114"/>
      <c r="C898" s="22"/>
      <c r="D898" s="22"/>
      <c r="E898" s="22"/>
      <c r="F898" s="22"/>
      <c r="G898" s="22"/>
      <c r="H898" s="22"/>
      <c r="I898" s="108"/>
      <c r="J898" s="109"/>
      <c r="K898" s="108"/>
      <c r="L898" s="22"/>
      <c r="M898" s="22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2" customHeight="1">
      <c r="A899" s="22"/>
      <c r="B899" s="114"/>
      <c r="C899" s="22"/>
      <c r="D899" s="22"/>
      <c r="E899" s="22"/>
      <c r="F899" s="22"/>
      <c r="G899" s="22"/>
      <c r="H899" s="22"/>
      <c r="I899" s="108"/>
      <c r="J899" s="109"/>
      <c r="K899" s="108"/>
      <c r="L899" s="22"/>
      <c r="M899" s="22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2" customHeight="1">
      <c r="A900" s="22"/>
      <c r="B900" s="114"/>
      <c r="C900" s="22"/>
      <c r="D900" s="22"/>
      <c r="E900" s="22"/>
      <c r="F900" s="22"/>
      <c r="G900" s="22"/>
      <c r="H900" s="22"/>
      <c r="I900" s="108"/>
      <c r="J900" s="109"/>
      <c r="K900" s="108"/>
      <c r="L900" s="22"/>
      <c r="M900" s="22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2" customHeight="1">
      <c r="A901" s="22"/>
      <c r="B901" s="114"/>
      <c r="C901" s="22"/>
      <c r="D901" s="22"/>
      <c r="E901" s="22"/>
      <c r="F901" s="22"/>
      <c r="G901" s="22"/>
      <c r="H901" s="22"/>
      <c r="I901" s="108"/>
      <c r="J901" s="109"/>
      <c r="K901" s="108"/>
      <c r="L901" s="22"/>
      <c r="M901" s="22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2" customHeight="1">
      <c r="A902" s="22"/>
      <c r="B902" s="114"/>
      <c r="C902" s="22"/>
      <c r="D902" s="22"/>
      <c r="E902" s="22"/>
      <c r="F902" s="22"/>
      <c r="G902" s="22"/>
      <c r="H902" s="22"/>
      <c r="I902" s="108"/>
      <c r="J902" s="109"/>
      <c r="K902" s="108"/>
      <c r="L902" s="22"/>
      <c r="M902" s="22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2" customHeight="1">
      <c r="A903" s="22"/>
      <c r="B903" s="114"/>
      <c r="C903" s="22"/>
      <c r="D903" s="22"/>
      <c r="E903" s="22"/>
      <c r="F903" s="22"/>
      <c r="G903" s="22"/>
      <c r="H903" s="22"/>
      <c r="I903" s="108"/>
      <c r="J903" s="109"/>
      <c r="K903" s="108"/>
      <c r="L903" s="22"/>
      <c r="M903" s="22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2" customHeight="1">
      <c r="A904" s="22"/>
      <c r="B904" s="114"/>
      <c r="C904" s="22"/>
      <c r="D904" s="22"/>
      <c r="E904" s="22"/>
      <c r="F904" s="22"/>
      <c r="G904" s="22"/>
      <c r="H904" s="22"/>
      <c r="I904" s="108"/>
      <c r="J904" s="109"/>
      <c r="K904" s="108"/>
      <c r="L904" s="22"/>
      <c r="M904" s="22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2" customHeight="1">
      <c r="A905" s="22"/>
      <c r="B905" s="114"/>
      <c r="C905" s="22"/>
      <c r="D905" s="22"/>
      <c r="E905" s="22"/>
      <c r="F905" s="22"/>
      <c r="G905" s="22"/>
      <c r="H905" s="22"/>
      <c r="I905" s="108"/>
      <c r="J905" s="109"/>
      <c r="K905" s="108"/>
      <c r="L905" s="22"/>
      <c r="M905" s="22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2" customHeight="1">
      <c r="A906" s="22"/>
      <c r="B906" s="114"/>
      <c r="C906" s="22"/>
      <c r="D906" s="22"/>
      <c r="E906" s="22"/>
      <c r="F906" s="22"/>
      <c r="G906" s="22"/>
      <c r="H906" s="22"/>
      <c r="I906" s="108"/>
      <c r="J906" s="109"/>
      <c r="K906" s="108"/>
      <c r="L906" s="22"/>
      <c r="M906" s="22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2" customHeight="1">
      <c r="A907" s="22"/>
      <c r="B907" s="114"/>
      <c r="C907" s="22"/>
      <c r="D907" s="22"/>
      <c r="E907" s="22"/>
      <c r="F907" s="22"/>
      <c r="G907" s="22"/>
      <c r="H907" s="22"/>
      <c r="I907" s="108"/>
      <c r="J907" s="109"/>
      <c r="K907" s="108"/>
      <c r="L907" s="22"/>
      <c r="M907" s="22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2" customHeight="1">
      <c r="A908" s="22"/>
      <c r="B908" s="114"/>
      <c r="C908" s="22"/>
      <c r="D908" s="22"/>
      <c r="E908" s="22"/>
      <c r="F908" s="22"/>
      <c r="G908" s="22"/>
      <c r="H908" s="22"/>
      <c r="I908" s="108"/>
      <c r="J908" s="109"/>
      <c r="K908" s="108"/>
      <c r="L908" s="22"/>
      <c r="M908" s="22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2" customHeight="1">
      <c r="A909" s="22"/>
      <c r="B909" s="114"/>
      <c r="C909" s="22"/>
      <c r="D909" s="22"/>
      <c r="E909" s="22"/>
      <c r="F909" s="22"/>
      <c r="G909" s="22"/>
      <c r="H909" s="22"/>
      <c r="I909" s="108"/>
      <c r="J909" s="109"/>
      <c r="K909" s="108"/>
      <c r="L909" s="22"/>
      <c r="M909" s="22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2" customHeight="1">
      <c r="A910" s="22"/>
      <c r="B910" s="114"/>
      <c r="C910" s="22"/>
      <c r="D910" s="22"/>
      <c r="E910" s="22"/>
      <c r="F910" s="22"/>
      <c r="G910" s="22"/>
      <c r="H910" s="22"/>
      <c r="I910" s="108"/>
      <c r="J910" s="109"/>
      <c r="K910" s="108"/>
      <c r="L910" s="22"/>
      <c r="M910" s="22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2" customHeight="1">
      <c r="A911" s="22"/>
      <c r="B911" s="114"/>
      <c r="C911" s="22"/>
      <c r="D911" s="22"/>
      <c r="E911" s="22"/>
      <c r="F911" s="22"/>
      <c r="G911" s="22"/>
      <c r="H911" s="22"/>
      <c r="I911" s="108"/>
      <c r="J911" s="109"/>
      <c r="K911" s="108"/>
      <c r="L911" s="22"/>
      <c r="M911" s="22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2" customHeight="1">
      <c r="A912" s="22"/>
      <c r="B912" s="114"/>
      <c r="C912" s="22"/>
      <c r="D912" s="22"/>
      <c r="E912" s="22"/>
      <c r="F912" s="22"/>
      <c r="G912" s="22"/>
      <c r="H912" s="22"/>
      <c r="I912" s="108"/>
      <c r="J912" s="109"/>
      <c r="K912" s="108"/>
      <c r="L912" s="22"/>
      <c r="M912" s="22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2" customHeight="1">
      <c r="A913" s="22"/>
      <c r="B913" s="114"/>
      <c r="C913" s="22"/>
      <c r="D913" s="22"/>
      <c r="E913" s="22"/>
      <c r="F913" s="22"/>
      <c r="G913" s="22"/>
      <c r="H913" s="22"/>
      <c r="I913" s="108"/>
      <c r="J913" s="109"/>
      <c r="K913" s="108"/>
      <c r="L913" s="22"/>
      <c r="M913" s="22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2" customHeight="1">
      <c r="A914" s="22"/>
      <c r="B914" s="114"/>
      <c r="C914" s="22"/>
      <c r="D914" s="22"/>
      <c r="E914" s="22"/>
      <c r="F914" s="22"/>
      <c r="G914" s="22"/>
      <c r="H914" s="22"/>
      <c r="I914" s="108"/>
      <c r="J914" s="109"/>
      <c r="K914" s="108"/>
      <c r="L914" s="22"/>
      <c r="M914" s="22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2" customHeight="1">
      <c r="A915" s="22"/>
      <c r="B915" s="114"/>
      <c r="C915" s="22"/>
      <c r="D915" s="22"/>
      <c r="E915" s="22"/>
      <c r="F915" s="22"/>
      <c r="G915" s="22"/>
      <c r="H915" s="22"/>
      <c r="I915" s="108"/>
      <c r="J915" s="109"/>
      <c r="K915" s="108"/>
      <c r="L915" s="22"/>
      <c r="M915" s="22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2" customHeight="1">
      <c r="A916" s="22"/>
      <c r="B916" s="114"/>
      <c r="C916" s="22"/>
      <c r="D916" s="22"/>
      <c r="E916" s="22"/>
      <c r="F916" s="22"/>
      <c r="G916" s="22"/>
      <c r="H916" s="22"/>
      <c r="I916" s="108"/>
      <c r="J916" s="109"/>
      <c r="K916" s="108"/>
      <c r="L916" s="22"/>
      <c r="M916" s="22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2" customHeight="1">
      <c r="A917" s="22"/>
      <c r="B917" s="114"/>
      <c r="C917" s="22"/>
      <c r="D917" s="22"/>
      <c r="E917" s="22"/>
      <c r="F917" s="22"/>
      <c r="G917" s="22"/>
      <c r="H917" s="22"/>
      <c r="I917" s="108"/>
      <c r="J917" s="109"/>
      <c r="K917" s="108"/>
      <c r="L917" s="22"/>
      <c r="M917" s="22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2" customHeight="1">
      <c r="A918" s="22"/>
      <c r="B918" s="114"/>
      <c r="C918" s="22"/>
      <c r="D918" s="22"/>
      <c r="E918" s="22"/>
      <c r="F918" s="22"/>
      <c r="G918" s="22"/>
      <c r="H918" s="22"/>
      <c r="I918" s="108"/>
      <c r="J918" s="109"/>
      <c r="K918" s="108"/>
      <c r="L918" s="22"/>
      <c r="M918" s="22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2" customHeight="1">
      <c r="A919" s="22"/>
      <c r="B919" s="114"/>
      <c r="C919" s="22"/>
      <c r="D919" s="22"/>
      <c r="E919" s="22"/>
      <c r="F919" s="22"/>
      <c r="G919" s="22"/>
      <c r="H919" s="22"/>
      <c r="I919" s="108"/>
      <c r="J919" s="109"/>
      <c r="K919" s="108"/>
      <c r="L919" s="22"/>
      <c r="M919" s="22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2" customHeight="1">
      <c r="A920" s="22"/>
      <c r="B920" s="114"/>
      <c r="C920" s="22"/>
      <c r="D920" s="22"/>
      <c r="E920" s="22"/>
      <c r="F920" s="22"/>
      <c r="G920" s="22"/>
      <c r="H920" s="22"/>
      <c r="I920" s="108"/>
      <c r="J920" s="109"/>
      <c r="K920" s="108"/>
      <c r="L920" s="22"/>
      <c r="M920" s="22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2" customHeight="1">
      <c r="A921" s="22"/>
      <c r="B921" s="114"/>
      <c r="C921" s="22"/>
      <c r="D921" s="22"/>
      <c r="E921" s="22"/>
      <c r="F921" s="22"/>
      <c r="G921" s="22"/>
      <c r="H921" s="22"/>
      <c r="I921" s="108"/>
      <c r="J921" s="109"/>
      <c r="K921" s="108"/>
      <c r="L921" s="22"/>
      <c r="M921" s="22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2" customHeight="1">
      <c r="A922" s="22"/>
      <c r="B922" s="114"/>
      <c r="C922" s="22"/>
      <c r="D922" s="22"/>
      <c r="E922" s="22"/>
      <c r="F922" s="22"/>
      <c r="G922" s="22"/>
      <c r="H922" s="22"/>
      <c r="I922" s="108"/>
      <c r="J922" s="109"/>
      <c r="K922" s="108"/>
      <c r="L922" s="22"/>
      <c r="M922" s="22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2" customHeight="1">
      <c r="A923" s="22"/>
      <c r="B923" s="114"/>
      <c r="C923" s="22"/>
      <c r="D923" s="22"/>
      <c r="E923" s="22"/>
      <c r="F923" s="22"/>
      <c r="G923" s="22"/>
      <c r="H923" s="22"/>
      <c r="I923" s="108"/>
      <c r="J923" s="109"/>
      <c r="K923" s="108"/>
      <c r="L923" s="22"/>
      <c r="M923" s="22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2" customHeight="1">
      <c r="A924" s="22"/>
      <c r="B924" s="114"/>
      <c r="C924" s="22"/>
      <c r="D924" s="22"/>
      <c r="E924" s="22"/>
      <c r="F924" s="22"/>
      <c r="G924" s="22"/>
      <c r="H924" s="22"/>
      <c r="I924" s="108"/>
      <c r="J924" s="109"/>
      <c r="K924" s="108"/>
      <c r="L924" s="22"/>
      <c r="M924" s="22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2" customHeight="1">
      <c r="A925" s="22"/>
      <c r="B925" s="114"/>
      <c r="C925" s="22"/>
      <c r="D925" s="22"/>
      <c r="E925" s="22"/>
      <c r="F925" s="22"/>
      <c r="G925" s="22"/>
      <c r="H925" s="22"/>
      <c r="I925" s="108"/>
      <c r="J925" s="109"/>
      <c r="K925" s="108"/>
      <c r="L925" s="22"/>
      <c r="M925" s="22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2" customHeight="1">
      <c r="A926" s="22"/>
      <c r="B926" s="114"/>
      <c r="C926" s="22"/>
      <c r="D926" s="22"/>
      <c r="E926" s="22"/>
      <c r="F926" s="22"/>
      <c r="G926" s="22"/>
      <c r="H926" s="22"/>
      <c r="I926" s="108"/>
      <c r="J926" s="109"/>
      <c r="K926" s="108"/>
      <c r="L926" s="22"/>
      <c r="M926" s="22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2" customHeight="1">
      <c r="A927" s="22"/>
      <c r="B927" s="114"/>
      <c r="C927" s="22"/>
      <c r="D927" s="22"/>
      <c r="E927" s="22"/>
      <c r="F927" s="22"/>
      <c r="G927" s="22"/>
      <c r="H927" s="22"/>
      <c r="I927" s="108"/>
      <c r="J927" s="109"/>
      <c r="K927" s="108"/>
      <c r="L927" s="22"/>
      <c r="M927" s="22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2" customHeight="1">
      <c r="A928" s="22"/>
      <c r="B928" s="114"/>
      <c r="C928" s="22"/>
      <c r="D928" s="22"/>
      <c r="E928" s="22"/>
      <c r="F928" s="22"/>
      <c r="G928" s="22"/>
      <c r="H928" s="22"/>
      <c r="I928" s="108"/>
      <c r="J928" s="109"/>
      <c r="K928" s="108"/>
      <c r="L928" s="22"/>
      <c r="M928" s="22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2" customHeight="1">
      <c r="A929" s="22"/>
      <c r="B929" s="114"/>
      <c r="C929" s="22"/>
      <c r="D929" s="22"/>
      <c r="E929" s="22"/>
      <c r="F929" s="22"/>
      <c r="G929" s="22"/>
      <c r="H929" s="22"/>
      <c r="I929" s="108"/>
      <c r="J929" s="109"/>
      <c r="K929" s="108"/>
      <c r="L929" s="22"/>
      <c r="M929" s="22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2" customHeight="1">
      <c r="A930" s="22"/>
      <c r="B930" s="114"/>
      <c r="C930" s="22"/>
      <c r="D930" s="22"/>
      <c r="E930" s="22"/>
      <c r="F930" s="22"/>
      <c r="G930" s="22"/>
      <c r="H930" s="22"/>
      <c r="I930" s="108"/>
      <c r="J930" s="109"/>
      <c r="K930" s="108"/>
      <c r="L930" s="22"/>
      <c r="M930" s="22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2" customHeight="1">
      <c r="A931" s="22"/>
      <c r="B931" s="114"/>
      <c r="C931" s="22"/>
      <c r="D931" s="22"/>
      <c r="E931" s="22"/>
      <c r="F931" s="22"/>
      <c r="G931" s="22"/>
      <c r="H931" s="22"/>
      <c r="I931" s="108"/>
      <c r="J931" s="109"/>
      <c r="K931" s="108"/>
      <c r="L931" s="22"/>
      <c r="M931" s="22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2" customHeight="1">
      <c r="A932" s="22"/>
      <c r="B932" s="114"/>
      <c r="C932" s="22"/>
      <c r="D932" s="22"/>
      <c r="E932" s="22"/>
      <c r="F932" s="22"/>
      <c r="G932" s="22"/>
      <c r="H932" s="22"/>
      <c r="I932" s="108"/>
      <c r="J932" s="109"/>
      <c r="K932" s="108"/>
      <c r="L932" s="22"/>
      <c r="M932" s="22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2" customHeight="1">
      <c r="A933" s="22"/>
      <c r="B933" s="114"/>
      <c r="C933" s="22"/>
      <c r="D933" s="22"/>
      <c r="E933" s="22"/>
      <c r="F933" s="22"/>
      <c r="G933" s="22"/>
      <c r="H933" s="22"/>
      <c r="I933" s="108"/>
      <c r="J933" s="109"/>
      <c r="K933" s="108"/>
      <c r="L933" s="22"/>
      <c r="M933" s="22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2" customHeight="1">
      <c r="A934" s="22"/>
      <c r="B934" s="114"/>
      <c r="C934" s="22"/>
      <c r="D934" s="22"/>
      <c r="E934" s="22"/>
      <c r="F934" s="22"/>
      <c r="G934" s="22"/>
      <c r="H934" s="22"/>
      <c r="I934" s="108"/>
      <c r="J934" s="109"/>
      <c r="K934" s="108"/>
      <c r="L934" s="22"/>
      <c r="M934" s="22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2" customHeight="1">
      <c r="A935" s="22"/>
      <c r="B935" s="114"/>
      <c r="C935" s="22"/>
      <c r="D935" s="22"/>
      <c r="E935" s="22"/>
      <c r="F935" s="22"/>
      <c r="G935" s="22"/>
      <c r="H935" s="22"/>
      <c r="I935" s="108"/>
      <c r="J935" s="109"/>
      <c r="K935" s="108"/>
      <c r="L935" s="22"/>
      <c r="M935" s="22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2" customHeight="1">
      <c r="A936" s="22"/>
      <c r="B936" s="114"/>
      <c r="C936" s="22"/>
      <c r="D936" s="22"/>
      <c r="E936" s="22"/>
      <c r="F936" s="22"/>
      <c r="G936" s="22"/>
      <c r="H936" s="22"/>
      <c r="I936" s="108"/>
      <c r="J936" s="109"/>
      <c r="K936" s="108"/>
      <c r="L936" s="22"/>
      <c r="M936" s="22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2" customHeight="1">
      <c r="A937" s="22"/>
      <c r="B937" s="114"/>
      <c r="C937" s="22"/>
      <c r="D937" s="22"/>
      <c r="E937" s="22"/>
      <c r="F937" s="22"/>
      <c r="G937" s="22"/>
      <c r="H937" s="22"/>
      <c r="I937" s="108"/>
      <c r="J937" s="109"/>
      <c r="K937" s="108"/>
      <c r="L937" s="22"/>
      <c r="M937" s="22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2" customHeight="1">
      <c r="A938" s="22"/>
      <c r="B938" s="114"/>
      <c r="C938" s="22"/>
      <c r="D938" s="22"/>
      <c r="E938" s="22"/>
      <c r="F938" s="22"/>
      <c r="G938" s="22"/>
      <c r="H938" s="22"/>
      <c r="I938" s="108"/>
      <c r="J938" s="109"/>
      <c r="K938" s="108"/>
      <c r="L938" s="22"/>
      <c r="M938" s="22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2" customHeight="1">
      <c r="A939" s="22"/>
      <c r="B939" s="114"/>
      <c r="C939" s="22"/>
      <c r="D939" s="22"/>
      <c r="E939" s="22"/>
      <c r="F939" s="22"/>
      <c r="G939" s="22"/>
      <c r="H939" s="22"/>
      <c r="I939" s="108"/>
      <c r="J939" s="109"/>
      <c r="K939" s="108"/>
      <c r="L939" s="22"/>
      <c r="M939" s="22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2" customHeight="1">
      <c r="A940" s="22"/>
      <c r="B940" s="114"/>
      <c r="C940" s="22"/>
      <c r="D940" s="22"/>
      <c r="E940" s="22"/>
      <c r="F940" s="22"/>
      <c r="G940" s="22"/>
      <c r="H940" s="22"/>
      <c r="I940" s="108"/>
      <c r="J940" s="109"/>
      <c r="K940" s="108"/>
      <c r="L940" s="22"/>
      <c r="M940" s="22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2" customHeight="1">
      <c r="A941" s="22"/>
      <c r="B941" s="114"/>
      <c r="C941" s="22"/>
      <c r="D941" s="22"/>
      <c r="E941" s="22"/>
      <c r="F941" s="22"/>
      <c r="G941" s="22"/>
      <c r="H941" s="22"/>
      <c r="I941" s="108"/>
      <c r="J941" s="109"/>
      <c r="K941" s="108"/>
      <c r="L941" s="22"/>
      <c r="M941" s="22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2" customHeight="1">
      <c r="A942" s="22"/>
      <c r="B942" s="114"/>
      <c r="C942" s="22"/>
      <c r="D942" s="22"/>
      <c r="E942" s="22"/>
      <c r="F942" s="22"/>
      <c r="G942" s="22"/>
      <c r="H942" s="22"/>
      <c r="I942" s="108"/>
      <c r="J942" s="109"/>
      <c r="K942" s="108"/>
      <c r="L942" s="22"/>
      <c r="M942" s="22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2" customHeight="1">
      <c r="A943" s="22"/>
      <c r="B943" s="114"/>
      <c r="C943" s="22"/>
      <c r="D943" s="22"/>
      <c r="E943" s="22"/>
      <c r="F943" s="22"/>
      <c r="G943" s="22"/>
      <c r="H943" s="22"/>
      <c r="I943" s="108"/>
      <c r="J943" s="109"/>
      <c r="K943" s="108"/>
      <c r="L943" s="22"/>
      <c r="M943" s="22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2" customHeight="1">
      <c r="A944" s="22"/>
      <c r="B944" s="114"/>
      <c r="C944" s="22"/>
      <c r="D944" s="22"/>
      <c r="E944" s="22"/>
      <c r="F944" s="22"/>
      <c r="G944" s="22"/>
      <c r="H944" s="22"/>
      <c r="I944" s="108"/>
      <c r="J944" s="109"/>
      <c r="K944" s="108"/>
      <c r="L944" s="22"/>
      <c r="M944" s="22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2" customHeight="1">
      <c r="A945" s="22"/>
      <c r="B945" s="114"/>
      <c r="C945" s="22"/>
      <c r="D945" s="22"/>
      <c r="E945" s="22"/>
      <c r="F945" s="22"/>
      <c r="G945" s="22"/>
      <c r="H945" s="22"/>
      <c r="I945" s="108"/>
      <c r="J945" s="109"/>
      <c r="K945" s="108"/>
      <c r="L945" s="22"/>
      <c r="M945" s="22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2" customHeight="1">
      <c r="A946" s="22"/>
      <c r="B946" s="114"/>
      <c r="C946" s="22"/>
      <c r="D946" s="22"/>
      <c r="E946" s="22"/>
      <c r="F946" s="22"/>
      <c r="G946" s="22"/>
      <c r="H946" s="22"/>
      <c r="I946" s="108"/>
      <c r="J946" s="109"/>
      <c r="K946" s="108"/>
      <c r="L946" s="22"/>
      <c r="M946" s="22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2" customHeight="1">
      <c r="A947" s="22"/>
      <c r="B947" s="114"/>
      <c r="C947" s="22"/>
      <c r="D947" s="22"/>
      <c r="E947" s="22"/>
      <c r="F947" s="22"/>
      <c r="G947" s="22"/>
      <c r="H947" s="22"/>
      <c r="I947" s="108"/>
      <c r="J947" s="109"/>
      <c r="K947" s="108"/>
      <c r="L947" s="22"/>
      <c r="M947" s="22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2" customHeight="1">
      <c r="A948" s="22"/>
      <c r="B948" s="114"/>
      <c r="C948" s="22"/>
      <c r="D948" s="22"/>
      <c r="E948" s="22"/>
      <c r="F948" s="22"/>
      <c r="G948" s="22"/>
      <c r="H948" s="22"/>
      <c r="I948" s="108"/>
      <c r="J948" s="109"/>
      <c r="K948" s="108"/>
      <c r="L948" s="22"/>
      <c r="M948" s="22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2" customHeight="1">
      <c r="A949" s="22"/>
      <c r="B949" s="114"/>
      <c r="C949" s="22"/>
      <c r="D949" s="22"/>
      <c r="E949" s="22"/>
      <c r="F949" s="22"/>
      <c r="G949" s="22"/>
      <c r="H949" s="22"/>
      <c r="I949" s="108"/>
      <c r="J949" s="109"/>
      <c r="K949" s="108"/>
      <c r="L949" s="22"/>
      <c r="M949" s="22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2" customHeight="1">
      <c r="A950" s="22"/>
      <c r="B950" s="114"/>
      <c r="C950" s="22"/>
      <c r="D950" s="22"/>
      <c r="E950" s="22"/>
      <c r="F950" s="22"/>
      <c r="G950" s="22"/>
      <c r="H950" s="22"/>
      <c r="I950" s="108"/>
      <c r="J950" s="109"/>
      <c r="K950" s="108"/>
      <c r="L950" s="22"/>
      <c r="M950" s="22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2" customHeight="1">
      <c r="A951" s="22"/>
      <c r="B951" s="114"/>
      <c r="C951" s="22"/>
      <c r="D951" s="22"/>
      <c r="E951" s="22"/>
      <c r="F951" s="22"/>
      <c r="G951" s="22"/>
      <c r="H951" s="22"/>
      <c r="I951" s="108"/>
      <c r="J951" s="109"/>
      <c r="K951" s="108"/>
      <c r="L951" s="22"/>
      <c r="M951" s="22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2" customHeight="1">
      <c r="A952" s="22"/>
      <c r="B952" s="114"/>
      <c r="C952" s="22"/>
      <c r="D952" s="22"/>
      <c r="E952" s="22"/>
      <c r="F952" s="22"/>
      <c r="G952" s="22"/>
      <c r="H952" s="22"/>
      <c r="I952" s="108"/>
      <c r="J952" s="109"/>
      <c r="K952" s="108"/>
      <c r="L952" s="22"/>
      <c r="M952" s="22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2" customHeight="1">
      <c r="A953" s="22"/>
      <c r="B953" s="114"/>
      <c r="C953" s="22"/>
      <c r="D953" s="22"/>
      <c r="E953" s="22"/>
      <c r="F953" s="22"/>
      <c r="G953" s="22"/>
      <c r="H953" s="22"/>
      <c r="I953" s="108"/>
      <c r="J953" s="109"/>
      <c r="K953" s="108"/>
      <c r="L953" s="22"/>
      <c r="M953" s="22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2" customHeight="1">
      <c r="A954" s="22"/>
      <c r="B954" s="114"/>
      <c r="C954" s="22"/>
      <c r="D954" s="22"/>
      <c r="E954" s="22"/>
      <c r="F954" s="22"/>
      <c r="G954" s="22"/>
      <c r="H954" s="22"/>
      <c r="I954" s="108"/>
      <c r="J954" s="109"/>
      <c r="K954" s="108"/>
      <c r="L954" s="22"/>
      <c r="M954" s="22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2" customHeight="1">
      <c r="A955" s="22"/>
      <c r="B955" s="114"/>
      <c r="C955" s="22"/>
      <c r="D955" s="22"/>
      <c r="E955" s="22"/>
      <c r="F955" s="22"/>
      <c r="G955" s="22"/>
      <c r="H955" s="22"/>
      <c r="I955" s="108"/>
      <c r="J955" s="109"/>
      <c r="K955" s="108"/>
      <c r="L955" s="22"/>
      <c r="M955" s="22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2" customHeight="1">
      <c r="A956" s="22"/>
      <c r="B956" s="114"/>
      <c r="C956" s="22"/>
      <c r="D956" s="22"/>
      <c r="E956" s="22"/>
      <c r="F956" s="22"/>
      <c r="G956" s="22"/>
      <c r="H956" s="22"/>
      <c r="I956" s="108"/>
      <c r="J956" s="109"/>
      <c r="K956" s="108"/>
      <c r="L956" s="22"/>
      <c r="M956" s="22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2" customHeight="1">
      <c r="A957" s="22"/>
      <c r="B957" s="114"/>
      <c r="C957" s="22"/>
      <c r="D957" s="22"/>
      <c r="E957" s="22"/>
      <c r="F957" s="22"/>
      <c r="G957" s="22"/>
      <c r="H957" s="22"/>
      <c r="I957" s="108"/>
      <c r="J957" s="109"/>
      <c r="K957" s="108"/>
      <c r="L957" s="22"/>
      <c r="M957" s="22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2" customHeight="1">
      <c r="A958" s="22"/>
      <c r="B958" s="114"/>
      <c r="C958" s="22"/>
      <c r="D958" s="22"/>
      <c r="E958" s="22"/>
      <c r="F958" s="22"/>
      <c r="G958" s="22"/>
      <c r="H958" s="22"/>
      <c r="I958" s="108"/>
      <c r="J958" s="109"/>
      <c r="K958" s="108"/>
      <c r="L958" s="22"/>
      <c r="M958" s="22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2" customHeight="1">
      <c r="A959" s="22"/>
      <c r="B959" s="114"/>
      <c r="C959" s="22"/>
      <c r="D959" s="22"/>
      <c r="E959" s="22"/>
      <c r="F959" s="22"/>
      <c r="G959" s="22"/>
      <c r="H959" s="22"/>
      <c r="I959" s="108"/>
      <c r="J959" s="109"/>
      <c r="K959" s="108"/>
      <c r="L959" s="22"/>
      <c r="M959" s="22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2" customHeight="1">
      <c r="A960" s="22"/>
      <c r="B960" s="114"/>
      <c r="C960" s="22"/>
      <c r="D960" s="22"/>
      <c r="E960" s="22"/>
      <c r="F960" s="22"/>
      <c r="G960" s="22"/>
      <c r="H960" s="22"/>
      <c r="I960" s="108"/>
      <c r="J960" s="109"/>
      <c r="K960" s="108"/>
      <c r="L960" s="22"/>
      <c r="M960" s="22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2" customHeight="1">
      <c r="A961" s="22"/>
      <c r="B961" s="114"/>
      <c r="C961" s="22"/>
      <c r="D961" s="22"/>
      <c r="E961" s="22"/>
      <c r="F961" s="22"/>
      <c r="G961" s="22"/>
      <c r="H961" s="22"/>
      <c r="I961" s="108"/>
      <c r="J961" s="109"/>
      <c r="K961" s="108"/>
      <c r="L961" s="22"/>
      <c r="M961" s="22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2" customHeight="1">
      <c r="A962" s="22"/>
      <c r="B962" s="114"/>
      <c r="C962" s="22"/>
      <c r="D962" s="22"/>
      <c r="E962" s="22"/>
      <c r="F962" s="22"/>
      <c r="G962" s="22"/>
      <c r="H962" s="22"/>
      <c r="I962" s="108"/>
      <c r="J962" s="109"/>
      <c r="K962" s="108"/>
      <c r="L962" s="22"/>
      <c r="M962" s="22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2" customHeight="1">
      <c r="A963" s="22"/>
      <c r="B963" s="114"/>
      <c r="C963" s="22"/>
      <c r="D963" s="22"/>
      <c r="E963" s="22"/>
      <c r="F963" s="22"/>
      <c r="G963" s="22"/>
      <c r="H963" s="22"/>
      <c r="I963" s="108"/>
      <c r="J963" s="109"/>
      <c r="K963" s="108"/>
      <c r="L963" s="22"/>
      <c r="M963" s="22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2" customHeight="1">
      <c r="A964" s="22"/>
      <c r="B964" s="114"/>
      <c r="C964" s="22"/>
      <c r="D964" s="22"/>
      <c r="E964" s="22"/>
      <c r="F964" s="22"/>
      <c r="G964" s="22"/>
      <c r="H964" s="22"/>
      <c r="I964" s="108"/>
      <c r="J964" s="109"/>
      <c r="K964" s="108"/>
      <c r="L964" s="22"/>
      <c r="M964" s="22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2" customHeight="1">
      <c r="A965" s="22"/>
      <c r="B965" s="114"/>
      <c r="C965" s="22"/>
      <c r="D965" s="22"/>
      <c r="E965" s="22"/>
      <c r="F965" s="22"/>
      <c r="G965" s="22"/>
      <c r="H965" s="22"/>
      <c r="I965" s="108"/>
      <c r="J965" s="109"/>
      <c r="K965" s="108"/>
      <c r="L965" s="22"/>
      <c r="M965" s="22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2" customHeight="1">
      <c r="A966" s="22"/>
      <c r="B966" s="114"/>
      <c r="C966" s="22"/>
      <c r="D966" s="22"/>
      <c r="E966" s="22"/>
      <c r="F966" s="22"/>
      <c r="G966" s="22"/>
      <c r="H966" s="22"/>
      <c r="I966" s="108"/>
      <c r="J966" s="109"/>
      <c r="K966" s="108"/>
      <c r="L966" s="22"/>
      <c r="M966" s="22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2" customHeight="1">
      <c r="A967" s="22"/>
      <c r="B967" s="114"/>
      <c r="C967" s="22"/>
      <c r="D967" s="22"/>
      <c r="E967" s="22"/>
      <c r="F967" s="22"/>
      <c r="G967" s="22"/>
      <c r="H967" s="22"/>
      <c r="I967" s="108"/>
      <c r="J967" s="109"/>
      <c r="K967" s="108"/>
      <c r="L967" s="22"/>
      <c r="M967" s="22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2" customHeight="1">
      <c r="A968" s="22"/>
      <c r="B968" s="114"/>
      <c r="C968" s="22"/>
      <c r="D968" s="22"/>
      <c r="E968" s="22"/>
      <c r="F968" s="22"/>
      <c r="G968" s="22"/>
      <c r="H968" s="22"/>
      <c r="I968" s="108"/>
      <c r="J968" s="109"/>
      <c r="K968" s="108"/>
      <c r="L968" s="22"/>
      <c r="M968" s="22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2" customHeight="1">
      <c r="A969" s="22"/>
      <c r="B969" s="114"/>
      <c r="C969" s="22"/>
      <c r="D969" s="22"/>
      <c r="E969" s="22"/>
      <c r="F969" s="22"/>
      <c r="G969" s="22"/>
      <c r="H969" s="22"/>
      <c r="I969" s="108"/>
      <c r="J969" s="109"/>
      <c r="K969" s="108"/>
      <c r="L969" s="22"/>
      <c r="M969" s="22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2" customHeight="1">
      <c r="A970" s="22"/>
      <c r="B970" s="114"/>
      <c r="C970" s="22"/>
      <c r="D970" s="22"/>
      <c r="E970" s="22"/>
      <c r="F970" s="22"/>
      <c r="G970" s="22"/>
      <c r="H970" s="22"/>
      <c r="I970" s="108"/>
      <c r="J970" s="109"/>
      <c r="K970" s="108"/>
      <c r="L970" s="22"/>
      <c r="M970" s="22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2" customHeight="1">
      <c r="A971" s="22"/>
      <c r="B971" s="114"/>
      <c r="C971" s="22"/>
      <c r="D971" s="22"/>
      <c r="E971" s="22"/>
      <c r="F971" s="22"/>
      <c r="G971" s="22"/>
      <c r="H971" s="22"/>
      <c r="I971" s="108"/>
      <c r="J971" s="109"/>
      <c r="K971" s="108"/>
      <c r="L971" s="22"/>
      <c r="M971" s="22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2" customHeight="1">
      <c r="A972" s="22"/>
      <c r="B972" s="114"/>
      <c r="C972" s="22"/>
      <c r="D972" s="22"/>
      <c r="E972" s="22"/>
      <c r="F972" s="22"/>
      <c r="G972" s="22"/>
      <c r="H972" s="22"/>
      <c r="I972" s="108"/>
      <c r="J972" s="109"/>
      <c r="K972" s="108"/>
      <c r="L972" s="22"/>
      <c r="M972" s="22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2" customHeight="1">
      <c r="A973" s="22"/>
      <c r="B973" s="114"/>
      <c r="C973" s="22"/>
      <c r="D973" s="22"/>
      <c r="E973" s="22"/>
      <c r="F973" s="22"/>
      <c r="G973" s="22"/>
      <c r="H973" s="22"/>
      <c r="I973" s="108"/>
      <c r="J973" s="109"/>
      <c r="K973" s="108"/>
      <c r="L973" s="22"/>
      <c r="M973" s="22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2" customHeight="1">
      <c r="A974" s="22"/>
      <c r="B974" s="114"/>
      <c r="C974" s="22"/>
      <c r="D974" s="22"/>
      <c r="E974" s="22"/>
      <c r="F974" s="22"/>
      <c r="G974" s="22"/>
      <c r="H974" s="22"/>
      <c r="I974" s="108"/>
      <c r="J974" s="109"/>
      <c r="K974" s="108"/>
      <c r="L974" s="22"/>
      <c r="M974" s="22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2" customHeight="1">
      <c r="A975" s="22"/>
      <c r="B975" s="114"/>
      <c r="C975" s="22"/>
      <c r="D975" s="22"/>
      <c r="E975" s="22"/>
      <c r="F975" s="22"/>
      <c r="G975" s="22"/>
      <c r="H975" s="22"/>
      <c r="I975" s="108"/>
      <c r="J975" s="109"/>
      <c r="K975" s="108"/>
      <c r="L975" s="22"/>
      <c r="M975" s="22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2" customHeight="1">
      <c r="A976" s="22"/>
      <c r="B976" s="114"/>
      <c r="C976" s="22"/>
      <c r="D976" s="22"/>
      <c r="E976" s="22"/>
      <c r="F976" s="22"/>
      <c r="G976" s="22"/>
      <c r="H976" s="22"/>
      <c r="I976" s="108"/>
      <c r="J976" s="109"/>
      <c r="K976" s="108"/>
      <c r="L976" s="22"/>
      <c r="M976" s="22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2" customHeight="1">
      <c r="A977" s="22"/>
      <c r="B977" s="114"/>
      <c r="C977" s="22"/>
      <c r="D977" s="22"/>
      <c r="E977" s="22"/>
      <c r="F977" s="22"/>
      <c r="G977" s="22"/>
      <c r="H977" s="22"/>
      <c r="I977" s="108"/>
      <c r="J977" s="109"/>
      <c r="K977" s="108"/>
      <c r="L977" s="22"/>
      <c r="M977" s="22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2" customHeight="1">
      <c r="A978" s="22"/>
      <c r="B978" s="114"/>
      <c r="C978" s="22"/>
      <c r="D978" s="22"/>
      <c r="E978" s="22"/>
      <c r="F978" s="22"/>
      <c r="G978" s="22"/>
      <c r="H978" s="22"/>
      <c r="I978" s="108"/>
      <c r="J978" s="109"/>
      <c r="K978" s="108"/>
      <c r="L978" s="22"/>
      <c r="M978" s="22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2" customHeight="1">
      <c r="A979" s="22"/>
      <c r="B979" s="114"/>
      <c r="C979" s="22"/>
      <c r="D979" s="22"/>
      <c r="E979" s="22"/>
      <c r="F979" s="22"/>
      <c r="G979" s="22"/>
      <c r="H979" s="22"/>
      <c r="I979" s="108"/>
      <c r="J979" s="109"/>
      <c r="K979" s="108"/>
      <c r="L979" s="22"/>
      <c r="M979" s="22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2" customHeight="1">
      <c r="A980" s="22"/>
      <c r="B980" s="114"/>
      <c r="C980" s="22"/>
      <c r="D980" s="22"/>
      <c r="E980" s="22"/>
      <c r="F980" s="22"/>
      <c r="G980" s="22"/>
      <c r="H980" s="22"/>
      <c r="I980" s="108"/>
      <c r="J980" s="109"/>
      <c r="K980" s="108"/>
      <c r="L980" s="22"/>
      <c r="M980" s="22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2" customHeight="1">
      <c r="A981" s="22"/>
      <c r="B981" s="114"/>
      <c r="C981" s="22"/>
      <c r="D981" s="22"/>
      <c r="E981" s="22"/>
      <c r="F981" s="22"/>
      <c r="G981" s="22"/>
      <c r="H981" s="22"/>
      <c r="I981" s="108"/>
      <c r="J981" s="109"/>
      <c r="K981" s="108"/>
      <c r="L981" s="22"/>
      <c r="M981" s="22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2" customHeight="1">
      <c r="A982" s="22"/>
      <c r="B982" s="114"/>
      <c r="C982" s="22"/>
      <c r="D982" s="22"/>
      <c r="E982" s="22"/>
      <c r="F982" s="22"/>
      <c r="G982" s="22"/>
      <c r="H982" s="22"/>
      <c r="I982" s="108"/>
      <c r="J982" s="109"/>
      <c r="K982" s="108"/>
      <c r="L982" s="22"/>
      <c r="M982" s="22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2" customHeight="1">
      <c r="A983" s="22"/>
      <c r="B983" s="114"/>
      <c r="C983" s="22"/>
      <c r="D983" s="22"/>
      <c r="E983" s="22"/>
      <c r="F983" s="22"/>
      <c r="G983" s="22"/>
      <c r="H983" s="22"/>
      <c r="I983" s="108"/>
      <c r="J983" s="109"/>
      <c r="K983" s="108"/>
      <c r="L983" s="22"/>
      <c r="M983" s="22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2" customHeight="1">
      <c r="A984" s="22"/>
      <c r="B984" s="114"/>
      <c r="C984" s="22"/>
      <c r="D984" s="22"/>
      <c r="E984" s="22"/>
      <c r="F984" s="22"/>
      <c r="G984" s="22"/>
      <c r="H984" s="22"/>
      <c r="I984" s="108"/>
      <c r="J984" s="109"/>
      <c r="K984" s="108"/>
      <c r="L984" s="22"/>
      <c r="M984" s="22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2" customHeight="1">
      <c r="A985" s="22"/>
      <c r="B985" s="114"/>
      <c r="C985" s="22"/>
      <c r="D985" s="22"/>
      <c r="E985" s="22"/>
      <c r="F985" s="22"/>
      <c r="G985" s="22"/>
      <c r="H985" s="22"/>
      <c r="I985" s="108"/>
      <c r="J985" s="109"/>
      <c r="K985" s="108"/>
      <c r="L985" s="22"/>
      <c r="M985" s="22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2" customHeight="1">
      <c r="A986" s="22"/>
      <c r="B986" s="114"/>
      <c r="C986" s="22"/>
      <c r="D986" s="22"/>
      <c r="E986" s="22"/>
      <c r="F986" s="22"/>
      <c r="G986" s="22"/>
      <c r="H986" s="22"/>
      <c r="I986" s="108"/>
      <c r="J986" s="109"/>
      <c r="K986" s="108"/>
      <c r="L986" s="22"/>
      <c r="M986" s="22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2" customHeight="1">
      <c r="A987" s="22"/>
      <c r="B987" s="114"/>
      <c r="C987" s="22"/>
      <c r="D987" s="22"/>
      <c r="E987" s="22"/>
      <c r="F987" s="22"/>
      <c r="G987" s="22"/>
      <c r="H987" s="22"/>
      <c r="I987" s="108"/>
      <c r="J987" s="109"/>
      <c r="K987" s="108"/>
      <c r="L987" s="22"/>
      <c r="M987" s="22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2" customHeight="1">
      <c r="A988" s="22"/>
      <c r="B988" s="114"/>
      <c r="C988" s="22"/>
      <c r="D988" s="22"/>
      <c r="E988" s="22"/>
      <c r="F988" s="22"/>
      <c r="G988" s="22"/>
      <c r="H988" s="22"/>
      <c r="I988" s="108"/>
      <c r="J988" s="109"/>
      <c r="K988" s="108"/>
      <c r="L988" s="22"/>
      <c r="M988" s="22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2" customHeight="1">
      <c r="A989" s="22"/>
      <c r="B989" s="114"/>
      <c r="C989" s="22"/>
      <c r="D989" s="22"/>
      <c r="E989" s="22"/>
      <c r="F989" s="22"/>
      <c r="G989" s="22"/>
      <c r="H989" s="22"/>
      <c r="I989" s="108"/>
      <c r="J989" s="109"/>
      <c r="K989" s="108"/>
      <c r="L989" s="22"/>
      <c r="M989" s="22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2" customHeight="1">
      <c r="A990" s="22"/>
      <c r="B990" s="114"/>
      <c r="C990" s="22"/>
      <c r="D990" s="22"/>
      <c r="E990" s="22"/>
      <c r="F990" s="22"/>
      <c r="G990" s="22"/>
      <c r="H990" s="22"/>
      <c r="I990" s="108"/>
      <c r="J990" s="109"/>
      <c r="K990" s="108"/>
      <c r="L990" s="22"/>
      <c r="M990" s="22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2" customHeight="1">
      <c r="A991" s="22"/>
      <c r="B991" s="114"/>
      <c r="C991" s="22"/>
      <c r="D991" s="22"/>
      <c r="E991" s="22"/>
      <c r="F991" s="22"/>
      <c r="G991" s="22"/>
      <c r="H991" s="22"/>
      <c r="I991" s="108"/>
      <c r="J991" s="109"/>
      <c r="K991" s="108"/>
      <c r="L991" s="22"/>
      <c r="M991" s="22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2" customHeight="1">
      <c r="A992" s="22"/>
      <c r="B992" s="114"/>
      <c r="C992" s="22"/>
      <c r="D992" s="22"/>
      <c r="E992" s="22"/>
      <c r="F992" s="22"/>
      <c r="G992" s="22"/>
      <c r="H992" s="22"/>
      <c r="I992" s="108"/>
      <c r="J992" s="109"/>
      <c r="K992" s="108"/>
      <c r="L992" s="22"/>
      <c r="M992" s="22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2" customHeight="1">
      <c r="A993" s="22"/>
      <c r="B993" s="114"/>
      <c r="C993" s="22"/>
      <c r="D993" s="22"/>
      <c r="E993" s="22"/>
      <c r="F993" s="22"/>
      <c r="G993" s="22"/>
      <c r="H993" s="22"/>
      <c r="I993" s="108"/>
      <c r="J993" s="109"/>
      <c r="K993" s="108"/>
      <c r="L993" s="22"/>
      <c r="M993" s="22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2" customHeight="1">
      <c r="A994" s="22"/>
      <c r="B994" s="114"/>
      <c r="C994" s="22"/>
      <c r="D994" s="22"/>
      <c r="E994" s="22"/>
      <c r="F994" s="22"/>
      <c r="G994" s="22"/>
      <c r="H994" s="22"/>
      <c r="I994" s="108"/>
      <c r="J994" s="109"/>
      <c r="K994" s="108"/>
      <c r="L994" s="22"/>
      <c r="M994" s="22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2" customHeight="1">
      <c r="A995" s="22"/>
      <c r="B995" s="114"/>
      <c r="C995" s="22"/>
      <c r="D995" s="22"/>
      <c r="E995" s="22"/>
      <c r="F995" s="22"/>
      <c r="G995" s="22"/>
      <c r="H995" s="22"/>
      <c r="I995" s="108"/>
      <c r="J995" s="109"/>
      <c r="K995" s="108"/>
      <c r="L995" s="22"/>
      <c r="M995" s="22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2" customHeight="1">
      <c r="A996" s="22"/>
      <c r="B996" s="114"/>
      <c r="C996" s="22"/>
      <c r="D996" s="22"/>
      <c r="E996" s="22"/>
      <c r="F996" s="22"/>
      <c r="G996" s="22"/>
      <c r="H996" s="22"/>
      <c r="I996" s="108"/>
      <c r="J996" s="109"/>
      <c r="K996" s="108"/>
      <c r="L996" s="22"/>
      <c r="M996" s="22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2" customHeight="1">
      <c r="A997" s="22"/>
      <c r="B997" s="114"/>
      <c r="C997" s="22"/>
      <c r="D997" s="22"/>
      <c r="E997" s="22"/>
      <c r="F997" s="22"/>
      <c r="G997" s="22"/>
      <c r="H997" s="22"/>
      <c r="I997" s="108"/>
      <c r="J997" s="109"/>
      <c r="K997" s="108"/>
      <c r="L997" s="22"/>
      <c r="M997" s="22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2" customHeight="1">
      <c r="A998" s="22"/>
      <c r="B998" s="114"/>
      <c r="C998" s="22"/>
      <c r="D998" s="22"/>
      <c r="E998" s="22"/>
      <c r="F998" s="22"/>
      <c r="G998" s="22"/>
      <c r="H998" s="22"/>
      <c r="I998" s="108"/>
      <c r="J998" s="109"/>
      <c r="K998" s="108"/>
      <c r="L998" s="22"/>
      <c r="M998" s="22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2" customHeight="1">
      <c r="A999" s="22"/>
      <c r="B999" s="114"/>
      <c r="C999" s="22"/>
      <c r="D999" s="22"/>
      <c r="E999" s="22"/>
      <c r="F999" s="22"/>
      <c r="G999" s="22"/>
      <c r="H999" s="22"/>
      <c r="I999" s="108"/>
      <c r="J999" s="109"/>
      <c r="K999" s="108"/>
      <c r="L999" s="22"/>
      <c r="M999" s="22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2" customHeight="1">
      <c r="A1000" s="22"/>
      <c r="B1000" s="114"/>
      <c r="C1000" s="22"/>
      <c r="D1000" s="22"/>
      <c r="E1000" s="22"/>
      <c r="F1000" s="22"/>
      <c r="G1000" s="22"/>
      <c r="H1000" s="22"/>
      <c r="I1000" s="108"/>
      <c r="J1000" s="109"/>
      <c r="K1000" s="108"/>
      <c r="L1000" s="22"/>
      <c r="M1000" s="22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  <row r="1001" spans="1:26" ht="12" customHeight="1">
      <c r="A1001" s="22"/>
      <c r="B1001" s="114"/>
      <c r="C1001" s="22"/>
      <c r="D1001" s="22"/>
      <c r="E1001" s="22"/>
      <c r="F1001" s="22"/>
      <c r="G1001" s="22"/>
      <c r="H1001" s="22"/>
      <c r="I1001" s="108"/>
      <c r="J1001" s="109"/>
      <c r="K1001" s="108"/>
      <c r="L1001" s="22"/>
      <c r="M1001" s="22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  <row r="1002" spans="1:26" ht="12" customHeight="1">
      <c r="A1002" s="22"/>
      <c r="B1002" s="114"/>
      <c r="C1002" s="22"/>
      <c r="D1002" s="22"/>
      <c r="E1002" s="22"/>
      <c r="F1002" s="22"/>
      <c r="G1002" s="22"/>
      <c r="H1002" s="22"/>
      <c r="I1002" s="108"/>
      <c r="J1002" s="109"/>
      <c r="K1002" s="108"/>
      <c r="L1002" s="22"/>
      <c r="M1002" s="22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</row>
    <row r="1003" spans="1:26" ht="12" customHeight="1">
      <c r="A1003" s="22"/>
      <c r="B1003" s="114"/>
      <c r="C1003" s="22"/>
      <c r="D1003" s="22"/>
      <c r="E1003" s="22"/>
      <c r="F1003" s="22"/>
      <c r="G1003" s="22"/>
      <c r="H1003" s="22"/>
      <c r="I1003" s="108"/>
      <c r="J1003" s="109"/>
      <c r="K1003" s="108"/>
      <c r="L1003" s="22"/>
      <c r="M1003" s="22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</row>
    <row r="1004" spans="1:26" ht="12" customHeight="1">
      <c r="A1004" s="22"/>
      <c r="B1004" s="114"/>
      <c r="C1004" s="22"/>
      <c r="D1004" s="22"/>
      <c r="E1004" s="22"/>
      <c r="F1004" s="22"/>
      <c r="G1004" s="22"/>
      <c r="H1004" s="22"/>
      <c r="I1004" s="108"/>
      <c r="J1004" s="109"/>
      <c r="K1004" s="108"/>
      <c r="L1004" s="22"/>
      <c r="M1004" s="22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</row>
    <row r="1005" spans="1:26" ht="12" customHeight="1">
      <c r="A1005" s="22"/>
      <c r="B1005" s="114"/>
      <c r="C1005" s="22"/>
      <c r="D1005" s="22"/>
      <c r="E1005" s="22"/>
      <c r="F1005" s="22"/>
      <c r="G1005" s="22"/>
      <c r="H1005" s="22"/>
      <c r="I1005" s="108"/>
      <c r="J1005" s="109"/>
      <c r="K1005" s="108"/>
      <c r="L1005" s="22"/>
      <c r="M1005" s="22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</row>
    <row r="1006" spans="1:26" ht="12" customHeight="1">
      <c r="A1006" s="22"/>
      <c r="B1006" s="114"/>
      <c r="C1006" s="22"/>
      <c r="D1006" s="22"/>
      <c r="E1006" s="22"/>
      <c r="F1006" s="22"/>
      <c r="G1006" s="22"/>
      <c r="H1006" s="22"/>
      <c r="I1006" s="108"/>
      <c r="J1006" s="109"/>
      <c r="K1006" s="108"/>
      <c r="L1006" s="22"/>
      <c r="M1006" s="22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</row>
    <row r="1007" spans="1:26" ht="12" customHeight="1">
      <c r="A1007" s="22"/>
      <c r="B1007" s="114"/>
      <c r="C1007" s="22"/>
      <c r="D1007" s="22"/>
      <c r="E1007" s="22"/>
      <c r="F1007" s="22"/>
      <c r="G1007" s="22"/>
      <c r="H1007" s="22"/>
      <c r="I1007" s="108"/>
      <c r="J1007" s="109"/>
      <c r="K1007" s="108"/>
      <c r="L1007" s="22"/>
      <c r="M1007" s="22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</row>
    <row r="1008" spans="1:26" ht="12" customHeight="1">
      <c r="A1008" s="22"/>
      <c r="B1008" s="114"/>
      <c r="C1008" s="22"/>
      <c r="D1008" s="22"/>
      <c r="E1008" s="22"/>
      <c r="F1008" s="22"/>
      <c r="G1008" s="22"/>
      <c r="H1008" s="22"/>
      <c r="I1008" s="108"/>
      <c r="J1008" s="109"/>
      <c r="K1008" s="108"/>
      <c r="L1008" s="22"/>
      <c r="M1008" s="22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</row>
    <row r="1009" spans="1:26" ht="12" customHeight="1">
      <c r="A1009" s="22"/>
      <c r="B1009" s="114"/>
      <c r="C1009" s="22"/>
      <c r="D1009" s="22"/>
      <c r="E1009" s="22"/>
      <c r="F1009" s="22"/>
      <c r="G1009" s="22"/>
      <c r="H1009" s="22"/>
      <c r="I1009" s="108"/>
      <c r="J1009" s="109"/>
      <c r="K1009" s="108"/>
      <c r="L1009" s="22"/>
      <c r="M1009" s="22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</row>
    <row r="1010" spans="1:26" ht="12" customHeight="1">
      <c r="A1010" s="22"/>
      <c r="B1010" s="114"/>
      <c r="C1010" s="22"/>
      <c r="D1010" s="22"/>
      <c r="E1010" s="22"/>
      <c r="F1010" s="22"/>
      <c r="G1010" s="22"/>
      <c r="H1010" s="22"/>
      <c r="I1010" s="108"/>
      <c r="J1010" s="109"/>
      <c r="K1010" s="108"/>
      <c r="L1010" s="22"/>
      <c r="M1010" s="22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</row>
    <row r="1011" spans="1:26" ht="12" customHeight="1">
      <c r="A1011" s="22"/>
      <c r="B1011" s="114"/>
      <c r="C1011" s="22"/>
      <c r="D1011" s="22"/>
      <c r="E1011" s="22"/>
      <c r="F1011" s="22"/>
      <c r="G1011" s="22"/>
      <c r="H1011" s="22"/>
      <c r="I1011" s="108"/>
      <c r="J1011" s="109"/>
      <c r="K1011" s="108"/>
      <c r="L1011" s="22"/>
      <c r="M1011" s="22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</row>
    <row r="1012" spans="1:26" ht="12" customHeight="1">
      <c r="A1012" s="22"/>
      <c r="B1012" s="114"/>
      <c r="C1012" s="22"/>
      <c r="D1012" s="22"/>
      <c r="E1012" s="22"/>
      <c r="F1012" s="22"/>
      <c r="G1012" s="22"/>
      <c r="H1012" s="22"/>
      <c r="I1012" s="108"/>
      <c r="J1012" s="109"/>
      <c r="K1012" s="108"/>
      <c r="L1012" s="22"/>
      <c r="M1012" s="22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</row>
    <row r="1013" spans="1:26" ht="12" customHeight="1">
      <c r="A1013" s="22"/>
      <c r="B1013" s="114"/>
      <c r="C1013" s="22"/>
      <c r="D1013" s="22"/>
      <c r="E1013" s="22"/>
      <c r="F1013" s="22"/>
      <c r="G1013" s="22"/>
      <c r="H1013" s="22"/>
      <c r="I1013" s="108"/>
      <c r="J1013" s="109"/>
      <c r="K1013" s="108"/>
      <c r="L1013" s="22"/>
      <c r="M1013" s="22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</row>
    <row r="1014" spans="1:26" ht="12" customHeight="1">
      <c r="A1014" s="22"/>
      <c r="B1014" s="114"/>
      <c r="C1014" s="22"/>
      <c r="D1014" s="22"/>
      <c r="E1014" s="22"/>
      <c r="F1014" s="22"/>
      <c r="G1014" s="22"/>
      <c r="H1014" s="22"/>
      <c r="I1014" s="108"/>
      <c r="J1014" s="109"/>
      <c r="K1014" s="108"/>
      <c r="L1014" s="22"/>
      <c r="M1014" s="22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</row>
    <row r="1015" spans="1:26" ht="12" customHeight="1">
      <c r="A1015" s="22"/>
      <c r="B1015" s="114"/>
      <c r="C1015" s="22"/>
      <c r="D1015" s="22"/>
      <c r="E1015" s="22"/>
      <c r="F1015" s="22"/>
      <c r="G1015" s="22"/>
      <c r="H1015" s="22"/>
      <c r="I1015" s="108"/>
      <c r="J1015" s="109"/>
      <c r="K1015" s="108"/>
      <c r="L1015" s="22"/>
      <c r="M1015" s="22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</row>
    <row r="1016" spans="1:26" ht="12" customHeight="1">
      <c r="A1016" s="22"/>
      <c r="B1016" s="114"/>
      <c r="C1016" s="22"/>
      <c r="D1016" s="22"/>
      <c r="E1016" s="22"/>
      <c r="F1016" s="22"/>
      <c r="G1016" s="22"/>
      <c r="H1016" s="22"/>
      <c r="I1016" s="108"/>
      <c r="J1016" s="109"/>
      <c r="K1016" s="108"/>
      <c r="L1016" s="22"/>
      <c r="M1016" s="22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</row>
    <row r="1017" spans="1:26" ht="12" customHeight="1">
      <c r="A1017" s="22"/>
      <c r="B1017" s="114"/>
      <c r="C1017" s="22"/>
      <c r="D1017" s="22"/>
      <c r="E1017" s="22"/>
      <c r="F1017" s="22"/>
      <c r="G1017" s="22"/>
      <c r="H1017" s="22"/>
      <c r="I1017" s="108"/>
      <c r="J1017" s="109"/>
      <c r="K1017" s="108"/>
      <c r="L1017" s="22"/>
      <c r="M1017" s="22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</row>
    <row r="1018" spans="1:26" ht="12" customHeight="1">
      <c r="A1018" s="22"/>
      <c r="B1018" s="114"/>
      <c r="C1018" s="22"/>
      <c r="D1018" s="22"/>
      <c r="E1018" s="22"/>
      <c r="F1018" s="22"/>
      <c r="G1018" s="22"/>
      <c r="H1018" s="22"/>
      <c r="I1018" s="108"/>
      <c r="J1018" s="109"/>
      <c r="K1018" s="108"/>
      <c r="L1018" s="22"/>
      <c r="M1018" s="22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</row>
    <row r="1019" spans="1:26" ht="12" customHeight="1">
      <c r="A1019" s="22"/>
      <c r="B1019" s="114"/>
      <c r="C1019" s="22"/>
      <c r="D1019" s="22"/>
      <c r="E1019" s="22"/>
      <c r="F1019" s="22"/>
      <c r="G1019" s="22"/>
      <c r="H1019" s="22"/>
      <c r="I1019" s="108"/>
      <c r="J1019" s="109"/>
      <c r="K1019" s="108"/>
      <c r="L1019" s="22"/>
      <c r="M1019" s="22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</row>
    <row r="1020" spans="1:26" ht="12" customHeight="1">
      <c r="A1020" s="22"/>
      <c r="B1020" s="114"/>
      <c r="C1020" s="22"/>
      <c r="D1020" s="22"/>
      <c r="E1020" s="22"/>
      <c r="F1020" s="22"/>
      <c r="G1020" s="22"/>
      <c r="H1020" s="22"/>
      <c r="I1020" s="108"/>
      <c r="J1020" s="109"/>
      <c r="K1020" s="108"/>
      <c r="L1020" s="22"/>
      <c r="M1020" s="22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</row>
    <row r="1021" spans="1:26" ht="12" customHeight="1">
      <c r="A1021" s="22"/>
      <c r="B1021" s="114"/>
      <c r="C1021" s="22"/>
      <c r="D1021" s="22"/>
      <c r="E1021" s="22"/>
      <c r="F1021" s="22"/>
      <c r="G1021" s="22"/>
      <c r="H1021" s="22"/>
      <c r="I1021" s="108"/>
      <c r="J1021" s="109"/>
      <c r="K1021" s="108"/>
      <c r="L1021" s="22"/>
      <c r="M1021" s="22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</row>
    <row r="1022" spans="1:26" ht="12" customHeight="1">
      <c r="A1022" s="22"/>
      <c r="B1022" s="114"/>
      <c r="C1022" s="22"/>
      <c r="D1022" s="22"/>
      <c r="E1022" s="22"/>
      <c r="F1022" s="22"/>
      <c r="G1022" s="22"/>
      <c r="H1022" s="22"/>
      <c r="I1022" s="108"/>
      <c r="J1022" s="109"/>
      <c r="K1022" s="108"/>
      <c r="L1022" s="22"/>
      <c r="M1022" s="22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</row>
    <row r="1023" spans="1:26" ht="12" customHeight="1">
      <c r="A1023" s="22"/>
      <c r="B1023" s="114"/>
      <c r="C1023" s="22"/>
      <c r="D1023" s="22"/>
      <c r="E1023" s="22"/>
      <c r="F1023" s="22"/>
      <c r="G1023" s="22"/>
      <c r="H1023" s="22"/>
      <c r="I1023" s="108"/>
      <c r="J1023" s="109"/>
      <c r="K1023" s="108"/>
      <c r="L1023" s="22"/>
      <c r="M1023" s="22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</row>
    <row r="1024" spans="1:26" ht="12" customHeight="1">
      <c r="A1024" s="22"/>
      <c r="B1024" s="114"/>
      <c r="C1024" s="22"/>
      <c r="D1024" s="22"/>
      <c r="E1024" s="22"/>
      <c r="F1024" s="22"/>
      <c r="G1024" s="22"/>
      <c r="H1024" s="22"/>
      <c r="I1024" s="108"/>
      <c r="J1024" s="109"/>
      <c r="K1024" s="108"/>
      <c r="L1024" s="22"/>
      <c r="M1024" s="22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</row>
    <row r="1025" spans="1:26" ht="12" customHeight="1">
      <c r="A1025" s="22"/>
      <c r="B1025" s="114"/>
      <c r="C1025" s="22"/>
      <c r="D1025" s="22"/>
      <c r="E1025" s="22"/>
      <c r="F1025" s="22"/>
      <c r="G1025" s="22"/>
      <c r="H1025" s="22"/>
      <c r="I1025" s="108"/>
      <c r="J1025" s="109"/>
      <c r="K1025" s="108"/>
      <c r="L1025" s="22"/>
      <c r="M1025" s="22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</row>
    <row r="1026" spans="1:26" ht="12" customHeight="1">
      <c r="A1026" s="22"/>
      <c r="B1026" s="114"/>
      <c r="C1026" s="22"/>
      <c r="D1026" s="22"/>
      <c r="E1026" s="22"/>
      <c r="F1026" s="22"/>
      <c r="G1026" s="22"/>
      <c r="H1026" s="22"/>
      <c r="I1026" s="108"/>
      <c r="J1026" s="109"/>
      <c r="K1026" s="108"/>
      <c r="L1026" s="22"/>
      <c r="M1026" s="22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</row>
    <row r="1027" spans="1:26" ht="12" customHeight="1">
      <c r="A1027" s="22"/>
      <c r="B1027" s="114"/>
      <c r="C1027" s="22"/>
      <c r="D1027" s="22"/>
      <c r="E1027" s="22"/>
      <c r="F1027" s="22"/>
      <c r="G1027" s="22"/>
      <c r="H1027" s="22"/>
      <c r="I1027" s="108"/>
      <c r="J1027" s="109"/>
      <c r="K1027" s="108"/>
      <c r="L1027" s="22"/>
      <c r="M1027" s="22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</row>
    <row r="1028" spans="1:26" ht="12" customHeight="1">
      <c r="A1028" s="22"/>
      <c r="B1028" s="114"/>
      <c r="C1028" s="22"/>
      <c r="D1028" s="22"/>
      <c r="E1028" s="22"/>
      <c r="F1028" s="22"/>
      <c r="G1028" s="22"/>
      <c r="H1028" s="22"/>
      <c r="I1028" s="108"/>
      <c r="J1028" s="109"/>
      <c r="K1028" s="108"/>
      <c r="L1028" s="22"/>
      <c r="M1028" s="22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</row>
    <row r="1029" spans="1:26" ht="12" customHeight="1">
      <c r="A1029" s="22"/>
      <c r="B1029" s="114"/>
      <c r="C1029" s="22"/>
      <c r="D1029" s="22"/>
      <c r="E1029" s="22"/>
      <c r="F1029" s="22"/>
      <c r="G1029" s="22"/>
      <c r="H1029" s="22"/>
      <c r="I1029" s="108"/>
      <c r="J1029" s="109"/>
      <c r="K1029" s="108"/>
      <c r="L1029" s="22"/>
      <c r="M1029" s="22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</row>
    <row r="1030" spans="1:26" ht="12" customHeight="1">
      <c r="A1030" s="22"/>
      <c r="B1030" s="114"/>
      <c r="C1030" s="22"/>
      <c r="D1030" s="22"/>
      <c r="E1030" s="22"/>
      <c r="F1030" s="22"/>
      <c r="G1030" s="22"/>
      <c r="H1030" s="22"/>
      <c r="I1030" s="108"/>
      <c r="J1030" s="109"/>
      <c r="K1030" s="108"/>
      <c r="L1030" s="22"/>
      <c r="M1030" s="22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</row>
    <row r="1031" spans="1:26" ht="12" customHeight="1">
      <c r="A1031" s="22"/>
      <c r="B1031" s="114"/>
      <c r="C1031" s="22"/>
      <c r="D1031" s="22"/>
      <c r="E1031" s="22"/>
      <c r="F1031" s="22"/>
      <c r="G1031" s="22"/>
      <c r="H1031" s="22"/>
      <c r="I1031" s="108"/>
      <c r="J1031" s="109"/>
      <c r="K1031" s="108"/>
      <c r="L1031" s="22"/>
      <c r="M1031" s="22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</row>
    <row r="1032" spans="1:26" ht="12" customHeight="1">
      <c r="A1032" s="22"/>
      <c r="B1032" s="114"/>
      <c r="C1032" s="22"/>
      <c r="D1032" s="22"/>
      <c r="E1032" s="22"/>
      <c r="F1032" s="22"/>
      <c r="G1032" s="22"/>
      <c r="H1032" s="22"/>
      <c r="I1032" s="108"/>
      <c r="J1032" s="109"/>
      <c r="K1032" s="108"/>
      <c r="L1032" s="22"/>
      <c r="M1032" s="22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</row>
    <row r="1033" spans="1:26" ht="12" customHeight="1">
      <c r="A1033" s="22"/>
      <c r="B1033" s="114"/>
      <c r="C1033" s="22"/>
      <c r="D1033" s="22"/>
      <c r="E1033" s="22"/>
      <c r="F1033" s="22"/>
      <c r="G1033" s="22"/>
      <c r="H1033" s="22"/>
      <c r="I1033" s="108"/>
      <c r="J1033" s="109"/>
      <c r="K1033" s="108"/>
      <c r="L1033" s="22"/>
      <c r="M1033" s="22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</row>
    <row r="1034" spans="1:26" ht="12" customHeight="1">
      <c r="A1034" s="22"/>
      <c r="B1034" s="114"/>
      <c r="C1034" s="22"/>
      <c r="D1034" s="22"/>
      <c r="E1034" s="22"/>
      <c r="F1034" s="22"/>
      <c r="G1034" s="22"/>
      <c r="H1034" s="22"/>
      <c r="I1034" s="108"/>
      <c r="J1034" s="109"/>
      <c r="K1034" s="108"/>
      <c r="L1034" s="22"/>
      <c r="M1034" s="22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</row>
    <row r="1035" spans="1:26" ht="12" customHeight="1">
      <c r="A1035" s="22"/>
      <c r="B1035" s="114"/>
      <c r="C1035" s="22"/>
      <c r="D1035" s="22"/>
      <c r="E1035" s="22"/>
      <c r="F1035" s="22"/>
      <c r="G1035" s="22"/>
      <c r="H1035" s="22"/>
      <c r="I1035" s="108"/>
      <c r="J1035" s="109"/>
      <c r="K1035" s="108"/>
      <c r="L1035" s="22"/>
      <c r="M1035" s="22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</row>
    <row r="1036" spans="1:26" ht="12" customHeight="1">
      <c r="A1036" s="22"/>
      <c r="B1036" s="114"/>
      <c r="C1036" s="22"/>
      <c r="D1036" s="22"/>
      <c r="E1036" s="22"/>
      <c r="F1036" s="22"/>
      <c r="G1036" s="22"/>
      <c r="H1036" s="22"/>
      <c r="I1036" s="108"/>
      <c r="J1036" s="109"/>
      <c r="K1036" s="108"/>
      <c r="L1036" s="22"/>
      <c r="M1036" s="22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</row>
    <row r="1037" spans="1:26" ht="12" customHeight="1">
      <c r="A1037" s="22"/>
      <c r="B1037" s="114"/>
      <c r="C1037" s="22"/>
      <c r="D1037" s="22"/>
      <c r="E1037" s="22"/>
      <c r="F1037" s="22"/>
      <c r="G1037" s="22"/>
      <c r="H1037" s="22"/>
      <c r="I1037" s="108"/>
      <c r="J1037" s="109"/>
      <c r="K1037" s="108"/>
      <c r="L1037" s="22"/>
      <c r="M1037" s="22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</row>
    <row r="1038" spans="1:26" ht="12" customHeight="1">
      <c r="A1038" s="22"/>
      <c r="B1038" s="114"/>
      <c r="C1038" s="22"/>
      <c r="D1038" s="22"/>
      <c r="E1038" s="22"/>
      <c r="F1038" s="22"/>
      <c r="G1038" s="22"/>
      <c r="H1038" s="22"/>
      <c r="I1038" s="108"/>
      <c r="J1038" s="109"/>
      <c r="K1038" s="108"/>
      <c r="L1038" s="22"/>
      <c r="M1038" s="22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</row>
    <row r="1039" spans="1:26" ht="12" customHeight="1">
      <c r="A1039" s="22"/>
      <c r="B1039" s="114"/>
      <c r="C1039" s="22"/>
      <c r="D1039" s="22"/>
      <c r="E1039" s="22"/>
      <c r="F1039" s="22"/>
      <c r="G1039" s="22"/>
      <c r="H1039" s="22"/>
      <c r="I1039" s="108"/>
      <c r="J1039" s="109"/>
      <c r="K1039" s="108"/>
      <c r="L1039" s="22"/>
      <c r="M1039" s="22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</row>
    <row r="1040" spans="1:26" ht="12" customHeight="1">
      <c r="A1040" s="22"/>
      <c r="B1040" s="114"/>
      <c r="C1040" s="22"/>
      <c r="D1040" s="22"/>
      <c r="E1040" s="22"/>
      <c r="F1040" s="22"/>
      <c r="G1040" s="22"/>
      <c r="H1040" s="22"/>
      <c r="I1040" s="108"/>
      <c r="J1040" s="109"/>
      <c r="K1040" s="108"/>
      <c r="L1040" s="22"/>
      <c r="M1040" s="22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</row>
    <row r="1041" spans="1:26" ht="12" customHeight="1">
      <c r="A1041" s="22"/>
      <c r="B1041" s="114"/>
      <c r="C1041" s="22"/>
      <c r="D1041" s="22"/>
      <c r="E1041" s="22"/>
      <c r="F1041" s="22"/>
      <c r="G1041" s="22"/>
      <c r="H1041" s="22"/>
      <c r="I1041" s="108"/>
      <c r="J1041" s="109"/>
      <c r="K1041" s="108"/>
      <c r="L1041" s="22"/>
      <c r="M1041" s="22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</row>
    <row r="1042" spans="1:26" ht="12" customHeight="1">
      <c r="A1042" s="22"/>
      <c r="B1042" s="114"/>
      <c r="C1042" s="22"/>
      <c r="D1042" s="22"/>
      <c r="E1042" s="22"/>
      <c r="F1042" s="22"/>
      <c r="G1042" s="22"/>
      <c r="H1042" s="22"/>
      <c r="I1042" s="108"/>
      <c r="J1042" s="109"/>
      <c r="K1042" s="108"/>
      <c r="L1042" s="22"/>
      <c r="M1042" s="22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</row>
    <row r="1043" spans="1:26" ht="12" customHeight="1">
      <c r="A1043" s="22"/>
      <c r="B1043" s="114"/>
      <c r="C1043" s="22"/>
      <c r="D1043" s="22"/>
      <c r="E1043" s="22"/>
      <c r="F1043" s="22"/>
      <c r="G1043" s="22"/>
      <c r="H1043" s="22"/>
      <c r="I1043" s="108"/>
      <c r="J1043" s="109"/>
      <c r="K1043" s="108"/>
      <c r="L1043" s="22"/>
      <c r="M1043" s="22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</row>
    <row r="1044" spans="1:26" ht="12" customHeight="1">
      <c r="A1044" s="22"/>
      <c r="B1044" s="114"/>
      <c r="C1044" s="22"/>
      <c r="D1044" s="22"/>
      <c r="E1044" s="22"/>
      <c r="F1044" s="22"/>
      <c r="G1044" s="22"/>
      <c r="H1044" s="22"/>
      <c r="I1044" s="108"/>
      <c r="J1044" s="109"/>
      <c r="K1044" s="108"/>
      <c r="L1044" s="22"/>
      <c r="M1044" s="22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</row>
    <row r="1045" spans="1:26" ht="12" customHeight="1">
      <c r="A1045" s="22"/>
      <c r="B1045" s="114"/>
      <c r="C1045" s="22"/>
      <c r="D1045" s="22"/>
      <c r="E1045" s="22"/>
      <c r="F1045" s="22"/>
      <c r="G1045" s="22"/>
      <c r="H1045" s="22"/>
      <c r="I1045" s="108"/>
      <c r="J1045" s="109"/>
      <c r="K1045" s="108"/>
      <c r="L1045" s="22"/>
      <c r="M1045" s="22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</row>
    <row r="1046" spans="1:26" ht="12" customHeight="1">
      <c r="A1046" s="22"/>
      <c r="B1046" s="114"/>
      <c r="C1046" s="22"/>
      <c r="D1046" s="22"/>
      <c r="E1046" s="22"/>
      <c r="F1046" s="22"/>
      <c r="G1046" s="22"/>
      <c r="H1046" s="22"/>
      <c r="I1046" s="108"/>
      <c r="J1046" s="109"/>
      <c r="K1046" s="108"/>
      <c r="L1046" s="22"/>
      <c r="M1046" s="22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</row>
    <row r="1047" spans="1:26" ht="12" customHeight="1">
      <c r="A1047" s="22"/>
      <c r="B1047" s="114"/>
      <c r="C1047" s="22"/>
      <c r="D1047" s="22"/>
      <c r="E1047" s="22"/>
      <c r="F1047" s="22"/>
      <c r="G1047" s="22"/>
      <c r="H1047" s="22"/>
      <c r="I1047" s="108"/>
      <c r="J1047" s="109"/>
      <c r="K1047" s="108"/>
      <c r="L1047" s="22"/>
      <c r="M1047" s="22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</row>
    <row r="1048" spans="1:26" ht="12" customHeight="1">
      <c r="A1048" s="22"/>
      <c r="B1048" s="114"/>
      <c r="C1048" s="22"/>
      <c r="D1048" s="22"/>
      <c r="E1048" s="22"/>
      <c r="F1048" s="22"/>
      <c r="G1048" s="22"/>
      <c r="H1048" s="22"/>
      <c r="I1048" s="108"/>
      <c r="J1048" s="109"/>
      <c r="K1048" s="108"/>
      <c r="L1048" s="22"/>
      <c r="M1048" s="22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</row>
    <row r="1049" spans="1:26" ht="12" customHeight="1">
      <c r="A1049" s="22"/>
      <c r="B1049" s="114"/>
      <c r="C1049" s="22"/>
      <c r="D1049" s="22"/>
      <c r="E1049" s="22"/>
      <c r="F1049" s="22"/>
      <c r="G1049" s="22"/>
      <c r="H1049" s="22"/>
      <c r="I1049" s="108"/>
      <c r="J1049" s="109"/>
      <c r="K1049" s="108"/>
      <c r="L1049" s="22"/>
      <c r="M1049" s="22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</row>
    <row r="1050" spans="1:26" ht="12" customHeight="1">
      <c r="A1050" s="22"/>
      <c r="B1050" s="114"/>
      <c r="C1050" s="22"/>
      <c r="D1050" s="22"/>
      <c r="E1050" s="22"/>
      <c r="F1050" s="22"/>
      <c r="G1050" s="22"/>
      <c r="H1050" s="22"/>
      <c r="I1050" s="108"/>
      <c r="J1050" s="109"/>
      <c r="K1050" s="108"/>
      <c r="L1050" s="22"/>
      <c r="M1050" s="22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</row>
    <row r="1051" spans="1:26" ht="12" customHeight="1">
      <c r="A1051" s="22"/>
      <c r="B1051" s="114"/>
      <c r="C1051" s="22"/>
      <c r="D1051" s="22"/>
      <c r="E1051" s="22"/>
      <c r="F1051" s="22"/>
      <c r="G1051" s="22"/>
      <c r="H1051" s="22"/>
      <c r="I1051" s="108"/>
      <c r="J1051" s="109"/>
      <c r="K1051" s="108"/>
      <c r="L1051" s="22"/>
      <c r="M1051" s="22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</row>
    <row r="1052" spans="1:26" ht="12" customHeight="1">
      <c r="A1052" s="22"/>
      <c r="B1052" s="114"/>
      <c r="C1052" s="22"/>
      <c r="D1052" s="22"/>
      <c r="E1052" s="22"/>
      <c r="F1052" s="22"/>
      <c r="G1052" s="22"/>
      <c r="H1052" s="22"/>
      <c r="I1052" s="108"/>
      <c r="J1052" s="109"/>
      <c r="K1052" s="108"/>
      <c r="L1052" s="22"/>
      <c r="M1052" s="22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</row>
    <row r="1053" spans="1:26" ht="12" customHeight="1">
      <c r="A1053" s="22"/>
      <c r="B1053" s="114"/>
      <c r="C1053" s="22"/>
      <c r="D1053" s="22"/>
      <c r="E1053" s="22"/>
      <c r="F1053" s="22"/>
      <c r="G1053" s="22"/>
      <c r="H1053" s="22"/>
      <c r="I1053" s="108"/>
      <c r="J1053" s="109"/>
      <c r="K1053" s="108"/>
      <c r="L1053" s="22"/>
      <c r="M1053" s="22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</row>
    <row r="1054" spans="1:26" ht="12" customHeight="1">
      <c r="A1054" s="22"/>
      <c r="B1054" s="114"/>
      <c r="C1054" s="22"/>
      <c r="D1054" s="22"/>
      <c r="E1054" s="22"/>
      <c r="F1054" s="22"/>
      <c r="G1054" s="22"/>
      <c r="H1054" s="22"/>
      <c r="I1054" s="108"/>
      <c r="J1054" s="109"/>
      <c r="K1054" s="108"/>
      <c r="L1054" s="22"/>
      <c r="M1054" s="22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</row>
    <row r="1055" spans="1:26" ht="12" customHeight="1">
      <c r="A1055" s="22"/>
      <c r="B1055" s="114"/>
      <c r="C1055" s="22"/>
      <c r="D1055" s="22"/>
      <c r="E1055" s="22"/>
      <c r="F1055" s="22"/>
      <c r="G1055" s="22"/>
      <c r="H1055" s="22"/>
      <c r="I1055" s="108"/>
      <c r="J1055" s="109"/>
      <c r="K1055" s="108"/>
      <c r="L1055" s="22"/>
      <c r="M1055" s="22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</row>
    <row r="1056" spans="1:26" ht="12" customHeight="1">
      <c r="A1056" s="22"/>
      <c r="B1056" s="114"/>
      <c r="C1056" s="22"/>
      <c r="D1056" s="22"/>
      <c r="E1056" s="22"/>
      <c r="F1056" s="22"/>
      <c r="G1056" s="22"/>
      <c r="H1056" s="22"/>
      <c r="I1056" s="108"/>
      <c r="J1056" s="109"/>
      <c r="K1056" s="108"/>
      <c r="L1056" s="22"/>
      <c r="M1056" s="22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</row>
    <row r="1057" spans="1:26" ht="12" customHeight="1">
      <c r="A1057" s="22"/>
      <c r="B1057" s="114"/>
      <c r="C1057" s="22"/>
      <c r="D1057" s="22"/>
      <c r="E1057" s="22"/>
      <c r="F1057" s="22"/>
      <c r="G1057" s="22"/>
      <c r="H1057" s="22"/>
      <c r="I1057" s="108"/>
      <c r="J1057" s="109"/>
      <c r="K1057" s="108"/>
      <c r="L1057" s="22"/>
      <c r="M1057" s="22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</row>
    <row r="1058" spans="1:26" ht="12" customHeight="1">
      <c r="A1058" s="22"/>
      <c r="B1058" s="114"/>
      <c r="C1058" s="22"/>
      <c r="D1058" s="22"/>
      <c r="E1058" s="22"/>
      <c r="F1058" s="22"/>
      <c r="G1058" s="22"/>
      <c r="H1058" s="22"/>
      <c r="I1058" s="108"/>
      <c r="J1058" s="109"/>
      <c r="K1058" s="108"/>
      <c r="L1058" s="22"/>
      <c r="M1058" s="22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</row>
    <row r="1059" spans="1:26" ht="12" customHeight="1">
      <c r="A1059" s="22"/>
      <c r="B1059" s="114"/>
      <c r="C1059" s="22"/>
      <c r="D1059" s="22"/>
      <c r="E1059" s="22"/>
      <c r="F1059" s="22"/>
      <c r="G1059" s="22"/>
      <c r="H1059" s="22"/>
      <c r="I1059" s="108"/>
      <c r="J1059" s="109"/>
      <c r="K1059" s="108"/>
      <c r="L1059" s="22"/>
      <c r="M1059" s="22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</row>
    <row r="1060" spans="1:26" ht="12" customHeight="1">
      <c r="A1060" s="22"/>
      <c r="B1060" s="114"/>
      <c r="C1060" s="22"/>
      <c r="D1060" s="22"/>
      <c r="E1060" s="22"/>
      <c r="F1060" s="22"/>
      <c r="G1060" s="22"/>
      <c r="H1060" s="22"/>
      <c r="I1060" s="108"/>
      <c r="J1060" s="109"/>
      <c r="K1060" s="108"/>
      <c r="L1060" s="22"/>
      <c r="M1060" s="22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</row>
    <row r="1061" spans="1:26" ht="12" customHeight="1">
      <c r="A1061" s="22"/>
      <c r="B1061" s="114"/>
      <c r="C1061" s="22"/>
      <c r="D1061" s="22"/>
      <c r="E1061" s="22"/>
      <c r="F1061" s="22"/>
      <c r="G1061" s="22"/>
      <c r="H1061" s="22"/>
      <c r="I1061" s="108"/>
      <c r="J1061" s="109"/>
      <c r="K1061" s="108"/>
      <c r="L1061" s="22"/>
      <c r="M1061" s="22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</row>
    <row r="1062" spans="1:26" ht="12" customHeight="1">
      <c r="A1062" s="22"/>
      <c r="B1062" s="114"/>
      <c r="C1062" s="22"/>
      <c r="D1062" s="22"/>
      <c r="E1062" s="22"/>
      <c r="F1062" s="22"/>
      <c r="G1062" s="22"/>
      <c r="H1062" s="22"/>
      <c r="I1062" s="108"/>
      <c r="J1062" s="109"/>
      <c r="K1062" s="108"/>
      <c r="L1062" s="22"/>
      <c r="M1062" s="22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</row>
    <row r="1063" spans="1:26" ht="12" customHeight="1">
      <c r="A1063" s="22"/>
      <c r="B1063" s="114"/>
      <c r="C1063" s="22"/>
      <c r="D1063" s="22"/>
      <c r="E1063" s="22"/>
      <c r="F1063" s="22"/>
      <c r="G1063" s="22"/>
      <c r="H1063" s="22"/>
      <c r="I1063" s="108"/>
      <c r="J1063" s="109"/>
      <c r="K1063" s="108"/>
      <c r="L1063" s="22"/>
      <c r="M1063" s="22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</row>
    <row r="1064" spans="1:26" ht="12" customHeight="1">
      <c r="A1064" s="22"/>
      <c r="B1064" s="114"/>
      <c r="C1064" s="22"/>
      <c r="D1064" s="22"/>
      <c r="E1064" s="22"/>
      <c r="F1064" s="22"/>
      <c r="G1064" s="22"/>
      <c r="H1064" s="22"/>
      <c r="I1064" s="108"/>
      <c r="J1064" s="109"/>
      <c r="K1064" s="108"/>
      <c r="L1064" s="22"/>
      <c r="M1064" s="22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</row>
    <row r="1065" spans="1:26" ht="12" customHeight="1">
      <c r="A1065" s="22"/>
      <c r="B1065" s="114"/>
      <c r="C1065" s="22"/>
      <c r="D1065" s="22"/>
      <c r="E1065" s="22"/>
      <c r="F1065" s="22"/>
      <c r="G1065" s="22"/>
      <c r="H1065" s="22"/>
      <c r="I1065" s="108"/>
      <c r="J1065" s="109"/>
      <c r="K1065" s="108"/>
      <c r="L1065" s="22"/>
      <c r="M1065" s="22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</row>
    <row r="1066" spans="1:26" ht="12" customHeight="1">
      <c r="A1066" s="22"/>
      <c r="B1066" s="114"/>
      <c r="C1066" s="22"/>
      <c r="D1066" s="22"/>
      <c r="E1066" s="22"/>
      <c r="F1066" s="22"/>
      <c r="G1066" s="22"/>
      <c r="H1066" s="22"/>
      <c r="I1066" s="108"/>
      <c r="J1066" s="109"/>
      <c r="K1066" s="108"/>
      <c r="L1066" s="22"/>
      <c r="M1066" s="22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</row>
    <row r="1067" spans="1:26" ht="12" customHeight="1">
      <c r="A1067" s="22"/>
      <c r="B1067" s="114"/>
      <c r="C1067" s="22"/>
      <c r="D1067" s="22"/>
      <c r="E1067" s="22"/>
      <c r="F1067" s="22"/>
      <c r="G1067" s="22"/>
      <c r="H1067" s="22"/>
      <c r="I1067" s="108"/>
      <c r="J1067" s="109"/>
      <c r="K1067" s="108"/>
      <c r="L1067" s="22"/>
      <c r="M1067" s="22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</row>
    <row r="1068" spans="1:26" ht="12" customHeight="1">
      <c r="A1068" s="22"/>
      <c r="B1068" s="114"/>
      <c r="C1068" s="22"/>
      <c r="D1068" s="22"/>
      <c r="E1068" s="22"/>
      <c r="F1068" s="22"/>
      <c r="G1068" s="22"/>
      <c r="H1068" s="22"/>
      <c r="I1068" s="108"/>
      <c r="J1068" s="109"/>
      <c r="K1068" s="108"/>
      <c r="L1068" s="22"/>
      <c r="M1068" s="22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</row>
    <row r="1069" spans="1:26" ht="12" customHeight="1">
      <c r="A1069" s="22"/>
      <c r="B1069" s="114"/>
      <c r="C1069" s="22"/>
      <c r="D1069" s="22"/>
      <c r="E1069" s="22"/>
      <c r="F1069" s="22"/>
      <c r="G1069" s="22"/>
      <c r="H1069" s="22"/>
      <c r="I1069" s="108"/>
      <c r="J1069" s="109"/>
      <c r="K1069" s="108"/>
      <c r="L1069" s="22"/>
      <c r="M1069" s="22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</row>
    <row r="1070" spans="1:26" ht="12" customHeight="1">
      <c r="A1070" s="22"/>
      <c r="B1070" s="114"/>
      <c r="C1070" s="22"/>
      <c r="D1070" s="22"/>
      <c r="E1070" s="22"/>
      <c r="F1070" s="22"/>
      <c r="G1070" s="22"/>
      <c r="H1070" s="22"/>
      <c r="I1070" s="108"/>
      <c r="J1070" s="109"/>
      <c r="K1070" s="108"/>
      <c r="L1070" s="22"/>
      <c r="M1070" s="22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</row>
    <row r="1071" spans="1:26" ht="12" customHeight="1">
      <c r="A1071" s="22"/>
      <c r="B1071" s="114"/>
      <c r="C1071" s="22"/>
      <c r="D1071" s="22"/>
      <c r="E1071" s="22"/>
      <c r="F1071" s="22"/>
      <c r="G1071" s="22"/>
      <c r="H1071" s="22"/>
      <c r="I1071" s="108"/>
      <c r="J1071" s="109"/>
      <c r="K1071" s="108"/>
      <c r="L1071" s="22"/>
      <c r="M1071" s="22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</row>
    <row r="1072" spans="1:26" ht="12" customHeight="1">
      <c r="A1072" s="22"/>
      <c r="B1072" s="114"/>
      <c r="C1072" s="22"/>
      <c r="D1072" s="22"/>
      <c r="E1072" s="22"/>
      <c r="F1072" s="22"/>
      <c r="G1072" s="22"/>
      <c r="H1072" s="22"/>
      <c r="I1072" s="108"/>
      <c r="J1072" s="109"/>
      <c r="K1072" s="108"/>
      <c r="L1072" s="22"/>
      <c r="M1072" s="22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</row>
    <row r="1073" spans="1:26" ht="12" customHeight="1">
      <c r="A1073" s="22"/>
      <c r="B1073" s="114"/>
      <c r="C1073" s="22"/>
      <c r="D1073" s="22"/>
      <c r="E1073" s="22"/>
      <c r="F1073" s="22"/>
      <c r="G1073" s="22"/>
      <c r="H1073" s="22"/>
      <c r="I1073" s="108"/>
      <c r="J1073" s="109"/>
      <c r="K1073" s="108"/>
      <c r="L1073" s="22"/>
      <c r="M1073" s="22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</row>
    <row r="1074" spans="1:26" ht="12" customHeight="1">
      <c r="A1074" s="22"/>
      <c r="B1074" s="114"/>
      <c r="C1074" s="22"/>
      <c r="D1074" s="22"/>
      <c r="E1074" s="22"/>
      <c r="F1074" s="22"/>
      <c r="G1074" s="22"/>
      <c r="H1074" s="22"/>
      <c r="I1074" s="108"/>
      <c r="J1074" s="109"/>
      <c r="K1074" s="108"/>
      <c r="L1074" s="22"/>
      <c r="M1074" s="22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</row>
    <row r="1075" spans="1:26" ht="12" customHeight="1">
      <c r="A1075" s="22"/>
      <c r="B1075" s="114"/>
      <c r="C1075" s="22"/>
      <c r="D1075" s="22"/>
      <c r="E1075" s="22"/>
      <c r="F1075" s="22"/>
      <c r="G1075" s="22"/>
      <c r="H1075" s="22"/>
      <c r="I1075" s="108"/>
      <c r="J1075" s="109"/>
      <c r="K1075" s="108"/>
      <c r="L1075" s="22"/>
      <c r="M1075" s="22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</row>
    <row r="1076" spans="1:26" ht="12" customHeight="1">
      <c r="A1076" s="22"/>
      <c r="B1076" s="114"/>
      <c r="C1076" s="22"/>
      <c r="D1076" s="22"/>
      <c r="E1076" s="22"/>
      <c r="F1076" s="22"/>
      <c r="G1076" s="22"/>
      <c r="H1076" s="22"/>
      <c r="I1076" s="108"/>
      <c r="J1076" s="109"/>
      <c r="K1076" s="108"/>
      <c r="L1076" s="22"/>
      <c r="M1076" s="22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</row>
    <row r="1077" spans="1:26" ht="12" customHeight="1">
      <c r="A1077" s="22"/>
      <c r="B1077" s="114"/>
      <c r="C1077" s="22"/>
      <c r="D1077" s="22"/>
      <c r="E1077" s="22"/>
      <c r="F1077" s="22"/>
      <c r="G1077" s="22"/>
      <c r="H1077" s="22"/>
      <c r="I1077" s="108"/>
      <c r="J1077" s="109"/>
      <c r="K1077" s="108"/>
      <c r="L1077" s="22"/>
      <c r="M1077" s="22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</row>
    <row r="1078" spans="1:26" ht="12" customHeight="1">
      <c r="A1078" s="22"/>
      <c r="B1078" s="114"/>
      <c r="C1078" s="22"/>
      <c r="D1078" s="22"/>
      <c r="E1078" s="22"/>
      <c r="F1078" s="22"/>
      <c r="G1078" s="22"/>
      <c r="H1078" s="22"/>
      <c r="I1078" s="108"/>
      <c r="J1078" s="109"/>
      <c r="K1078" s="108"/>
      <c r="L1078" s="22"/>
      <c r="M1078" s="22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</row>
    <row r="1079" spans="1:26" ht="12" customHeight="1">
      <c r="A1079" s="22"/>
      <c r="B1079" s="114"/>
      <c r="C1079" s="22"/>
      <c r="D1079" s="22"/>
      <c r="E1079" s="22"/>
      <c r="F1079" s="22"/>
      <c r="G1079" s="22"/>
      <c r="H1079" s="22"/>
      <c r="I1079" s="108"/>
      <c r="J1079" s="109"/>
      <c r="K1079" s="108"/>
      <c r="L1079" s="22"/>
      <c r="M1079" s="22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</row>
    <row r="1080" spans="1:26" ht="12" customHeight="1">
      <c r="A1080" s="22"/>
      <c r="B1080" s="114"/>
      <c r="C1080" s="22"/>
      <c r="D1080" s="22"/>
      <c r="E1080" s="22"/>
      <c r="F1080" s="22"/>
      <c r="G1080" s="22"/>
      <c r="H1080" s="22"/>
      <c r="I1080" s="108"/>
      <c r="J1080" s="109"/>
      <c r="K1080" s="108"/>
      <c r="L1080" s="22"/>
      <c r="M1080" s="22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</row>
    <row r="1081" spans="1:26" ht="12" customHeight="1">
      <c r="A1081" s="22"/>
      <c r="B1081" s="114"/>
      <c r="C1081" s="22"/>
      <c r="D1081" s="22"/>
      <c r="E1081" s="22"/>
      <c r="F1081" s="22"/>
      <c r="G1081" s="22"/>
      <c r="H1081" s="22"/>
      <c r="I1081" s="108"/>
      <c r="J1081" s="109"/>
      <c r="K1081" s="108"/>
      <c r="L1081" s="22"/>
      <c r="M1081" s="22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</row>
    <row r="1082" spans="1:26" ht="12" customHeight="1">
      <c r="A1082" s="22"/>
      <c r="B1082" s="114"/>
      <c r="C1082" s="22"/>
      <c r="D1082" s="22"/>
      <c r="E1082" s="22"/>
      <c r="F1082" s="22"/>
      <c r="G1082" s="22"/>
      <c r="H1082" s="22"/>
      <c r="I1082" s="108"/>
      <c r="J1082" s="109"/>
      <c r="K1082" s="108"/>
      <c r="L1082" s="22"/>
      <c r="M1082" s="22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</row>
    <row r="1083" spans="1:26" ht="12" customHeight="1">
      <c r="A1083" s="22"/>
      <c r="B1083" s="114"/>
      <c r="C1083" s="22"/>
      <c r="D1083" s="22"/>
      <c r="E1083" s="22"/>
      <c r="F1083" s="22"/>
      <c r="G1083" s="22"/>
      <c r="H1083" s="22"/>
      <c r="I1083" s="108"/>
      <c r="J1083" s="109"/>
      <c r="K1083" s="108"/>
      <c r="L1083" s="22"/>
      <c r="M1083" s="22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</row>
    <row r="1084" spans="1:26" ht="12" customHeight="1">
      <c r="A1084" s="22"/>
      <c r="B1084" s="114"/>
      <c r="C1084" s="22"/>
      <c r="D1084" s="22"/>
      <c r="E1084" s="22"/>
      <c r="F1084" s="22"/>
      <c r="G1084" s="22"/>
      <c r="H1084" s="22"/>
      <c r="I1084" s="108"/>
      <c r="J1084" s="109"/>
      <c r="K1084" s="108"/>
      <c r="L1084" s="22"/>
      <c r="M1084" s="22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</row>
    <row r="1085" spans="1:26" ht="12" customHeight="1">
      <c r="A1085" s="22"/>
      <c r="B1085" s="114"/>
      <c r="C1085" s="22"/>
      <c r="D1085" s="22"/>
      <c r="E1085" s="22"/>
      <c r="F1085" s="22"/>
      <c r="G1085" s="22"/>
      <c r="H1085" s="22"/>
      <c r="I1085" s="108"/>
      <c r="J1085" s="109"/>
      <c r="K1085" s="108"/>
      <c r="L1085" s="22"/>
      <c r="M1085" s="22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</row>
    <row r="1086" spans="1:26" ht="12" customHeight="1">
      <c r="A1086" s="22"/>
      <c r="B1086" s="114"/>
      <c r="C1086" s="22"/>
      <c r="D1086" s="22"/>
      <c r="E1086" s="22"/>
      <c r="F1086" s="22"/>
      <c r="G1086" s="22"/>
      <c r="H1086" s="22"/>
      <c r="I1086" s="108"/>
      <c r="J1086" s="109"/>
      <c r="K1086" s="108"/>
      <c r="L1086" s="22"/>
      <c r="M1086" s="22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</row>
    <row r="1087" spans="1:26" ht="12" customHeight="1">
      <c r="A1087" s="22"/>
      <c r="B1087" s="114"/>
      <c r="C1087" s="22"/>
      <c r="D1087" s="22"/>
      <c r="E1087" s="22"/>
      <c r="F1087" s="22"/>
      <c r="G1087" s="22"/>
      <c r="H1087" s="22"/>
      <c r="I1087" s="108"/>
      <c r="J1087" s="109"/>
      <c r="K1087" s="108"/>
      <c r="L1087" s="22"/>
      <c r="M1087" s="22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</row>
    <row r="1088" spans="1:26" ht="12" customHeight="1">
      <c r="A1088" s="22"/>
      <c r="B1088" s="114"/>
      <c r="C1088" s="22"/>
      <c r="D1088" s="22"/>
      <c r="E1088" s="22"/>
      <c r="F1088" s="22"/>
      <c r="G1088" s="22"/>
      <c r="H1088" s="22"/>
      <c r="I1088" s="108"/>
      <c r="J1088" s="109"/>
      <c r="K1088" s="108"/>
      <c r="L1088" s="22"/>
      <c r="M1088" s="22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</row>
    <row r="1089" spans="1:26" ht="12" customHeight="1">
      <c r="A1089" s="22"/>
      <c r="B1089" s="114"/>
      <c r="C1089" s="22"/>
      <c r="D1089" s="22"/>
      <c r="E1089" s="22"/>
      <c r="F1089" s="22"/>
      <c r="G1089" s="22"/>
      <c r="H1089" s="22"/>
      <c r="I1089" s="108"/>
      <c r="J1089" s="109"/>
      <c r="K1089" s="108"/>
      <c r="L1089" s="22"/>
      <c r="M1089" s="22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</row>
    <row r="1090" spans="1:26" ht="12" customHeight="1">
      <c r="A1090" s="22"/>
      <c r="B1090" s="114"/>
      <c r="C1090" s="22"/>
      <c r="D1090" s="22"/>
      <c r="E1090" s="22"/>
      <c r="F1090" s="22"/>
      <c r="G1090" s="22"/>
      <c r="H1090" s="22"/>
      <c r="I1090" s="108"/>
      <c r="J1090" s="109"/>
      <c r="K1090" s="108"/>
      <c r="L1090" s="22"/>
      <c r="M1090" s="22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</row>
    <row r="1091" spans="1:26" ht="12" customHeight="1">
      <c r="A1091" s="22"/>
      <c r="B1091" s="114"/>
      <c r="C1091" s="22"/>
      <c r="D1091" s="22"/>
      <c r="E1091" s="22"/>
      <c r="F1091" s="22"/>
      <c r="G1091" s="22"/>
      <c r="H1091" s="22"/>
      <c r="I1091" s="108"/>
      <c r="J1091" s="109"/>
      <c r="K1091" s="108"/>
      <c r="L1091" s="22"/>
      <c r="M1091" s="22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</row>
    <row r="1092" spans="1:26" ht="12" customHeight="1">
      <c r="A1092" s="22"/>
      <c r="B1092" s="114"/>
      <c r="C1092" s="22"/>
      <c r="D1092" s="22"/>
      <c r="E1092" s="22"/>
      <c r="F1092" s="22"/>
      <c r="G1092" s="22"/>
      <c r="H1092" s="22"/>
      <c r="I1092" s="108"/>
      <c r="J1092" s="109"/>
      <c r="K1092" s="108"/>
      <c r="L1092" s="22"/>
      <c r="M1092" s="22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</row>
    <row r="1093" spans="1:26" ht="12" customHeight="1">
      <c r="A1093" s="22"/>
      <c r="B1093" s="114"/>
      <c r="C1093" s="22"/>
      <c r="D1093" s="22"/>
      <c r="E1093" s="22"/>
      <c r="F1093" s="22"/>
      <c r="G1093" s="22"/>
      <c r="H1093" s="22"/>
      <c r="I1093" s="108"/>
      <c r="J1093" s="109"/>
      <c r="K1093" s="108"/>
      <c r="L1093" s="22"/>
      <c r="M1093" s="22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</row>
    <row r="1094" spans="1:26" ht="12" customHeight="1">
      <c r="A1094" s="22"/>
      <c r="B1094" s="114"/>
      <c r="C1094" s="22"/>
      <c r="D1094" s="22"/>
      <c r="E1094" s="22"/>
      <c r="F1094" s="22"/>
      <c r="G1094" s="22"/>
      <c r="H1094" s="22"/>
      <c r="I1094" s="108"/>
      <c r="J1094" s="109"/>
      <c r="K1094" s="108"/>
      <c r="L1094" s="22"/>
      <c r="M1094" s="22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</row>
    <row r="1095" spans="1:26" ht="12" customHeight="1">
      <c r="A1095" s="22"/>
      <c r="B1095" s="114"/>
      <c r="C1095" s="22"/>
      <c r="D1095" s="22"/>
      <c r="E1095" s="22"/>
      <c r="F1095" s="22"/>
      <c r="G1095" s="22"/>
      <c r="H1095" s="22"/>
      <c r="I1095" s="108"/>
      <c r="J1095" s="109"/>
      <c r="K1095" s="108"/>
      <c r="L1095" s="22"/>
      <c r="M1095" s="22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</row>
    <row r="1096" spans="1:26" ht="12" customHeight="1">
      <c r="A1096" s="22"/>
      <c r="B1096" s="114"/>
      <c r="C1096" s="22"/>
      <c r="D1096" s="22"/>
      <c r="E1096" s="22"/>
      <c r="F1096" s="22"/>
      <c r="G1096" s="22"/>
      <c r="H1096" s="22"/>
      <c r="I1096" s="108"/>
      <c r="J1096" s="109"/>
      <c r="K1096" s="108"/>
      <c r="L1096" s="22"/>
      <c r="M1096" s="22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</row>
    <row r="1097" spans="1:26" ht="12" customHeight="1">
      <c r="A1097" s="22"/>
      <c r="B1097" s="114"/>
      <c r="C1097" s="22"/>
      <c r="D1097" s="22"/>
      <c r="E1097" s="22"/>
      <c r="F1097" s="22"/>
      <c r="G1097" s="22"/>
      <c r="H1097" s="22"/>
      <c r="I1097" s="108"/>
      <c r="J1097" s="109"/>
      <c r="K1097" s="108"/>
      <c r="L1097" s="22"/>
      <c r="M1097" s="22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</row>
    <row r="1098" spans="1:26" ht="12" customHeight="1">
      <c r="A1098" s="22"/>
      <c r="B1098" s="114"/>
      <c r="C1098" s="22"/>
      <c r="D1098" s="22"/>
      <c r="E1098" s="22"/>
      <c r="F1098" s="22"/>
      <c r="G1098" s="22"/>
      <c r="H1098" s="22"/>
      <c r="I1098" s="108"/>
      <c r="J1098" s="109"/>
      <c r="K1098" s="108"/>
      <c r="L1098" s="22"/>
      <c r="M1098" s="22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</row>
  </sheetData>
  <mergeCells count="64">
    <mergeCell ref="M127:M137"/>
    <mergeCell ref="M138:M146"/>
    <mergeCell ref="M147:M149"/>
    <mergeCell ref="M150:M158"/>
    <mergeCell ref="M159:M170"/>
    <mergeCell ref="M225:M226"/>
    <mergeCell ref="M172:M176"/>
    <mergeCell ref="M180:M185"/>
    <mergeCell ref="M186:M194"/>
    <mergeCell ref="M195:M197"/>
    <mergeCell ref="M199:M201"/>
    <mergeCell ref="M293:M294"/>
    <mergeCell ref="M229:M230"/>
    <mergeCell ref="M244:M245"/>
    <mergeCell ref="M266:M273"/>
    <mergeCell ref="M274:M275"/>
    <mergeCell ref="M276:M283"/>
    <mergeCell ref="M284:M288"/>
    <mergeCell ref="M289:M292"/>
    <mergeCell ref="F3:F4"/>
    <mergeCell ref="G3:G4"/>
    <mergeCell ref="H3:H4"/>
    <mergeCell ref="I3:I4"/>
    <mergeCell ref="A1:M1"/>
    <mergeCell ref="A2:M2"/>
    <mergeCell ref="A3:A4"/>
    <mergeCell ref="B3:B4"/>
    <mergeCell ref="C3:C4"/>
    <mergeCell ref="D3:D4"/>
    <mergeCell ref="E3:E4"/>
    <mergeCell ref="M3:M4"/>
    <mergeCell ref="J3:K3"/>
    <mergeCell ref="L3:L4"/>
    <mergeCell ref="M6:M7"/>
    <mergeCell ref="M8:M10"/>
    <mergeCell ref="M13:M16"/>
    <mergeCell ref="M17:M19"/>
    <mergeCell ref="M23:M25"/>
    <mergeCell ref="M30:M32"/>
    <mergeCell ref="M34:M35"/>
    <mergeCell ref="M42:M43"/>
    <mergeCell ref="M48:M49"/>
    <mergeCell ref="M94:M96"/>
    <mergeCell ref="M97:M100"/>
    <mergeCell ref="M101:M103"/>
    <mergeCell ref="M104:M105"/>
    <mergeCell ref="M107:M108"/>
    <mergeCell ref="M110:M112"/>
    <mergeCell ref="A357:L358"/>
    <mergeCell ref="M357:M358"/>
    <mergeCell ref="M113:M114"/>
    <mergeCell ref="M115:M117"/>
    <mergeCell ref="M118:M123"/>
    <mergeCell ref="M124:M126"/>
    <mergeCell ref="M222:M223"/>
    <mergeCell ref="M295:M296"/>
    <mergeCell ref="M299:M300"/>
    <mergeCell ref="M302:M303"/>
    <mergeCell ref="M304:M307"/>
    <mergeCell ref="M308:M309"/>
    <mergeCell ref="M204:M205"/>
    <mergeCell ref="M207:M208"/>
    <mergeCell ref="M209:M212"/>
    <mergeCell ref="M214:M215"/>
  </mergeCells>
  <pageMargins left="0.25" right="0.25" top="0.75" bottom="0.75" header="0" footer="0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1170"/>
  <sheetViews>
    <sheetView tabSelected="1" workbookViewId="0">
      <selection activeCell="S3" sqref="S3"/>
    </sheetView>
  </sheetViews>
  <sheetFormatPr defaultColWidth="14.42578125" defaultRowHeight="15" customHeight="1"/>
  <cols>
    <col min="1" max="1" width="4" customWidth="1"/>
    <col min="2" max="2" width="20.5703125" customWidth="1"/>
    <col min="3" max="3" width="12" customWidth="1"/>
    <col min="4" max="4" width="13.28515625" customWidth="1"/>
    <col min="5" max="5" width="24.140625" customWidth="1"/>
    <col min="6" max="6" width="10" customWidth="1"/>
    <col min="7" max="7" width="12.7109375" customWidth="1"/>
    <col min="8" max="8" width="9.7109375" customWidth="1"/>
    <col min="9" max="9" width="16.85546875" customWidth="1"/>
    <col min="10" max="10" width="13" customWidth="1"/>
    <col min="11" max="11" width="10.5703125" customWidth="1"/>
    <col min="12" max="12" width="11.85546875" customWidth="1"/>
    <col min="13" max="13" width="10.7109375" customWidth="1"/>
    <col min="14" max="14" width="11.7109375" customWidth="1"/>
    <col min="15" max="15" width="17.140625" customWidth="1"/>
    <col min="16" max="16" width="19.7109375" hidden="1" customWidth="1"/>
    <col min="17" max="17" width="16.28515625" customWidth="1"/>
    <col min="18" max="27" width="8.7109375" customWidth="1"/>
  </cols>
  <sheetData>
    <row r="1" spans="1:27" ht="160.5" customHeight="1">
      <c r="A1" s="776" t="s">
        <v>298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1:27" ht="28.5" customHeight="1">
      <c r="A2" s="735" t="s">
        <v>299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7"/>
      <c r="O2" s="116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27" ht="48" customHeight="1">
      <c r="A3" s="731" t="s">
        <v>300</v>
      </c>
      <c r="B3" s="731" t="s">
        <v>301</v>
      </c>
      <c r="C3" s="731" t="s">
        <v>302</v>
      </c>
      <c r="D3" s="731" t="s">
        <v>303</v>
      </c>
      <c r="E3" s="731" t="s">
        <v>304</v>
      </c>
      <c r="F3" s="731" t="s">
        <v>16</v>
      </c>
      <c r="G3" s="731" t="s">
        <v>17</v>
      </c>
      <c r="H3" s="731" t="s">
        <v>18</v>
      </c>
      <c r="I3" s="733" t="s">
        <v>21</v>
      </c>
      <c r="J3" s="733" t="s">
        <v>305</v>
      </c>
      <c r="K3" s="805" t="s">
        <v>20</v>
      </c>
      <c r="L3" s="737"/>
      <c r="M3" s="733" t="s">
        <v>306</v>
      </c>
      <c r="N3" s="801" t="s">
        <v>307</v>
      </c>
      <c r="O3" s="777" t="s">
        <v>308</v>
      </c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1:27" ht="16.5" customHeight="1">
      <c r="A4" s="732"/>
      <c r="B4" s="732"/>
      <c r="C4" s="732"/>
      <c r="D4" s="732"/>
      <c r="E4" s="732"/>
      <c r="F4" s="732"/>
      <c r="G4" s="732"/>
      <c r="H4" s="732"/>
      <c r="I4" s="732"/>
      <c r="J4" s="732"/>
      <c r="K4" s="117" t="s">
        <v>23</v>
      </c>
      <c r="L4" s="21" t="s">
        <v>24</v>
      </c>
      <c r="M4" s="732"/>
      <c r="N4" s="742"/>
      <c r="O4" s="752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1:27" ht="14.25" customHeight="1">
      <c r="A5" s="769">
        <v>1</v>
      </c>
      <c r="B5" s="760" t="s">
        <v>309</v>
      </c>
      <c r="C5" s="768" t="s">
        <v>26</v>
      </c>
      <c r="D5" s="768" t="s">
        <v>27</v>
      </c>
      <c r="E5" s="768" t="s">
        <v>31</v>
      </c>
      <c r="F5" s="120" t="s">
        <v>29</v>
      </c>
      <c r="G5" s="120" t="s">
        <v>30</v>
      </c>
      <c r="H5" s="120">
        <v>5</v>
      </c>
      <c r="I5" s="121">
        <v>40000</v>
      </c>
      <c r="J5" s="758">
        <f>I5+I6</f>
        <v>60000</v>
      </c>
      <c r="K5" s="806">
        <v>1</v>
      </c>
      <c r="L5" s="758">
        <v>60000</v>
      </c>
      <c r="M5" s="758">
        <v>60000</v>
      </c>
      <c r="N5" s="744">
        <f>M5</f>
        <v>60000</v>
      </c>
      <c r="O5" s="754">
        <f>N5*75%</f>
        <v>45000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</row>
    <row r="6" spans="1:27" ht="14.25" customHeight="1">
      <c r="A6" s="742"/>
      <c r="B6" s="762"/>
      <c r="C6" s="756"/>
      <c r="D6" s="756"/>
      <c r="E6" s="756"/>
      <c r="F6" s="53" t="s">
        <v>32</v>
      </c>
      <c r="G6" s="51" t="s">
        <v>33</v>
      </c>
      <c r="H6" s="53">
        <v>5</v>
      </c>
      <c r="I6" s="54">
        <v>20000</v>
      </c>
      <c r="J6" s="756"/>
      <c r="K6" s="756"/>
      <c r="L6" s="756"/>
      <c r="M6" s="756"/>
      <c r="N6" s="749"/>
      <c r="O6" s="753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</row>
    <row r="7" spans="1:27" ht="14.25" customHeight="1">
      <c r="A7" s="769">
        <v>2</v>
      </c>
      <c r="B7" s="760" t="s">
        <v>310</v>
      </c>
      <c r="C7" s="119" t="s">
        <v>26</v>
      </c>
      <c r="D7" s="119" t="s">
        <v>42</v>
      </c>
      <c r="E7" s="120" t="s">
        <v>311</v>
      </c>
      <c r="F7" s="120" t="s">
        <v>29</v>
      </c>
      <c r="G7" s="120" t="s">
        <v>30</v>
      </c>
      <c r="H7" s="120">
        <v>3</v>
      </c>
      <c r="I7" s="121">
        <v>100000</v>
      </c>
      <c r="J7" s="121">
        <v>100000</v>
      </c>
      <c r="K7" s="125">
        <v>1</v>
      </c>
      <c r="L7" s="126">
        <f t="shared" ref="L7:L8" si="0">J7*K7</f>
        <v>100000</v>
      </c>
      <c r="M7" s="744">
        <f>SUM(L7:L8)</f>
        <v>103750</v>
      </c>
      <c r="N7" s="802">
        <f>SUM(M7:M12)</f>
        <v>533750</v>
      </c>
      <c r="O7" s="777">
        <f>N7*75%</f>
        <v>400312.5</v>
      </c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</row>
    <row r="8" spans="1:27" ht="14.25" customHeight="1">
      <c r="A8" s="747"/>
      <c r="B8" s="762"/>
      <c r="C8" s="53" t="s">
        <v>26</v>
      </c>
      <c r="D8" s="53" t="s">
        <v>42</v>
      </c>
      <c r="E8" s="53" t="s">
        <v>61</v>
      </c>
      <c r="F8" s="53" t="s">
        <v>51</v>
      </c>
      <c r="G8" s="53" t="s">
        <v>30</v>
      </c>
      <c r="H8" s="53">
        <v>5</v>
      </c>
      <c r="I8" s="54">
        <v>5000</v>
      </c>
      <c r="J8" s="54">
        <v>5000</v>
      </c>
      <c r="K8" s="127">
        <v>0.75</v>
      </c>
      <c r="L8" s="56">
        <f t="shared" si="0"/>
        <v>3750</v>
      </c>
      <c r="M8" s="749"/>
      <c r="N8" s="803"/>
      <c r="O8" s="752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</row>
    <row r="9" spans="1:27" ht="14.25" customHeight="1">
      <c r="A9" s="747"/>
      <c r="B9" s="763" t="s">
        <v>312</v>
      </c>
      <c r="C9" s="129" t="s">
        <v>26</v>
      </c>
      <c r="D9" s="129" t="s">
        <v>42</v>
      </c>
      <c r="E9" s="770" t="s">
        <v>313</v>
      </c>
      <c r="F9" s="130" t="s">
        <v>29</v>
      </c>
      <c r="G9" s="130" t="s">
        <v>30</v>
      </c>
      <c r="H9" s="130">
        <v>2</v>
      </c>
      <c r="I9" s="61">
        <v>150000</v>
      </c>
      <c r="J9" s="757">
        <f>SUM(I9:I10)</f>
        <v>300000</v>
      </c>
      <c r="K9" s="807">
        <v>1</v>
      </c>
      <c r="L9" s="757">
        <v>300000</v>
      </c>
      <c r="M9" s="741">
        <f>SUM(L9:L12)</f>
        <v>430000</v>
      </c>
      <c r="N9" s="803"/>
      <c r="O9" s="752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</row>
    <row r="10" spans="1:27" ht="14.25" customHeight="1">
      <c r="A10" s="747"/>
      <c r="B10" s="761"/>
      <c r="C10" s="96" t="s">
        <v>26</v>
      </c>
      <c r="D10" s="96" t="s">
        <v>42</v>
      </c>
      <c r="E10" s="732"/>
      <c r="F10" s="32" t="s">
        <v>29</v>
      </c>
      <c r="G10" s="32" t="s">
        <v>33</v>
      </c>
      <c r="H10" s="32">
        <v>3</v>
      </c>
      <c r="I10" s="36">
        <v>150000</v>
      </c>
      <c r="J10" s="732"/>
      <c r="K10" s="732"/>
      <c r="L10" s="732"/>
      <c r="M10" s="747"/>
      <c r="N10" s="803"/>
      <c r="O10" s="752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</row>
    <row r="11" spans="1:27" ht="14.25" customHeight="1">
      <c r="A11" s="747"/>
      <c r="B11" s="761"/>
      <c r="C11" s="96" t="s">
        <v>26</v>
      </c>
      <c r="D11" s="96" t="s">
        <v>42</v>
      </c>
      <c r="E11" s="766" t="s">
        <v>314</v>
      </c>
      <c r="F11" s="32" t="s">
        <v>35</v>
      </c>
      <c r="G11" s="32" t="s">
        <v>30</v>
      </c>
      <c r="H11" s="32">
        <v>2</v>
      </c>
      <c r="I11" s="36">
        <v>100000</v>
      </c>
      <c r="J11" s="755">
        <f>SUM(I11:I12)</f>
        <v>130000</v>
      </c>
      <c r="K11" s="804">
        <v>1</v>
      </c>
      <c r="L11" s="755">
        <v>130000</v>
      </c>
      <c r="M11" s="747"/>
      <c r="N11" s="803"/>
      <c r="O11" s="752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</row>
    <row r="12" spans="1:27" ht="14.25" customHeight="1">
      <c r="A12" s="742"/>
      <c r="B12" s="762"/>
      <c r="C12" s="53" t="s">
        <v>26</v>
      </c>
      <c r="D12" s="53" t="s">
        <v>42</v>
      </c>
      <c r="E12" s="756"/>
      <c r="F12" s="53" t="s">
        <v>35</v>
      </c>
      <c r="G12" s="53" t="s">
        <v>33</v>
      </c>
      <c r="H12" s="53">
        <v>5</v>
      </c>
      <c r="I12" s="54">
        <v>30000</v>
      </c>
      <c r="J12" s="756"/>
      <c r="K12" s="756"/>
      <c r="L12" s="756"/>
      <c r="M12" s="749"/>
      <c r="N12" s="722"/>
      <c r="O12" s="72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</row>
    <row r="13" spans="1:27" ht="14.25" customHeight="1">
      <c r="A13" s="769">
        <v>3</v>
      </c>
      <c r="B13" s="760" t="s">
        <v>315</v>
      </c>
      <c r="C13" s="119" t="s">
        <v>26</v>
      </c>
      <c r="D13" s="119" t="s">
        <v>42</v>
      </c>
      <c r="E13" s="768" t="s">
        <v>43</v>
      </c>
      <c r="F13" s="120" t="s">
        <v>29</v>
      </c>
      <c r="G13" s="120" t="s">
        <v>30</v>
      </c>
      <c r="H13" s="120">
        <v>2</v>
      </c>
      <c r="I13" s="121">
        <v>150000</v>
      </c>
      <c r="J13" s="758">
        <f>SUM(I13:I14)</f>
        <v>300000</v>
      </c>
      <c r="K13" s="125">
        <v>1</v>
      </c>
      <c r="L13" s="121">
        <v>150000</v>
      </c>
      <c r="M13" s="758">
        <f>SUM(L13:L14)</f>
        <v>300000</v>
      </c>
      <c r="N13" s="741">
        <v>300000</v>
      </c>
      <c r="O13" s="743">
        <f>N13*75%</f>
        <v>225000</v>
      </c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</row>
    <row r="14" spans="1:27" ht="14.25" customHeight="1">
      <c r="A14" s="742"/>
      <c r="B14" s="762"/>
      <c r="C14" s="53" t="s">
        <v>26</v>
      </c>
      <c r="D14" s="53" t="s">
        <v>42</v>
      </c>
      <c r="E14" s="756"/>
      <c r="F14" s="53" t="s">
        <v>29</v>
      </c>
      <c r="G14" s="53" t="s">
        <v>33</v>
      </c>
      <c r="H14" s="53">
        <v>3</v>
      </c>
      <c r="I14" s="54">
        <v>150000</v>
      </c>
      <c r="J14" s="756"/>
      <c r="K14" s="127">
        <v>1</v>
      </c>
      <c r="L14" s="54">
        <v>150000</v>
      </c>
      <c r="M14" s="756"/>
      <c r="N14" s="749"/>
      <c r="O14" s="753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</row>
    <row r="15" spans="1:27" ht="14.25" customHeight="1">
      <c r="A15" s="769">
        <v>4</v>
      </c>
      <c r="B15" s="760" t="s">
        <v>316</v>
      </c>
      <c r="C15" s="119" t="s">
        <v>26</v>
      </c>
      <c r="D15" s="119" t="s">
        <v>42</v>
      </c>
      <c r="E15" s="768" t="s">
        <v>314</v>
      </c>
      <c r="F15" s="120" t="s">
        <v>35</v>
      </c>
      <c r="G15" s="120" t="s">
        <v>30</v>
      </c>
      <c r="H15" s="120">
        <v>2</v>
      </c>
      <c r="I15" s="121">
        <v>100000</v>
      </c>
      <c r="J15" s="758">
        <f>SUM(I15:I16)</f>
        <v>130000</v>
      </c>
      <c r="K15" s="125">
        <v>1</v>
      </c>
      <c r="L15" s="121">
        <v>100000</v>
      </c>
      <c r="M15" s="744">
        <f>SUM(L15:L16)</f>
        <v>130000</v>
      </c>
      <c r="N15" s="793">
        <v>130000</v>
      </c>
      <c r="O15" s="754">
        <f>N15*75%</f>
        <v>97500</v>
      </c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</row>
    <row r="16" spans="1:27" ht="14.25" customHeight="1">
      <c r="A16" s="742"/>
      <c r="B16" s="762"/>
      <c r="C16" s="53" t="s">
        <v>26</v>
      </c>
      <c r="D16" s="53" t="s">
        <v>42</v>
      </c>
      <c r="E16" s="756"/>
      <c r="F16" s="53" t="s">
        <v>35</v>
      </c>
      <c r="G16" s="53" t="s">
        <v>33</v>
      </c>
      <c r="H16" s="53">
        <v>5</v>
      </c>
      <c r="I16" s="54">
        <v>30000</v>
      </c>
      <c r="J16" s="756"/>
      <c r="K16" s="127">
        <v>1</v>
      </c>
      <c r="L16" s="54">
        <v>30000</v>
      </c>
      <c r="M16" s="749"/>
      <c r="N16" s="794"/>
      <c r="O16" s="72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</row>
    <row r="17" spans="1:27" ht="14.25" customHeight="1">
      <c r="A17" s="137">
        <v>5</v>
      </c>
      <c r="B17" s="138" t="s">
        <v>317</v>
      </c>
      <c r="C17" s="139" t="s">
        <v>26</v>
      </c>
      <c r="D17" s="139" t="s">
        <v>42</v>
      </c>
      <c r="E17" s="139" t="s">
        <v>318</v>
      </c>
      <c r="F17" s="139" t="s">
        <v>51</v>
      </c>
      <c r="G17" s="139" t="s">
        <v>30</v>
      </c>
      <c r="H17" s="139">
        <v>2</v>
      </c>
      <c r="I17" s="140">
        <v>15000</v>
      </c>
      <c r="J17" s="140">
        <v>15000</v>
      </c>
      <c r="K17" s="141">
        <v>1</v>
      </c>
      <c r="L17" s="140">
        <v>15000</v>
      </c>
      <c r="M17" s="140">
        <v>15000</v>
      </c>
      <c r="N17" s="142">
        <v>15000</v>
      </c>
      <c r="O17" s="143">
        <f t="shared" ref="O17:O20" si="1">N17*75%</f>
        <v>11250</v>
      </c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</row>
    <row r="18" spans="1:27" ht="14.25" customHeight="1">
      <c r="A18" s="137">
        <v>6</v>
      </c>
      <c r="B18" s="138" t="s">
        <v>319</v>
      </c>
      <c r="C18" s="139" t="s">
        <v>26</v>
      </c>
      <c r="D18" s="139" t="s">
        <v>42</v>
      </c>
      <c r="E18" s="139" t="s">
        <v>66</v>
      </c>
      <c r="F18" s="139" t="s">
        <v>67</v>
      </c>
      <c r="G18" s="139" t="s">
        <v>30</v>
      </c>
      <c r="H18" s="139">
        <v>2</v>
      </c>
      <c r="I18" s="140">
        <v>6000</v>
      </c>
      <c r="J18" s="140">
        <v>6000</v>
      </c>
      <c r="K18" s="141">
        <v>1</v>
      </c>
      <c r="L18" s="140">
        <v>6000</v>
      </c>
      <c r="M18" s="140">
        <v>6000</v>
      </c>
      <c r="N18" s="144">
        <v>6000</v>
      </c>
      <c r="O18" s="145">
        <f t="shared" si="1"/>
        <v>4500</v>
      </c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</row>
    <row r="19" spans="1:27" ht="14.25" customHeight="1">
      <c r="A19" s="137">
        <v>7</v>
      </c>
      <c r="B19" s="118" t="s">
        <v>320</v>
      </c>
      <c r="C19" s="119" t="s">
        <v>26</v>
      </c>
      <c r="D19" s="119" t="s">
        <v>42</v>
      </c>
      <c r="E19" s="119" t="s">
        <v>65</v>
      </c>
      <c r="F19" s="119" t="s">
        <v>32</v>
      </c>
      <c r="G19" s="119" t="s">
        <v>30</v>
      </c>
      <c r="H19" s="119">
        <v>3</v>
      </c>
      <c r="I19" s="122">
        <v>20000</v>
      </c>
      <c r="J19" s="122">
        <v>20000</v>
      </c>
      <c r="K19" s="123">
        <v>1</v>
      </c>
      <c r="L19" s="122">
        <v>20000</v>
      </c>
      <c r="M19" s="122">
        <v>20000</v>
      </c>
      <c r="N19" s="146">
        <v>20000</v>
      </c>
      <c r="O19" s="147">
        <f t="shared" si="1"/>
        <v>15000</v>
      </c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</row>
    <row r="20" spans="1:27" ht="14.25" customHeight="1">
      <c r="A20" s="769">
        <v>8</v>
      </c>
      <c r="B20" s="771" t="s">
        <v>321</v>
      </c>
      <c r="C20" s="774" t="s">
        <v>26</v>
      </c>
      <c r="D20" s="774" t="s">
        <v>38</v>
      </c>
      <c r="E20" s="26" t="s">
        <v>322</v>
      </c>
      <c r="F20" s="26" t="s">
        <v>29</v>
      </c>
      <c r="G20" s="26" t="s">
        <v>30</v>
      </c>
      <c r="H20" s="26">
        <v>3</v>
      </c>
      <c r="I20" s="87">
        <v>100000</v>
      </c>
      <c r="J20" s="87">
        <v>100000</v>
      </c>
      <c r="K20" s="797" t="s">
        <v>323</v>
      </c>
      <c r="L20" s="798"/>
      <c r="M20" s="799"/>
      <c r="N20" s="793">
        <f>SUM(J20:J31)/6*2</f>
        <v>431666.66666666669</v>
      </c>
      <c r="O20" s="754">
        <f t="shared" si="1"/>
        <v>323750</v>
      </c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</row>
    <row r="21" spans="1:27" ht="14.25" customHeight="1">
      <c r="A21" s="747"/>
      <c r="B21" s="772"/>
      <c r="C21" s="759"/>
      <c r="D21" s="759"/>
      <c r="E21" s="32" t="s">
        <v>324</v>
      </c>
      <c r="F21" s="32" t="s">
        <v>29</v>
      </c>
      <c r="G21" s="32" t="s">
        <v>30</v>
      </c>
      <c r="H21" s="32">
        <v>3</v>
      </c>
      <c r="I21" s="36">
        <v>0</v>
      </c>
      <c r="J21" s="36">
        <v>0</v>
      </c>
      <c r="K21" s="747"/>
      <c r="L21" s="721"/>
      <c r="M21" s="748"/>
      <c r="N21" s="747"/>
      <c r="O21" s="752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</row>
    <row r="22" spans="1:27" ht="14.25" customHeight="1">
      <c r="A22" s="747"/>
      <c r="B22" s="772"/>
      <c r="C22" s="759"/>
      <c r="D22" s="759"/>
      <c r="E22" s="32" t="s">
        <v>325</v>
      </c>
      <c r="F22" s="32" t="s">
        <v>29</v>
      </c>
      <c r="G22" s="32" t="s">
        <v>30</v>
      </c>
      <c r="H22" s="32">
        <v>3</v>
      </c>
      <c r="I22" s="36">
        <v>100000</v>
      </c>
      <c r="J22" s="755">
        <f>SUM(I22:I23)</f>
        <v>250000</v>
      </c>
      <c r="K22" s="747"/>
      <c r="L22" s="721"/>
      <c r="M22" s="748"/>
      <c r="N22" s="747"/>
      <c r="O22" s="752"/>
      <c r="P22" s="115">
        <f>SUM(I20:I31)/6*2</f>
        <v>431666.66666666669</v>
      </c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</row>
    <row r="23" spans="1:27" ht="14.25" customHeight="1">
      <c r="A23" s="747"/>
      <c r="B23" s="772"/>
      <c r="C23" s="759"/>
      <c r="D23" s="759"/>
      <c r="E23" s="30" t="s">
        <v>325</v>
      </c>
      <c r="F23" s="32" t="s">
        <v>29</v>
      </c>
      <c r="G23" s="32" t="s">
        <v>33</v>
      </c>
      <c r="H23" s="32">
        <v>3</v>
      </c>
      <c r="I23" s="36">
        <v>150000</v>
      </c>
      <c r="J23" s="732"/>
      <c r="K23" s="747"/>
      <c r="L23" s="721"/>
      <c r="M23" s="748"/>
      <c r="N23" s="747"/>
      <c r="O23" s="752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</row>
    <row r="24" spans="1:27" ht="14.25" customHeight="1">
      <c r="A24" s="747"/>
      <c r="B24" s="772"/>
      <c r="C24" s="759"/>
      <c r="D24" s="759"/>
      <c r="E24" s="32" t="s">
        <v>325</v>
      </c>
      <c r="F24" s="32" t="s">
        <v>35</v>
      </c>
      <c r="G24" s="32" t="s">
        <v>30</v>
      </c>
      <c r="H24" s="32">
        <v>1</v>
      </c>
      <c r="I24" s="36">
        <v>150000</v>
      </c>
      <c r="J24" s="755">
        <f>SUM(I24:I25)</f>
        <v>300000</v>
      </c>
      <c r="K24" s="747"/>
      <c r="L24" s="721"/>
      <c r="M24" s="748"/>
      <c r="N24" s="747"/>
      <c r="O24" s="752"/>
      <c r="P24" s="115"/>
      <c r="Q24" s="115"/>
      <c r="R24" s="106" t="s">
        <v>326</v>
      </c>
      <c r="S24" s="115"/>
      <c r="T24" s="115"/>
      <c r="U24" s="115"/>
      <c r="V24" s="115"/>
      <c r="W24" s="115"/>
      <c r="X24" s="115"/>
      <c r="Y24" s="115"/>
      <c r="Z24" s="115"/>
      <c r="AA24" s="115"/>
    </row>
    <row r="25" spans="1:27" ht="14.25" customHeight="1">
      <c r="A25" s="747"/>
      <c r="B25" s="772"/>
      <c r="C25" s="759"/>
      <c r="D25" s="759"/>
      <c r="E25" s="30" t="s">
        <v>325</v>
      </c>
      <c r="F25" s="32" t="s">
        <v>35</v>
      </c>
      <c r="G25" s="32" t="s">
        <v>33</v>
      </c>
      <c r="H25" s="32">
        <v>2</v>
      </c>
      <c r="I25" s="36">
        <v>150000</v>
      </c>
      <c r="J25" s="732"/>
      <c r="K25" s="747"/>
      <c r="L25" s="721"/>
      <c r="M25" s="748"/>
      <c r="N25" s="747"/>
      <c r="O25" s="752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</row>
    <row r="26" spans="1:27" ht="14.25" customHeight="1">
      <c r="A26" s="747"/>
      <c r="B26" s="772"/>
      <c r="C26" s="759"/>
      <c r="D26" s="759"/>
      <c r="E26" s="30" t="s">
        <v>327</v>
      </c>
      <c r="F26" s="32" t="s">
        <v>35</v>
      </c>
      <c r="G26" s="32" t="s">
        <v>30</v>
      </c>
      <c r="H26" s="32">
        <v>3</v>
      </c>
      <c r="I26" s="36">
        <v>75000</v>
      </c>
      <c r="J26" s="755">
        <f>SUM(I26:I27)</f>
        <v>275000</v>
      </c>
      <c r="K26" s="747"/>
      <c r="L26" s="721"/>
      <c r="M26" s="748"/>
      <c r="N26" s="747"/>
      <c r="O26" s="752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</row>
    <row r="27" spans="1:27" ht="14.25" customHeight="1">
      <c r="A27" s="747"/>
      <c r="B27" s="772"/>
      <c r="C27" s="759"/>
      <c r="D27" s="759"/>
      <c r="E27" s="32" t="s">
        <v>327</v>
      </c>
      <c r="F27" s="32" t="s">
        <v>35</v>
      </c>
      <c r="G27" s="32" t="s">
        <v>33</v>
      </c>
      <c r="H27" s="32">
        <v>1</v>
      </c>
      <c r="I27" s="36">
        <v>200000</v>
      </c>
      <c r="J27" s="732"/>
      <c r="K27" s="747"/>
      <c r="L27" s="721"/>
      <c r="M27" s="748"/>
      <c r="N27" s="747"/>
      <c r="O27" s="752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</row>
    <row r="28" spans="1:27" ht="14.25" customHeight="1">
      <c r="A28" s="747"/>
      <c r="B28" s="772"/>
      <c r="C28" s="759"/>
      <c r="D28" s="759"/>
      <c r="E28" s="32" t="s">
        <v>328</v>
      </c>
      <c r="F28" s="32" t="s">
        <v>35</v>
      </c>
      <c r="G28" s="32" t="s">
        <v>30</v>
      </c>
      <c r="H28" s="32">
        <v>5</v>
      </c>
      <c r="I28" s="36">
        <v>20000</v>
      </c>
      <c r="J28" s="36">
        <v>20000</v>
      </c>
      <c r="K28" s="747"/>
      <c r="L28" s="721"/>
      <c r="M28" s="748"/>
      <c r="N28" s="747"/>
      <c r="O28" s="752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</row>
    <row r="29" spans="1:27" ht="14.25" customHeight="1">
      <c r="A29" s="747"/>
      <c r="B29" s="772"/>
      <c r="C29" s="759"/>
      <c r="D29" s="759"/>
      <c r="E29" s="32" t="s">
        <v>329</v>
      </c>
      <c r="F29" s="32" t="s">
        <v>29</v>
      </c>
      <c r="G29" s="32" t="s">
        <v>30</v>
      </c>
      <c r="H29" s="32">
        <v>3</v>
      </c>
      <c r="I29" s="36">
        <v>100000</v>
      </c>
      <c r="J29" s="755">
        <f>SUM(I29:I31)</f>
        <v>350000</v>
      </c>
      <c r="K29" s="747"/>
      <c r="L29" s="721"/>
      <c r="M29" s="748"/>
      <c r="N29" s="747"/>
      <c r="O29" s="752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</row>
    <row r="30" spans="1:27" ht="14.25" customHeight="1">
      <c r="A30" s="747"/>
      <c r="B30" s="772"/>
      <c r="C30" s="759"/>
      <c r="D30" s="759"/>
      <c r="E30" s="32" t="s">
        <v>329</v>
      </c>
      <c r="F30" s="32" t="s">
        <v>35</v>
      </c>
      <c r="G30" s="32" t="s">
        <v>30</v>
      </c>
      <c r="H30" s="32">
        <v>1</v>
      </c>
      <c r="I30" s="36">
        <v>150000</v>
      </c>
      <c r="J30" s="759"/>
      <c r="K30" s="747"/>
      <c r="L30" s="721"/>
      <c r="M30" s="748"/>
      <c r="N30" s="747"/>
      <c r="O30" s="752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</row>
    <row r="31" spans="1:27" ht="14.25" customHeight="1">
      <c r="A31" s="742"/>
      <c r="B31" s="773"/>
      <c r="C31" s="775"/>
      <c r="D31" s="775"/>
      <c r="E31" s="44" t="s">
        <v>329</v>
      </c>
      <c r="F31" s="44" t="s">
        <v>35</v>
      </c>
      <c r="G31" s="44" t="s">
        <v>33</v>
      </c>
      <c r="H31" s="44">
        <v>3</v>
      </c>
      <c r="I31" s="45">
        <v>100000</v>
      </c>
      <c r="J31" s="775"/>
      <c r="K31" s="794"/>
      <c r="L31" s="723"/>
      <c r="M31" s="800"/>
      <c r="N31" s="794"/>
      <c r="O31" s="72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</row>
    <row r="32" spans="1:27" ht="14.25" customHeight="1">
      <c r="A32" s="769">
        <v>9</v>
      </c>
      <c r="B32" s="763" t="s">
        <v>330</v>
      </c>
      <c r="C32" s="130" t="s">
        <v>26</v>
      </c>
      <c r="D32" s="130" t="s">
        <v>38</v>
      </c>
      <c r="E32" s="770" t="s">
        <v>59</v>
      </c>
      <c r="F32" s="130" t="s">
        <v>51</v>
      </c>
      <c r="G32" s="130" t="s">
        <v>30</v>
      </c>
      <c r="H32" s="130">
        <v>3</v>
      </c>
      <c r="I32" s="61">
        <v>10000</v>
      </c>
      <c r="J32" s="757">
        <f>I32+I33</f>
        <v>28000</v>
      </c>
      <c r="K32" s="151">
        <v>1</v>
      </c>
      <c r="L32" s="61">
        <v>10000</v>
      </c>
      <c r="M32" s="61">
        <v>10000</v>
      </c>
      <c r="N32" s="741">
        <f>SUM(M32:M34)</f>
        <v>43000</v>
      </c>
      <c r="O32" s="743">
        <f>N32*75%</f>
        <v>32250</v>
      </c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</row>
    <row r="33" spans="1:27" ht="14.25" customHeight="1">
      <c r="A33" s="747"/>
      <c r="B33" s="761"/>
      <c r="C33" s="32" t="s">
        <v>26</v>
      </c>
      <c r="D33" s="32" t="s">
        <v>38</v>
      </c>
      <c r="E33" s="732"/>
      <c r="F33" s="32" t="s">
        <v>51</v>
      </c>
      <c r="G33" s="32" t="s">
        <v>33</v>
      </c>
      <c r="H33" s="32">
        <v>3</v>
      </c>
      <c r="I33" s="36">
        <v>18000</v>
      </c>
      <c r="J33" s="732"/>
      <c r="K33" s="152">
        <v>1</v>
      </c>
      <c r="L33" s="36">
        <v>18000</v>
      </c>
      <c r="M33" s="36">
        <v>18000</v>
      </c>
      <c r="N33" s="747"/>
      <c r="O33" s="752"/>
      <c r="P33" s="106" t="s">
        <v>331</v>
      </c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</row>
    <row r="34" spans="1:27" ht="14.25" customHeight="1">
      <c r="A34" s="742"/>
      <c r="B34" s="762"/>
      <c r="C34" s="53" t="s">
        <v>26</v>
      </c>
      <c r="D34" s="53" t="s">
        <v>38</v>
      </c>
      <c r="E34" s="51" t="s">
        <v>332</v>
      </c>
      <c r="F34" s="51" t="s">
        <v>32</v>
      </c>
      <c r="G34" s="51" t="s">
        <v>30</v>
      </c>
      <c r="H34" s="51">
        <v>3</v>
      </c>
      <c r="I34" s="54">
        <v>20000</v>
      </c>
      <c r="J34" s="54">
        <v>20000</v>
      </c>
      <c r="K34" s="127">
        <v>0.75</v>
      </c>
      <c r="L34" s="54">
        <f>J34*K34</f>
        <v>15000</v>
      </c>
      <c r="M34" s="54">
        <v>15000</v>
      </c>
      <c r="N34" s="749"/>
      <c r="O34" s="725"/>
      <c r="P34" s="106" t="s">
        <v>333</v>
      </c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</row>
    <row r="35" spans="1:27" ht="14.25" customHeight="1">
      <c r="A35" s="137">
        <v>10</v>
      </c>
      <c r="B35" s="138" t="s">
        <v>334</v>
      </c>
      <c r="C35" s="139" t="s">
        <v>26</v>
      </c>
      <c r="D35" s="139" t="s">
        <v>38</v>
      </c>
      <c r="E35" s="139" t="s">
        <v>55</v>
      </c>
      <c r="F35" s="139" t="s">
        <v>32</v>
      </c>
      <c r="G35" s="139" t="s">
        <v>30</v>
      </c>
      <c r="H35" s="139">
        <v>5</v>
      </c>
      <c r="I35" s="140">
        <v>7000</v>
      </c>
      <c r="J35" s="140">
        <v>7000</v>
      </c>
      <c r="K35" s="141">
        <v>1</v>
      </c>
      <c r="L35" s="140">
        <v>7000</v>
      </c>
      <c r="M35" s="140">
        <v>7000</v>
      </c>
      <c r="N35" s="144">
        <v>7000</v>
      </c>
      <c r="O35" s="136">
        <f t="shared" ref="O35:O36" si="2">N35*75%</f>
        <v>5250</v>
      </c>
      <c r="P35" s="106" t="s">
        <v>335</v>
      </c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</row>
    <row r="36" spans="1:27" ht="14.25" customHeight="1">
      <c r="A36" s="769">
        <v>11</v>
      </c>
      <c r="B36" s="760" t="s">
        <v>336</v>
      </c>
      <c r="C36" s="120" t="s">
        <v>26</v>
      </c>
      <c r="D36" s="120" t="s">
        <v>38</v>
      </c>
      <c r="E36" s="768" t="s">
        <v>325</v>
      </c>
      <c r="F36" s="120" t="s">
        <v>29</v>
      </c>
      <c r="G36" s="120" t="s">
        <v>30</v>
      </c>
      <c r="H36" s="120">
        <v>3</v>
      </c>
      <c r="I36" s="121">
        <v>100000</v>
      </c>
      <c r="J36" s="758">
        <f>I36+I37+I38+I39</f>
        <v>550000</v>
      </c>
      <c r="K36" s="125">
        <v>1</v>
      </c>
      <c r="L36" s="121">
        <v>100000</v>
      </c>
      <c r="M36" s="122">
        <v>100000</v>
      </c>
      <c r="N36" s="744">
        <f>SUM(M36:M39)</f>
        <v>550000</v>
      </c>
      <c r="O36" s="754">
        <f t="shared" si="2"/>
        <v>412500</v>
      </c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</row>
    <row r="37" spans="1:27" ht="14.25" customHeight="1">
      <c r="A37" s="747"/>
      <c r="B37" s="761"/>
      <c r="C37" s="32" t="s">
        <v>26</v>
      </c>
      <c r="D37" s="32" t="s">
        <v>38</v>
      </c>
      <c r="E37" s="759"/>
      <c r="F37" s="32" t="s">
        <v>29</v>
      </c>
      <c r="G37" s="32" t="s">
        <v>33</v>
      </c>
      <c r="H37" s="32">
        <v>3</v>
      </c>
      <c r="I37" s="36">
        <v>150000</v>
      </c>
      <c r="J37" s="759"/>
      <c r="K37" s="152">
        <v>1</v>
      </c>
      <c r="L37" s="36">
        <v>150000</v>
      </c>
      <c r="M37" s="131">
        <v>150000</v>
      </c>
      <c r="N37" s="747"/>
      <c r="O37" s="752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</row>
    <row r="38" spans="1:27" ht="14.25" customHeight="1">
      <c r="A38" s="747"/>
      <c r="B38" s="761"/>
      <c r="C38" s="32" t="s">
        <v>26</v>
      </c>
      <c r="D38" s="32" t="s">
        <v>38</v>
      </c>
      <c r="E38" s="759"/>
      <c r="F38" s="32" t="s">
        <v>35</v>
      </c>
      <c r="G38" s="32" t="s">
        <v>30</v>
      </c>
      <c r="H38" s="32">
        <v>1</v>
      </c>
      <c r="I38" s="36">
        <v>150000</v>
      </c>
      <c r="J38" s="759"/>
      <c r="K38" s="152">
        <v>1</v>
      </c>
      <c r="L38" s="36">
        <v>150000</v>
      </c>
      <c r="M38" s="131">
        <v>150000</v>
      </c>
      <c r="N38" s="747"/>
      <c r="O38" s="752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</row>
    <row r="39" spans="1:27" ht="14.25" customHeight="1">
      <c r="A39" s="742"/>
      <c r="B39" s="762"/>
      <c r="C39" s="53" t="s">
        <v>26</v>
      </c>
      <c r="D39" s="53" t="s">
        <v>38</v>
      </c>
      <c r="E39" s="756"/>
      <c r="F39" s="53" t="s">
        <v>35</v>
      </c>
      <c r="G39" s="53" t="s">
        <v>33</v>
      </c>
      <c r="H39" s="53">
        <v>2</v>
      </c>
      <c r="I39" s="54">
        <v>150000</v>
      </c>
      <c r="J39" s="756"/>
      <c r="K39" s="127">
        <v>1</v>
      </c>
      <c r="L39" s="54">
        <v>150000</v>
      </c>
      <c r="M39" s="153">
        <v>150000</v>
      </c>
      <c r="N39" s="749"/>
      <c r="O39" s="72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</row>
    <row r="40" spans="1:27" ht="14.25" customHeight="1">
      <c r="A40" s="137">
        <v>12</v>
      </c>
      <c r="B40" s="138" t="s">
        <v>337</v>
      </c>
      <c r="C40" s="139" t="s">
        <v>26</v>
      </c>
      <c r="D40" s="139" t="s">
        <v>38</v>
      </c>
      <c r="E40" s="139" t="s">
        <v>338</v>
      </c>
      <c r="F40" s="139" t="s">
        <v>29</v>
      </c>
      <c r="G40" s="139" t="s">
        <v>30</v>
      </c>
      <c r="H40" s="139">
        <v>3</v>
      </c>
      <c r="I40" s="140">
        <v>0</v>
      </c>
      <c r="J40" s="140">
        <v>0</v>
      </c>
      <c r="K40" s="141">
        <v>0</v>
      </c>
      <c r="L40" s="140">
        <v>0</v>
      </c>
      <c r="M40" s="140">
        <v>0</v>
      </c>
      <c r="N40" s="144">
        <v>0</v>
      </c>
      <c r="O40" s="154">
        <f t="shared" ref="O40:O43" si="3">N40*75%</f>
        <v>0</v>
      </c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</row>
    <row r="41" spans="1:27" ht="14.25" customHeight="1">
      <c r="A41" s="137">
        <v>13</v>
      </c>
      <c r="B41" s="138" t="s">
        <v>339</v>
      </c>
      <c r="C41" s="139" t="s">
        <v>26</v>
      </c>
      <c r="D41" s="139" t="s">
        <v>38</v>
      </c>
      <c r="E41" s="139" t="s">
        <v>37</v>
      </c>
      <c r="F41" s="139" t="s">
        <v>29</v>
      </c>
      <c r="G41" s="139" t="s">
        <v>30</v>
      </c>
      <c r="H41" s="139">
        <v>3</v>
      </c>
      <c r="I41" s="140">
        <v>100000</v>
      </c>
      <c r="J41" s="140">
        <v>100000</v>
      </c>
      <c r="K41" s="141">
        <v>1</v>
      </c>
      <c r="L41" s="140">
        <v>100000</v>
      </c>
      <c r="M41" s="140">
        <v>100000</v>
      </c>
      <c r="N41" s="144">
        <v>100000</v>
      </c>
      <c r="O41" s="154">
        <f t="shared" si="3"/>
        <v>75000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ht="14.25" customHeight="1">
      <c r="A42" s="137">
        <v>14</v>
      </c>
      <c r="B42" s="150" t="s">
        <v>340</v>
      </c>
      <c r="C42" s="129" t="s">
        <v>26</v>
      </c>
      <c r="D42" s="129" t="s">
        <v>38</v>
      </c>
      <c r="E42" s="129" t="s">
        <v>54</v>
      </c>
      <c r="F42" s="129" t="s">
        <v>51</v>
      </c>
      <c r="G42" s="129" t="s">
        <v>30</v>
      </c>
      <c r="H42" s="129">
        <v>2</v>
      </c>
      <c r="I42" s="131">
        <v>15000</v>
      </c>
      <c r="J42" s="131">
        <v>15000</v>
      </c>
      <c r="K42" s="132">
        <v>1</v>
      </c>
      <c r="L42" s="131">
        <v>15000</v>
      </c>
      <c r="M42" s="131">
        <v>15000</v>
      </c>
      <c r="N42" s="135">
        <f>M42</f>
        <v>15000</v>
      </c>
      <c r="O42" s="154">
        <f t="shared" si="3"/>
        <v>11250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ht="14.25" customHeight="1">
      <c r="A43" s="769">
        <v>15</v>
      </c>
      <c r="B43" s="760" t="s">
        <v>341</v>
      </c>
      <c r="C43" s="120" t="s">
        <v>26</v>
      </c>
      <c r="D43" s="120" t="s">
        <v>38</v>
      </c>
      <c r="E43" s="768" t="s">
        <v>52</v>
      </c>
      <c r="F43" s="120" t="s">
        <v>35</v>
      </c>
      <c r="G43" s="120" t="s">
        <v>30</v>
      </c>
      <c r="H43" s="120">
        <v>3</v>
      </c>
      <c r="I43" s="121">
        <v>75000</v>
      </c>
      <c r="J43" s="758">
        <f>I43+I44</f>
        <v>275000</v>
      </c>
      <c r="K43" s="125">
        <v>1</v>
      </c>
      <c r="L43" s="121">
        <v>75000</v>
      </c>
      <c r="M43" s="122">
        <v>75000</v>
      </c>
      <c r="N43" s="744">
        <f>SUM(M43:M44)</f>
        <v>275000</v>
      </c>
      <c r="O43" s="743">
        <f t="shared" si="3"/>
        <v>206250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ht="14.25" customHeight="1">
      <c r="A44" s="742"/>
      <c r="B44" s="762"/>
      <c r="C44" s="53" t="s">
        <v>26</v>
      </c>
      <c r="D44" s="53" t="s">
        <v>38</v>
      </c>
      <c r="E44" s="756"/>
      <c r="F44" s="53" t="s">
        <v>35</v>
      </c>
      <c r="G44" s="53" t="s">
        <v>33</v>
      </c>
      <c r="H44" s="53">
        <v>1</v>
      </c>
      <c r="I44" s="54">
        <v>200000</v>
      </c>
      <c r="J44" s="756"/>
      <c r="K44" s="127">
        <v>1</v>
      </c>
      <c r="L44" s="54">
        <v>200000</v>
      </c>
      <c r="M44" s="153">
        <v>200000</v>
      </c>
      <c r="N44" s="749"/>
      <c r="O44" s="72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</row>
    <row r="45" spans="1:27" ht="14.25" customHeight="1">
      <c r="A45" s="137">
        <v>16</v>
      </c>
      <c r="B45" s="138" t="s">
        <v>342</v>
      </c>
      <c r="C45" s="139" t="s">
        <v>26</v>
      </c>
      <c r="D45" s="139" t="s">
        <v>38</v>
      </c>
      <c r="E45" s="139" t="s">
        <v>53</v>
      </c>
      <c r="F45" s="139" t="s">
        <v>35</v>
      </c>
      <c r="G45" s="139" t="s">
        <v>30</v>
      </c>
      <c r="H45" s="139">
        <v>5</v>
      </c>
      <c r="I45" s="140">
        <v>20000</v>
      </c>
      <c r="J45" s="140">
        <v>20000</v>
      </c>
      <c r="K45" s="141">
        <v>1</v>
      </c>
      <c r="L45" s="140">
        <v>20000</v>
      </c>
      <c r="M45" s="140">
        <v>20000</v>
      </c>
      <c r="N45" s="144">
        <v>20000</v>
      </c>
      <c r="O45" s="154">
        <f t="shared" ref="O45:O47" si="4">N45*75%</f>
        <v>15000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ht="14.25" customHeight="1">
      <c r="A46" s="137">
        <v>17</v>
      </c>
      <c r="B46" s="138" t="s">
        <v>343</v>
      </c>
      <c r="C46" s="139" t="s">
        <v>26</v>
      </c>
      <c r="D46" s="139" t="s">
        <v>27</v>
      </c>
      <c r="E46" s="139" t="s">
        <v>344</v>
      </c>
      <c r="F46" s="139" t="s">
        <v>32</v>
      </c>
      <c r="G46" s="139" t="s">
        <v>30</v>
      </c>
      <c r="H46" s="139">
        <v>5</v>
      </c>
      <c r="I46" s="140">
        <v>7000</v>
      </c>
      <c r="J46" s="140">
        <v>7000</v>
      </c>
      <c r="K46" s="141">
        <v>1</v>
      </c>
      <c r="L46" s="140">
        <v>7000</v>
      </c>
      <c r="M46" s="140">
        <v>7000</v>
      </c>
      <c r="N46" s="144">
        <v>7000</v>
      </c>
      <c r="O46" s="154">
        <f t="shared" si="4"/>
        <v>5250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ht="14.25" customHeight="1">
      <c r="A47" s="137">
        <v>18</v>
      </c>
      <c r="B47" s="155" t="s">
        <v>345</v>
      </c>
      <c r="C47" s="139" t="s">
        <v>26</v>
      </c>
      <c r="D47" s="139" t="s">
        <v>42</v>
      </c>
      <c r="E47" s="139" t="s">
        <v>63</v>
      </c>
      <c r="F47" s="139" t="s">
        <v>51</v>
      </c>
      <c r="G47" s="139" t="s">
        <v>33</v>
      </c>
      <c r="H47" s="139">
        <v>5</v>
      </c>
      <c r="I47" s="140">
        <v>8000</v>
      </c>
      <c r="J47" s="140">
        <v>8000</v>
      </c>
      <c r="K47" s="141">
        <v>1</v>
      </c>
      <c r="L47" s="140">
        <v>8000</v>
      </c>
      <c r="M47" s="140">
        <v>8000</v>
      </c>
      <c r="N47" s="144">
        <v>8000</v>
      </c>
      <c r="O47" s="136">
        <f t="shared" si="4"/>
        <v>6000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ht="14.25" customHeight="1">
      <c r="A48" s="769">
        <v>19</v>
      </c>
      <c r="B48" s="760" t="s">
        <v>346</v>
      </c>
      <c r="C48" s="120" t="s">
        <v>26</v>
      </c>
      <c r="D48" s="120" t="s">
        <v>27</v>
      </c>
      <c r="E48" s="120" t="s">
        <v>347</v>
      </c>
      <c r="F48" s="120" t="s">
        <v>29</v>
      </c>
      <c r="G48" s="120" t="s">
        <v>30</v>
      </c>
      <c r="H48" s="120">
        <v>5</v>
      </c>
      <c r="I48" s="121">
        <v>40000</v>
      </c>
      <c r="J48" s="744"/>
      <c r="K48" s="745"/>
      <c r="L48" s="745"/>
      <c r="M48" s="746"/>
      <c r="N48" s="744">
        <f>SUM(I48:I57)/10*2</f>
        <v>77000</v>
      </c>
      <c r="O48" s="754">
        <f>SUM(N48:N60)*75%</f>
        <v>256500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ht="15.75" customHeight="1">
      <c r="A49" s="747"/>
      <c r="B49" s="761"/>
      <c r="C49" s="32" t="s">
        <v>26</v>
      </c>
      <c r="D49" s="32" t="s">
        <v>27</v>
      </c>
      <c r="E49" s="32" t="s">
        <v>348</v>
      </c>
      <c r="F49" s="32" t="s">
        <v>29</v>
      </c>
      <c r="G49" s="32" t="s">
        <v>30</v>
      </c>
      <c r="H49" s="32">
        <v>5</v>
      </c>
      <c r="I49" s="36">
        <v>40000</v>
      </c>
      <c r="J49" s="747"/>
      <c r="K49" s="721"/>
      <c r="L49" s="721"/>
      <c r="M49" s="748"/>
      <c r="N49" s="747"/>
      <c r="O49" s="752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 ht="14.25" customHeight="1">
      <c r="A50" s="747"/>
      <c r="B50" s="761"/>
      <c r="C50" s="32" t="s">
        <v>26</v>
      </c>
      <c r="D50" s="32" t="s">
        <v>27</v>
      </c>
      <c r="E50" s="32" t="s">
        <v>349</v>
      </c>
      <c r="F50" s="32" t="s">
        <v>29</v>
      </c>
      <c r="G50" s="32" t="s">
        <v>30</v>
      </c>
      <c r="H50" s="32">
        <v>5</v>
      </c>
      <c r="I50" s="36">
        <v>40000</v>
      </c>
      <c r="J50" s="747"/>
      <c r="K50" s="721"/>
      <c r="L50" s="721"/>
      <c r="M50" s="748"/>
      <c r="N50" s="747"/>
      <c r="O50" s="752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</row>
    <row r="51" spans="1:27" ht="14.25" customHeight="1">
      <c r="A51" s="747"/>
      <c r="B51" s="761"/>
      <c r="C51" s="32" t="s">
        <v>26</v>
      </c>
      <c r="D51" s="32" t="s">
        <v>27</v>
      </c>
      <c r="E51" s="32" t="s">
        <v>350</v>
      </c>
      <c r="F51" s="32" t="s">
        <v>29</v>
      </c>
      <c r="G51" s="32" t="s">
        <v>33</v>
      </c>
      <c r="H51" s="32">
        <v>5</v>
      </c>
      <c r="I51" s="36">
        <v>70000</v>
      </c>
      <c r="J51" s="747"/>
      <c r="K51" s="721"/>
      <c r="L51" s="721"/>
      <c r="M51" s="748"/>
      <c r="N51" s="747"/>
      <c r="O51" s="752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</row>
    <row r="52" spans="1:27" ht="14.25" customHeight="1">
      <c r="A52" s="747"/>
      <c r="B52" s="761"/>
      <c r="C52" s="32" t="s">
        <v>26</v>
      </c>
      <c r="D52" s="32" t="s">
        <v>27</v>
      </c>
      <c r="E52" s="32" t="s">
        <v>351</v>
      </c>
      <c r="F52" s="32" t="s">
        <v>35</v>
      </c>
      <c r="G52" s="32" t="s">
        <v>30</v>
      </c>
      <c r="H52" s="32">
        <v>5</v>
      </c>
      <c r="I52" s="36">
        <v>20000</v>
      </c>
      <c r="J52" s="747"/>
      <c r="K52" s="721"/>
      <c r="L52" s="721"/>
      <c r="M52" s="748"/>
      <c r="N52" s="747"/>
      <c r="O52" s="752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ht="14.25" customHeight="1">
      <c r="A53" s="747"/>
      <c r="B53" s="761"/>
      <c r="C53" s="32" t="s">
        <v>26</v>
      </c>
      <c r="D53" s="32" t="s">
        <v>27</v>
      </c>
      <c r="E53" s="32" t="s">
        <v>352</v>
      </c>
      <c r="F53" s="32" t="s">
        <v>35</v>
      </c>
      <c r="G53" s="32" t="s">
        <v>30</v>
      </c>
      <c r="H53" s="32">
        <v>5</v>
      </c>
      <c r="I53" s="36">
        <v>20000</v>
      </c>
      <c r="J53" s="747"/>
      <c r="K53" s="721"/>
      <c r="L53" s="721"/>
      <c r="M53" s="748"/>
      <c r="N53" s="747"/>
      <c r="O53" s="752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ht="14.25" customHeight="1">
      <c r="A54" s="747"/>
      <c r="B54" s="761"/>
      <c r="C54" s="32" t="s">
        <v>26</v>
      </c>
      <c r="D54" s="32" t="s">
        <v>27</v>
      </c>
      <c r="E54" s="32" t="s">
        <v>353</v>
      </c>
      <c r="F54" s="32" t="s">
        <v>35</v>
      </c>
      <c r="G54" s="32" t="s">
        <v>30</v>
      </c>
      <c r="H54" s="32">
        <v>5</v>
      </c>
      <c r="I54" s="36">
        <v>20000</v>
      </c>
      <c r="J54" s="747"/>
      <c r="K54" s="721"/>
      <c r="L54" s="721"/>
      <c r="M54" s="748"/>
      <c r="N54" s="747"/>
      <c r="O54" s="752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ht="14.25" customHeight="1">
      <c r="A55" s="747"/>
      <c r="B55" s="761"/>
      <c r="C55" s="32" t="s">
        <v>26</v>
      </c>
      <c r="D55" s="32" t="s">
        <v>27</v>
      </c>
      <c r="E55" s="32" t="s">
        <v>354</v>
      </c>
      <c r="F55" s="32" t="s">
        <v>35</v>
      </c>
      <c r="G55" s="32" t="s">
        <v>30</v>
      </c>
      <c r="H55" s="32">
        <v>3</v>
      </c>
      <c r="I55" s="36">
        <v>75000</v>
      </c>
      <c r="J55" s="747"/>
      <c r="K55" s="721"/>
      <c r="L55" s="721"/>
      <c r="M55" s="748"/>
      <c r="N55" s="747"/>
      <c r="O55" s="752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ht="14.25" customHeight="1">
      <c r="A56" s="747"/>
      <c r="B56" s="761"/>
      <c r="C56" s="32" t="s">
        <v>26</v>
      </c>
      <c r="D56" s="32" t="s">
        <v>27</v>
      </c>
      <c r="E56" s="32" t="s">
        <v>355</v>
      </c>
      <c r="F56" s="32" t="s">
        <v>35</v>
      </c>
      <c r="G56" s="32" t="s">
        <v>33</v>
      </c>
      <c r="H56" s="32">
        <v>5</v>
      </c>
      <c r="I56" s="36">
        <v>30000</v>
      </c>
      <c r="J56" s="747"/>
      <c r="K56" s="721"/>
      <c r="L56" s="721"/>
      <c r="M56" s="748"/>
      <c r="N56" s="747"/>
      <c r="O56" s="752"/>
      <c r="P56" s="115"/>
      <c r="Q56" s="106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ht="14.25" customHeight="1">
      <c r="A57" s="742"/>
      <c r="B57" s="762"/>
      <c r="C57" s="53" t="s">
        <v>26</v>
      </c>
      <c r="D57" s="53" t="s">
        <v>27</v>
      </c>
      <c r="E57" s="53" t="s">
        <v>356</v>
      </c>
      <c r="F57" s="53" t="s">
        <v>35</v>
      </c>
      <c r="G57" s="53" t="s">
        <v>33</v>
      </c>
      <c r="H57" s="53">
        <v>3</v>
      </c>
      <c r="I57" s="54">
        <v>30000</v>
      </c>
      <c r="J57" s="749"/>
      <c r="K57" s="750"/>
      <c r="L57" s="750"/>
      <c r="M57" s="751"/>
      <c r="N57" s="749"/>
      <c r="O57" s="752"/>
      <c r="P57" s="115"/>
      <c r="Q57" s="106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ht="14.25" customHeight="1">
      <c r="A58" s="769">
        <v>20</v>
      </c>
      <c r="B58" s="760" t="s">
        <v>357</v>
      </c>
      <c r="C58" s="120" t="s">
        <v>26</v>
      </c>
      <c r="D58" s="120" t="s">
        <v>27</v>
      </c>
      <c r="E58" s="120" t="s">
        <v>358</v>
      </c>
      <c r="F58" s="120" t="s">
        <v>35</v>
      </c>
      <c r="G58" s="120" t="s">
        <v>30</v>
      </c>
      <c r="H58" s="120">
        <v>3</v>
      </c>
      <c r="I58" s="121">
        <v>75000</v>
      </c>
      <c r="J58" s="758">
        <f>SUM(I58:I60)</f>
        <v>265000</v>
      </c>
      <c r="K58" s="125">
        <v>1</v>
      </c>
      <c r="L58" s="121">
        <v>75000</v>
      </c>
      <c r="M58" s="121">
        <v>75000</v>
      </c>
      <c r="N58" s="744">
        <f>SUM(M58:M60)</f>
        <v>265000</v>
      </c>
      <c r="O58" s="752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ht="14.25" customHeight="1">
      <c r="A59" s="747"/>
      <c r="B59" s="761"/>
      <c r="C59" s="32" t="s">
        <v>26</v>
      </c>
      <c r="D59" s="32" t="s">
        <v>27</v>
      </c>
      <c r="E59" s="32" t="s">
        <v>358</v>
      </c>
      <c r="F59" s="32" t="s">
        <v>29</v>
      </c>
      <c r="G59" s="32" t="s">
        <v>30</v>
      </c>
      <c r="H59" s="32">
        <v>5</v>
      </c>
      <c r="I59" s="36">
        <v>40000</v>
      </c>
      <c r="J59" s="759"/>
      <c r="K59" s="152">
        <v>1</v>
      </c>
      <c r="L59" s="36">
        <v>40000</v>
      </c>
      <c r="M59" s="36">
        <v>40000</v>
      </c>
      <c r="N59" s="747"/>
      <c r="O59" s="7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ht="14.25" customHeight="1">
      <c r="A60" s="742"/>
      <c r="B60" s="762"/>
      <c r="C60" s="53" t="s">
        <v>26</v>
      </c>
      <c r="D60" s="53" t="s">
        <v>27</v>
      </c>
      <c r="E60" s="53" t="s">
        <v>358</v>
      </c>
      <c r="F60" s="53" t="s">
        <v>35</v>
      </c>
      <c r="G60" s="53" t="s">
        <v>33</v>
      </c>
      <c r="H60" s="53">
        <v>2</v>
      </c>
      <c r="I60" s="54">
        <v>150000</v>
      </c>
      <c r="J60" s="756"/>
      <c r="K60" s="127">
        <v>1</v>
      </c>
      <c r="L60" s="54">
        <v>150000</v>
      </c>
      <c r="M60" s="54">
        <v>150000</v>
      </c>
      <c r="N60" s="749"/>
      <c r="O60" s="72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ht="14.25" customHeight="1">
      <c r="A61" s="157">
        <v>21</v>
      </c>
      <c r="B61" s="138" t="s">
        <v>359</v>
      </c>
      <c r="C61" s="139" t="s">
        <v>26</v>
      </c>
      <c r="D61" s="139" t="s">
        <v>27</v>
      </c>
      <c r="E61" s="139" t="s">
        <v>353</v>
      </c>
      <c r="F61" s="139" t="s">
        <v>35</v>
      </c>
      <c r="G61" s="139" t="s">
        <v>30</v>
      </c>
      <c r="H61" s="139">
        <v>5</v>
      </c>
      <c r="I61" s="140">
        <v>20000</v>
      </c>
      <c r="J61" s="140">
        <v>20000</v>
      </c>
      <c r="K61" s="141">
        <v>1</v>
      </c>
      <c r="L61" s="140">
        <v>20000</v>
      </c>
      <c r="M61" s="140">
        <v>20000</v>
      </c>
      <c r="N61" s="144">
        <v>20000</v>
      </c>
      <c r="O61" s="154">
        <f t="shared" ref="O61:O66" si="5">N61*75%</f>
        <v>15000</v>
      </c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ht="14.25" customHeight="1">
      <c r="A62" s="157">
        <v>22</v>
      </c>
      <c r="B62" s="138" t="s">
        <v>360</v>
      </c>
      <c r="C62" s="139" t="s">
        <v>26</v>
      </c>
      <c r="D62" s="139" t="s">
        <v>27</v>
      </c>
      <c r="E62" s="139" t="s">
        <v>352</v>
      </c>
      <c r="F62" s="139" t="s">
        <v>35</v>
      </c>
      <c r="G62" s="139" t="s">
        <v>30</v>
      </c>
      <c r="H62" s="139">
        <v>5</v>
      </c>
      <c r="I62" s="140">
        <v>20000</v>
      </c>
      <c r="J62" s="140">
        <v>20000</v>
      </c>
      <c r="K62" s="141">
        <v>1</v>
      </c>
      <c r="L62" s="140">
        <v>20000</v>
      </c>
      <c r="M62" s="140">
        <v>20000</v>
      </c>
      <c r="N62" s="144">
        <v>20000</v>
      </c>
      <c r="O62" s="154">
        <f t="shared" si="5"/>
        <v>15000</v>
      </c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ht="14.25" customHeight="1">
      <c r="A63" s="157">
        <v>23</v>
      </c>
      <c r="B63" s="155" t="s">
        <v>361</v>
      </c>
      <c r="C63" s="139" t="s">
        <v>26</v>
      </c>
      <c r="D63" s="139" t="s">
        <v>27</v>
      </c>
      <c r="E63" s="139" t="s">
        <v>355</v>
      </c>
      <c r="F63" s="139" t="s">
        <v>35</v>
      </c>
      <c r="G63" s="139" t="s">
        <v>33</v>
      </c>
      <c r="H63" s="139">
        <v>5</v>
      </c>
      <c r="I63" s="140">
        <v>30000</v>
      </c>
      <c r="J63" s="140">
        <v>30000</v>
      </c>
      <c r="K63" s="141">
        <v>1</v>
      </c>
      <c r="L63" s="140">
        <v>30000</v>
      </c>
      <c r="M63" s="140">
        <v>30000</v>
      </c>
      <c r="N63" s="144">
        <v>30000</v>
      </c>
      <c r="O63" s="154">
        <f t="shared" si="5"/>
        <v>22500</v>
      </c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ht="14.25" customHeight="1">
      <c r="A64" s="157">
        <v>24</v>
      </c>
      <c r="B64" s="138" t="s">
        <v>362</v>
      </c>
      <c r="C64" s="139" t="s">
        <v>26</v>
      </c>
      <c r="D64" s="139" t="s">
        <v>27</v>
      </c>
      <c r="E64" s="139" t="s">
        <v>47</v>
      </c>
      <c r="F64" s="139" t="s">
        <v>29</v>
      </c>
      <c r="G64" s="139" t="s">
        <v>33</v>
      </c>
      <c r="H64" s="139">
        <v>5</v>
      </c>
      <c r="I64" s="140">
        <v>70000</v>
      </c>
      <c r="J64" s="140">
        <v>70000</v>
      </c>
      <c r="K64" s="141">
        <v>1</v>
      </c>
      <c r="L64" s="140">
        <v>70000</v>
      </c>
      <c r="M64" s="140">
        <v>70000</v>
      </c>
      <c r="N64" s="144">
        <v>70000</v>
      </c>
      <c r="O64" s="154">
        <f t="shared" si="5"/>
        <v>52500</v>
      </c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ht="14.25" customHeight="1">
      <c r="A65" s="157">
        <v>25</v>
      </c>
      <c r="B65" s="138" t="s">
        <v>363</v>
      </c>
      <c r="C65" s="139" t="s">
        <v>26</v>
      </c>
      <c r="D65" s="139" t="s">
        <v>27</v>
      </c>
      <c r="E65" s="139" t="s">
        <v>25</v>
      </c>
      <c r="F65" s="139" t="s">
        <v>29</v>
      </c>
      <c r="G65" s="139" t="s">
        <v>30</v>
      </c>
      <c r="H65" s="139">
        <v>5</v>
      </c>
      <c r="I65" s="140">
        <v>40000</v>
      </c>
      <c r="J65" s="140">
        <v>40000</v>
      </c>
      <c r="K65" s="141">
        <v>1</v>
      </c>
      <c r="L65" s="140">
        <v>40000</v>
      </c>
      <c r="M65" s="140">
        <v>40000</v>
      </c>
      <c r="N65" s="144">
        <v>40000</v>
      </c>
      <c r="O65" s="136">
        <f t="shared" si="5"/>
        <v>30000</v>
      </c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ht="14.25" customHeight="1">
      <c r="A66" s="769">
        <v>26</v>
      </c>
      <c r="B66" s="760" t="s">
        <v>364</v>
      </c>
      <c r="C66" s="120" t="s">
        <v>26</v>
      </c>
      <c r="D66" s="120" t="s">
        <v>27</v>
      </c>
      <c r="E66" s="768" t="s">
        <v>44</v>
      </c>
      <c r="F66" s="120" t="s">
        <v>35</v>
      </c>
      <c r="G66" s="120" t="s">
        <v>30</v>
      </c>
      <c r="H66" s="120">
        <v>5</v>
      </c>
      <c r="I66" s="121">
        <v>20000</v>
      </c>
      <c r="J66" s="758">
        <f>I66+I67+I68</f>
        <v>60000</v>
      </c>
      <c r="K66" s="125">
        <v>0.9</v>
      </c>
      <c r="L66" s="126">
        <f t="shared" ref="L66:L68" si="6">I66*K66</f>
        <v>18000</v>
      </c>
      <c r="M66" s="758">
        <f>SUM(L66:L68)</f>
        <v>54000</v>
      </c>
      <c r="N66" s="744">
        <v>54000</v>
      </c>
      <c r="O66" s="754">
        <f t="shared" si="5"/>
        <v>40500</v>
      </c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ht="14.25" customHeight="1">
      <c r="A67" s="747"/>
      <c r="B67" s="761"/>
      <c r="C67" s="32" t="s">
        <v>26</v>
      </c>
      <c r="D67" s="32" t="s">
        <v>27</v>
      </c>
      <c r="E67" s="759"/>
      <c r="F67" s="32" t="s">
        <v>32</v>
      </c>
      <c r="G67" s="32" t="s">
        <v>30</v>
      </c>
      <c r="H67" s="32">
        <v>3</v>
      </c>
      <c r="I67" s="36">
        <v>20000</v>
      </c>
      <c r="J67" s="759"/>
      <c r="K67" s="152">
        <v>0.9</v>
      </c>
      <c r="L67" s="33">
        <f t="shared" si="6"/>
        <v>18000</v>
      </c>
      <c r="M67" s="759"/>
      <c r="N67" s="747"/>
      <c r="O67" s="7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ht="14.25" customHeight="1">
      <c r="A68" s="742"/>
      <c r="B68" s="762"/>
      <c r="C68" s="53" t="s">
        <v>26</v>
      </c>
      <c r="D68" s="53" t="s">
        <v>27</v>
      </c>
      <c r="E68" s="756"/>
      <c r="F68" s="53" t="s">
        <v>32</v>
      </c>
      <c r="G68" s="53" t="s">
        <v>33</v>
      </c>
      <c r="H68" s="53">
        <v>5</v>
      </c>
      <c r="I68" s="54">
        <v>20000</v>
      </c>
      <c r="J68" s="756"/>
      <c r="K68" s="127">
        <v>0.9</v>
      </c>
      <c r="L68" s="56">
        <f t="shared" si="6"/>
        <v>18000</v>
      </c>
      <c r="M68" s="756"/>
      <c r="N68" s="749"/>
      <c r="O68" s="72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ht="14.25" customHeight="1">
      <c r="A69" s="769">
        <v>27</v>
      </c>
      <c r="B69" s="760" t="s">
        <v>365</v>
      </c>
      <c r="C69" s="120" t="s">
        <v>26</v>
      </c>
      <c r="D69" s="120" t="s">
        <v>42</v>
      </c>
      <c r="E69" s="120" t="s">
        <v>68</v>
      </c>
      <c r="F69" s="120" t="s">
        <v>67</v>
      </c>
      <c r="G69" s="120" t="s">
        <v>33</v>
      </c>
      <c r="H69" s="120">
        <v>3</v>
      </c>
      <c r="I69" s="121">
        <v>4000</v>
      </c>
      <c r="J69" s="121">
        <v>4000</v>
      </c>
      <c r="K69" s="125">
        <v>0.75</v>
      </c>
      <c r="L69" s="126">
        <f t="shared" ref="L69:L70" si="7">J69*K69</f>
        <v>3000</v>
      </c>
      <c r="M69" s="758">
        <f>L69+L70</f>
        <v>11000</v>
      </c>
      <c r="N69" s="744">
        <v>11000</v>
      </c>
      <c r="O69" s="743">
        <f>N69*75%</f>
        <v>8250</v>
      </c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ht="14.25" customHeight="1">
      <c r="A70" s="742"/>
      <c r="B70" s="762"/>
      <c r="C70" s="53" t="s">
        <v>26</v>
      </c>
      <c r="D70" s="53" t="s">
        <v>27</v>
      </c>
      <c r="E70" s="53" t="s">
        <v>366</v>
      </c>
      <c r="F70" s="53" t="s">
        <v>51</v>
      </c>
      <c r="G70" s="53" t="s">
        <v>33</v>
      </c>
      <c r="H70" s="53">
        <v>5</v>
      </c>
      <c r="I70" s="54">
        <v>8000</v>
      </c>
      <c r="J70" s="54">
        <v>8000</v>
      </c>
      <c r="K70" s="127">
        <v>1</v>
      </c>
      <c r="L70" s="56">
        <f t="shared" si="7"/>
        <v>8000</v>
      </c>
      <c r="M70" s="756"/>
      <c r="N70" s="749"/>
      <c r="O70" s="72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ht="14.25" customHeight="1">
      <c r="A71" s="157">
        <v>28</v>
      </c>
      <c r="B71" s="138" t="s">
        <v>367</v>
      </c>
      <c r="C71" s="139" t="s">
        <v>26</v>
      </c>
      <c r="D71" s="139" t="s">
        <v>27</v>
      </c>
      <c r="E71" s="158" t="s">
        <v>368</v>
      </c>
      <c r="F71" s="139" t="s">
        <v>35</v>
      </c>
      <c r="G71" s="139" t="s">
        <v>30</v>
      </c>
      <c r="H71" s="139">
        <v>3</v>
      </c>
      <c r="I71" s="140">
        <v>75000</v>
      </c>
      <c r="J71" s="140">
        <v>75000</v>
      </c>
      <c r="K71" s="141">
        <v>1</v>
      </c>
      <c r="L71" s="140">
        <v>75000</v>
      </c>
      <c r="M71" s="140">
        <v>75000</v>
      </c>
      <c r="N71" s="144">
        <v>75000</v>
      </c>
      <c r="O71" s="154">
        <f t="shared" ref="O71:O74" si="8">N71*75%</f>
        <v>56250</v>
      </c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ht="14.25" customHeight="1">
      <c r="A72" s="157">
        <v>29</v>
      </c>
      <c r="B72" s="138" t="s">
        <v>369</v>
      </c>
      <c r="C72" s="139" t="s">
        <v>26</v>
      </c>
      <c r="D72" s="139" t="s">
        <v>27</v>
      </c>
      <c r="E72" s="139" t="s">
        <v>57</v>
      </c>
      <c r="F72" s="139" t="s">
        <v>51</v>
      </c>
      <c r="G72" s="139" t="s">
        <v>30</v>
      </c>
      <c r="H72" s="139">
        <v>3</v>
      </c>
      <c r="I72" s="140">
        <v>10000</v>
      </c>
      <c r="J72" s="140">
        <v>10000</v>
      </c>
      <c r="K72" s="141">
        <v>1</v>
      </c>
      <c r="L72" s="140">
        <v>10000</v>
      </c>
      <c r="M72" s="140">
        <v>10000</v>
      </c>
      <c r="N72" s="144">
        <v>10000</v>
      </c>
      <c r="O72" s="154">
        <f t="shared" si="8"/>
        <v>7500</v>
      </c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ht="18" customHeight="1">
      <c r="A73" s="139">
        <v>30</v>
      </c>
      <c r="B73" s="138" t="s">
        <v>370</v>
      </c>
      <c r="C73" s="139" t="s">
        <v>26</v>
      </c>
      <c r="D73" s="139" t="s">
        <v>27</v>
      </c>
      <c r="E73" s="158" t="s">
        <v>36</v>
      </c>
      <c r="F73" s="139" t="s">
        <v>29</v>
      </c>
      <c r="G73" s="139" t="s">
        <v>30</v>
      </c>
      <c r="H73" s="139">
        <v>5</v>
      </c>
      <c r="I73" s="159">
        <v>40000</v>
      </c>
      <c r="J73" s="159">
        <v>40000</v>
      </c>
      <c r="K73" s="141">
        <v>1</v>
      </c>
      <c r="L73" s="140">
        <v>40000</v>
      </c>
      <c r="M73" s="140">
        <v>40000</v>
      </c>
      <c r="N73" s="144">
        <v>40000</v>
      </c>
      <c r="O73" s="136">
        <f t="shared" si="8"/>
        <v>30000</v>
      </c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ht="14.25" customHeight="1">
      <c r="A74" s="769">
        <v>31</v>
      </c>
      <c r="B74" s="760" t="s">
        <v>371</v>
      </c>
      <c r="C74" s="120" t="s">
        <v>26</v>
      </c>
      <c r="D74" s="120" t="s">
        <v>27</v>
      </c>
      <c r="E74" s="768" t="s">
        <v>372</v>
      </c>
      <c r="F74" s="120" t="s">
        <v>32</v>
      </c>
      <c r="G74" s="120" t="s">
        <v>30</v>
      </c>
      <c r="H74" s="120">
        <v>5</v>
      </c>
      <c r="I74" s="160">
        <v>7000</v>
      </c>
      <c r="J74" s="796">
        <f>I74+I75+I76</f>
        <v>167000</v>
      </c>
      <c r="K74" s="125">
        <v>1</v>
      </c>
      <c r="L74" s="121">
        <v>7000</v>
      </c>
      <c r="M74" s="758">
        <f>SUM(L74:L76)</f>
        <v>167000</v>
      </c>
      <c r="N74" s="744">
        <v>167000</v>
      </c>
      <c r="O74" s="754">
        <f t="shared" si="8"/>
        <v>125250</v>
      </c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ht="14.25" customHeight="1">
      <c r="A75" s="747"/>
      <c r="B75" s="761"/>
      <c r="C75" s="32" t="s">
        <v>26</v>
      </c>
      <c r="D75" s="32" t="s">
        <v>27</v>
      </c>
      <c r="E75" s="759"/>
      <c r="F75" s="32" t="s">
        <v>35</v>
      </c>
      <c r="G75" s="32" t="s">
        <v>33</v>
      </c>
      <c r="H75" s="32">
        <v>3</v>
      </c>
      <c r="I75" s="161">
        <v>100000</v>
      </c>
      <c r="J75" s="759"/>
      <c r="K75" s="152">
        <v>1</v>
      </c>
      <c r="L75" s="36">
        <v>100000</v>
      </c>
      <c r="M75" s="759"/>
      <c r="N75" s="747"/>
      <c r="O75" s="7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ht="14.25" customHeight="1">
      <c r="A76" s="742"/>
      <c r="B76" s="762"/>
      <c r="C76" s="53" t="s">
        <v>26</v>
      </c>
      <c r="D76" s="53" t="s">
        <v>27</v>
      </c>
      <c r="E76" s="756"/>
      <c r="F76" s="53" t="s">
        <v>32</v>
      </c>
      <c r="G76" s="53" t="s">
        <v>33</v>
      </c>
      <c r="H76" s="53">
        <v>2</v>
      </c>
      <c r="I76" s="162">
        <v>60000</v>
      </c>
      <c r="J76" s="756"/>
      <c r="K76" s="127">
        <v>1</v>
      </c>
      <c r="L76" s="54">
        <v>60000</v>
      </c>
      <c r="M76" s="756"/>
      <c r="N76" s="749"/>
      <c r="O76" s="72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ht="14.25" customHeight="1">
      <c r="A77" s="157">
        <v>32</v>
      </c>
      <c r="B77" s="138" t="s">
        <v>373</v>
      </c>
      <c r="C77" s="139" t="s">
        <v>26</v>
      </c>
      <c r="D77" s="139" t="s">
        <v>27</v>
      </c>
      <c r="E77" s="139" t="s">
        <v>374</v>
      </c>
      <c r="F77" s="139" t="s">
        <v>32</v>
      </c>
      <c r="G77" s="139" t="s">
        <v>30</v>
      </c>
      <c r="H77" s="139">
        <v>3</v>
      </c>
      <c r="I77" s="140">
        <v>20000</v>
      </c>
      <c r="J77" s="140">
        <v>20000</v>
      </c>
      <c r="K77" s="141">
        <v>1</v>
      </c>
      <c r="L77" s="140">
        <v>20000</v>
      </c>
      <c r="M77" s="140">
        <v>20000</v>
      </c>
      <c r="N77" s="144">
        <v>20000</v>
      </c>
      <c r="O77" s="154">
        <f t="shared" ref="O77:O79" si="9">N77*75%</f>
        <v>15000</v>
      </c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ht="14.25" customHeight="1">
      <c r="A78" s="157">
        <v>33</v>
      </c>
      <c r="B78" s="138" t="s">
        <v>375</v>
      </c>
      <c r="C78" s="139" t="s">
        <v>26</v>
      </c>
      <c r="D78" s="139" t="s">
        <v>27</v>
      </c>
      <c r="E78" s="139" t="s">
        <v>376</v>
      </c>
      <c r="F78" s="139" t="s">
        <v>51</v>
      </c>
      <c r="G78" s="139" t="s">
        <v>30</v>
      </c>
      <c r="H78" s="139">
        <v>5</v>
      </c>
      <c r="I78" s="140">
        <v>5000</v>
      </c>
      <c r="J78" s="140">
        <v>5000</v>
      </c>
      <c r="K78" s="141">
        <v>1</v>
      </c>
      <c r="L78" s="140">
        <v>5000</v>
      </c>
      <c r="M78" s="140">
        <v>5000</v>
      </c>
      <c r="N78" s="144">
        <v>5000</v>
      </c>
      <c r="O78" s="136">
        <f t="shared" si="9"/>
        <v>3750</v>
      </c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ht="14.25" customHeight="1">
      <c r="A79" s="769">
        <v>34</v>
      </c>
      <c r="B79" s="763" t="s">
        <v>377</v>
      </c>
      <c r="C79" s="130" t="s">
        <v>26</v>
      </c>
      <c r="D79" s="130" t="s">
        <v>27</v>
      </c>
      <c r="E79" s="770" t="s">
        <v>44</v>
      </c>
      <c r="F79" s="130" t="s">
        <v>35</v>
      </c>
      <c r="G79" s="130" t="s">
        <v>30</v>
      </c>
      <c r="H79" s="130">
        <v>5</v>
      </c>
      <c r="I79" s="61">
        <v>20000</v>
      </c>
      <c r="J79" s="757">
        <f>I79+I80+I81</f>
        <v>60000</v>
      </c>
      <c r="K79" s="151">
        <v>0.1</v>
      </c>
      <c r="L79" s="63">
        <f t="shared" ref="L79:L81" si="10">I79*K79</f>
        <v>2000</v>
      </c>
      <c r="M79" s="757">
        <f>SUM(L79:L81)</f>
        <v>6000</v>
      </c>
      <c r="N79" s="741">
        <v>6000</v>
      </c>
      <c r="O79" s="754">
        <f t="shared" si="9"/>
        <v>4500</v>
      </c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ht="14.25" customHeight="1">
      <c r="A80" s="747"/>
      <c r="B80" s="761"/>
      <c r="C80" s="32" t="s">
        <v>26</v>
      </c>
      <c r="D80" s="32" t="s">
        <v>27</v>
      </c>
      <c r="E80" s="759"/>
      <c r="F80" s="32" t="s">
        <v>32</v>
      </c>
      <c r="G80" s="32" t="s">
        <v>30</v>
      </c>
      <c r="H80" s="32">
        <v>3</v>
      </c>
      <c r="I80" s="36">
        <v>20000</v>
      </c>
      <c r="J80" s="759"/>
      <c r="K80" s="152">
        <v>0.1</v>
      </c>
      <c r="L80" s="33">
        <f t="shared" si="10"/>
        <v>2000</v>
      </c>
      <c r="M80" s="759"/>
      <c r="N80" s="747"/>
      <c r="O80" s="7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ht="14.25" customHeight="1">
      <c r="A81" s="749"/>
      <c r="B81" s="762"/>
      <c r="C81" s="53" t="s">
        <v>26</v>
      </c>
      <c r="D81" s="53" t="s">
        <v>27</v>
      </c>
      <c r="E81" s="756"/>
      <c r="F81" s="53" t="s">
        <v>32</v>
      </c>
      <c r="G81" s="53" t="s">
        <v>33</v>
      </c>
      <c r="H81" s="53">
        <v>5</v>
      </c>
      <c r="I81" s="54">
        <v>20000</v>
      </c>
      <c r="J81" s="756"/>
      <c r="K81" s="127">
        <v>0.1</v>
      </c>
      <c r="L81" s="56">
        <f t="shared" si="10"/>
        <v>2000</v>
      </c>
      <c r="M81" s="756"/>
      <c r="N81" s="749"/>
      <c r="O81" s="72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ht="14.25" customHeight="1">
      <c r="A82" s="790">
        <v>35</v>
      </c>
      <c r="B82" s="760" t="s">
        <v>378</v>
      </c>
      <c r="C82" s="165" t="s">
        <v>159</v>
      </c>
      <c r="D82" s="165" t="s">
        <v>159</v>
      </c>
      <c r="E82" s="165" t="s">
        <v>158</v>
      </c>
      <c r="F82" s="165" t="s">
        <v>29</v>
      </c>
      <c r="G82" s="165" t="s">
        <v>160</v>
      </c>
      <c r="H82" s="165">
        <v>1</v>
      </c>
      <c r="I82" s="121">
        <v>200000</v>
      </c>
      <c r="J82" s="121">
        <v>200000</v>
      </c>
      <c r="K82" s="125">
        <v>0.9</v>
      </c>
      <c r="L82" s="126">
        <f>J82*K82</f>
        <v>180000</v>
      </c>
      <c r="M82" s="166">
        <v>180000</v>
      </c>
      <c r="N82" s="744">
        <f>SUM(M82:M94)</f>
        <v>409500</v>
      </c>
      <c r="O82" s="743">
        <f>N82*75%</f>
        <v>307125</v>
      </c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ht="14.25" customHeight="1">
      <c r="A83" s="747"/>
      <c r="B83" s="761"/>
      <c r="C83" s="30" t="s">
        <v>159</v>
      </c>
      <c r="D83" s="30" t="s">
        <v>159</v>
      </c>
      <c r="E83" s="766" t="s">
        <v>161</v>
      </c>
      <c r="F83" s="30" t="s">
        <v>35</v>
      </c>
      <c r="G83" s="30" t="s">
        <v>30</v>
      </c>
      <c r="H83" s="30">
        <v>2</v>
      </c>
      <c r="I83" s="36">
        <v>100000</v>
      </c>
      <c r="J83" s="755">
        <f>I83+I84</f>
        <v>120000</v>
      </c>
      <c r="K83" s="152">
        <v>0.67500000000000004</v>
      </c>
      <c r="L83" s="167">
        <f t="shared" ref="L83:L88" si="11">I83*K83</f>
        <v>67500</v>
      </c>
      <c r="M83" s="755">
        <f>J83*K83</f>
        <v>81000</v>
      </c>
      <c r="N83" s="747"/>
      <c r="O83" s="7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ht="14.25" customHeight="1">
      <c r="A84" s="747"/>
      <c r="B84" s="761"/>
      <c r="C84" s="30" t="s">
        <v>159</v>
      </c>
      <c r="D84" s="30" t="s">
        <v>159</v>
      </c>
      <c r="E84" s="732"/>
      <c r="F84" s="30" t="s">
        <v>35</v>
      </c>
      <c r="G84" s="30" t="s">
        <v>30</v>
      </c>
      <c r="H84" s="30">
        <v>5</v>
      </c>
      <c r="I84" s="36">
        <v>20000</v>
      </c>
      <c r="J84" s="732"/>
      <c r="K84" s="152">
        <v>0.67500000000000004</v>
      </c>
      <c r="L84" s="167">
        <f t="shared" si="11"/>
        <v>13500</v>
      </c>
      <c r="M84" s="732"/>
      <c r="N84" s="747"/>
      <c r="O84" s="7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ht="14.25" customHeight="1">
      <c r="A85" s="747"/>
      <c r="B85" s="761"/>
      <c r="C85" s="30" t="s">
        <v>159</v>
      </c>
      <c r="D85" s="30" t="s">
        <v>159</v>
      </c>
      <c r="E85" s="766" t="s">
        <v>163</v>
      </c>
      <c r="F85" s="30" t="s">
        <v>164</v>
      </c>
      <c r="G85" s="30" t="s">
        <v>30</v>
      </c>
      <c r="H85" s="30">
        <v>3</v>
      </c>
      <c r="I85" s="36">
        <v>20000</v>
      </c>
      <c r="J85" s="755">
        <f>I85+I86+I87+I88</f>
        <v>80000</v>
      </c>
      <c r="K85" s="152">
        <v>0.67500000000000004</v>
      </c>
      <c r="L85" s="167">
        <f t="shared" si="11"/>
        <v>13500</v>
      </c>
      <c r="M85" s="755">
        <f>SUM(L85:L88)</f>
        <v>54000</v>
      </c>
      <c r="N85" s="747"/>
      <c r="O85" s="7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ht="14.25" customHeight="1">
      <c r="A86" s="747"/>
      <c r="B86" s="761"/>
      <c r="C86" s="30" t="s">
        <v>159</v>
      </c>
      <c r="D86" s="30" t="s">
        <v>159</v>
      </c>
      <c r="E86" s="759"/>
      <c r="F86" s="30" t="s">
        <v>164</v>
      </c>
      <c r="G86" s="30" t="s">
        <v>33</v>
      </c>
      <c r="H86" s="30">
        <v>5</v>
      </c>
      <c r="I86" s="36">
        <v>20000</v>
      </c>
      <c r="J86" s="759"/>
      <c r="K86" s="152">
        <v>0.67500000000000004</v>
      </c>
      <c r="L86" s="167">
        <f t="shared" si="11"/>
        <v>13500</v>
      </c>
      <c r="M86" s="759"/>
      <c r="N86" s="747"/>
      <c r="O86" s="7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ht="14.25" customHeight="1">
      <c r="A87" s="747"/>
      <c r="B87" s="761"/>
      <c r="C87" s="30" t="s">
        <v>159</v>
      </c>
      <c r="D87" s="30" t="s">
        <v>159</v>
      </c>
      <c r="E87" s="759"/>
      <c r="F87" s="30" t="s">
        <v>35</v>
      </c>
      <c r="G87" s="30" t="s">
        <v>30</v>
      </c>
      <c r="H87" s="30">
        <v>5</v>
      </c>
      <c r="I87" s="36">
        <v>20000</v>
      </c>
      <c r="J87" s="759"/>
      <c r="K87" s="152">
        <v>0.67500000000000004</v>
      </c>
      <c r="L87" s="167">
        <f t="shared" si="11"/>
        <v>13500</v>
      </c>
      <c r="M87" s="759"/>
      <c r="N87" s="747"/>
      <c r="O87" s="7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ht="14.25" customHeight="1">
      <c r="A88" s="747"/>
      <c r="B88" s="761"/>
      <c r="C88" s="30" t="s">
        <v>159</v>
      </c>
      <c r="D88" s="30" t="s">
        <v>159</v>
      </c>
      <c r="E88" s="732"/>
      <c r="F88" s="30" t="s">
        <v>29</v>
      </c>
      <c r="G88" s="30" t="s">
        <v>160</v>
      </c>
      <c r="H88" s="30">
        <v>5</v>
      </c>
      <c r="I88" s="36">
        <v>20000</v>
      </c>
      <c r="J88" s="732"/>
      <c r="K88" s="152">
        <v>0.67500000000000004</v>
      </c>
      <c r="L88" s="167">
        <f t="shared" si="11"/>
        <v>13500</v>
      </c>
      <c r="M88" s="732"/>
      <c r="N88" s="747"/>
      <c r="O88" s="7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ht="14.25" customHeight="1">
      <c r="A89" s="747"/>
      <c r="B89" s="761"/>
      <c r="C89" s="30" t="s">
        <v>159</v>
      </c>
      <c r="D89" s="30" t="s">
        <v>159</v>
      </c>
      <c r="E89" s="30" t="s">
        <v>165</v>
      </c>
      <c r="F89" s="30" t="s">
        <v>29</v>
      </c>
      <c r="G89" s="30" t="s">
        <v>30</v>
      </c>
      <c r="H89" s="30">
        <v>5</v>
      </c>
      <c r="I89" s="36">
        <v>40000</v>
      </c>
      <c r="J89" s="36">
        <v>40000</v>
      </c>
      <c r="K89" s="152">
        <v>0.67500000000000004</v>
      </c>
      <c r="L89" s="33">
        <f>J89*K89</f>
        <v>27000</v>
      </c>
      <c r="M89" s="167">
        <f>L89</f>
        <v>27000</v>
      </c>
      <c r="N89" s="747"/>
      <c r="O89" s="7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ht="14.25" customHeight="1">
      <c r="A90" s="747"/>
      <c r="B90" s="761"/>
      <c r="C90" s="30" t="s">
        <v>159</v>
      </c>
      <c r="D90" s="30" t="s">
        <v>159</v>
      </c>
      <c r="E90" s="766" t="s">
        <v>166</v>
      </c>
      <c r="F90" s="30" t="s">
        <v>164</v>
      </c>
      <c r="G90" s="30" t="s">
        <v>33</v>
      </c>
      <c r="H90" s="30">
        <v>5</v>
      </c>
      <c r="I90" s="36">
        <v>20000</v>
      </c>
      <c r="J90" s="755">
        <f>I90+I91</f>
        <v>40000</v>
      </c>
      <c r="K90" s="152">
        <v>0.67500000000000004</v>
      </c>
      <c r="L90" s="167">
        <f t="shared" ref="L90:L91" si="12">I90*K90</f>
        <v>13500</v>
      </c>
      <c r="M90" s="755">
        <f>SUM(L90:L91)</f>
        <v>27000</v>
      </c>
      <c r="N90" s="747"/>
      <c r="O90" s="7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ht="14.25" customHeight="1">
      <c r="A91" s="747"/>
      <c r="B91" s="761"/>
      <c r="C91" s="30" t="s">
        <v>159</v>
      </c>
      <c r="D91" s="30" t="s">
        <v>159</v>
      </c>
      <c r="E91" s="732"/>
      <c r="F91" s="30" t="s">
        <v>35</v>
      </c>
      <c r="G91" s="30" t="s">
        <v>30</v>
      </c>
      <c r="H91" s="30">
        <v>5</v>
      </c>
      <c r="I91" s="36">
        <v>20000</v>
      </c>
      <c r="J91" s="732"/>
      <c r="K91" s="152">
        <v>0.67500000000000004</v>
      </c>
      <c r="L91" s="167">
        <f t="shared" si="12"/>
        <v>13500</v>
      </c>
      <c r="M91" s="732"/>
      <c r="N91" s="747"/>
      <c r="O91" s="7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ht="14.25" customHeight="1">
      <c r="A92" s="747"/>
      <c r="B92" s="761"/>
      <c r="C92" s="30" t="s">
        <v>159</v>
      </c>
      <c r="D92" s="30" t="s">
        <v>159</v>
      </c>
      <c r="E92" s="30" t="s">
        <v>167</v>
      </c>
      <c r="F92" s="30" t="s">
        <v>35</v>
      </c>
      <c r="G92" s="30" t="s">
        <v>30</v>
      </c>
      <c r="H92" s="30">
        <v>5</v>
      </c>
      <c r="I92" s="36">
        <v>20000</v>
      </c>
      <c r="J92" s="36">
        <v>20000</v>
      </c>
      <c r="K92" s="152">
        <v>0.67500000000000004</v>
      </c>
      <c r="L92" s="33">
        <f t="shared" ref="L92:L97" si="13">J92*K92</f>
        <v>13500</v>
      </c>
      <c r="M92" s="167">
        <f t="shared" ref="M92:M94" si="14">L92</f>
        <v>13500</v>
      </c>
      <c r="N92" s="747"/>
      <c r="O92" s="7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ht="14.25" customHeight="1">
      <c r="A93" s="747"/>
      <c r="B93" s="761"/>
      <c r="C93" s="30" t="s">
        <v>159</v>
      </c>
      <c r="D93" s="30" t="s">
        <v>159</v>
      </c>
      <c r="E93" s="30" t="s">
        <v>168</v>
      </c>
      <c r="F93" s="30" t="s">
        <v>35</v>
      </c>
      <c r="G93" s="30" t="s">
        <v>30</v>
      </c>
      <c r="H93" s="30">
        <v>5</v>
      </c>
      <c r="I93" s="36">
        <v>20000</v>
      </c>
      <c r="J93" s="36">
        <v>20000</v>
      </c>
      <c r="K93" s="152">
        <v>0.67500000000000004</v>
      </c>
      <c r="L93" s="33">
        <f t="shared" si="13"/>
        <v>13500</v>
      </c>
      <c r="M93" s="167">
        <f t="shared" si="14"/>
        <v>13500</v>
      </c>
      <c r="N93" s="747"/>
      <c r="O93" s="7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ht="14.25" customHeight="1">
      <c r="A94" s="742"/>
      <c r="B94" s="762"/>
      <c r="C94" s="51" t="s">
        <v>159</v>
      </c>
      <c r="D94" s="51" t="s">
        <v>159</v>
      </c>
      <c r="E94" s="51" t="s">
        <v>169</v>
      </c>
      <c r="F94" s="51" t="s">
        <v>35</v>
      </c>
      <c r="G94" s="51" t="s">
        <v>30</v>
      </c>
      <c r="H94" s="51">
        <v>5</v>
      </c>
      <c r="I94" s="54">
        <v>20000</v>
      </c>
      <c r="J94" s="54">
        <v>20000</v>
      </c>
      <c r="K94" s="127">
        <v>0.67500000000000004</v>
      </c>
      <c r="L94" s="56">
        <f t="shared" si="13"/>
        <v>13500</v>
      </c>
      <c r="M94" s="168">
        <f t="shared" si="14"/>
        <v>13500</v>
      </c>
      <c r="N94" s="749"/>
      <c r="O94" s="72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ht="24" customHeight="1">
      <c r="A95" s="157">
        <v>36</v>
      </c>
      <c r="B95" s="155" t="s">
        <v>379</v>
      </c>
      <c r="C95" s="158" t="s">
        <v>159</v>
      </c>
      <c r="D95" s="158" t="s">
        <v>159</v>
      </c>
      <c r="E95" s="158" t="s">
        <v>170</v>
      </c>
      <c r="F95" s="158" t="s">
        <v>35</v>
      </c>
      <c r="G95" s="158" t="s">
        <v>30</v>
      </c>
      <c r="H95" s="158">
        <v>5</v>
      </c>
      <c r="I95" s="140">
        <v>20000</v>
      </c>
      <c r="J95" s="140">
        <v>20000</v>
      </c>
      <c r="K95" s="141">
        <v>1</v>
      </c>
      <c r="L95" s="169">
        <f t="shared" si="13"/>
        <v>20000</v>
      </c>
      <c r="M95" s="140">
        <v>20000</v>
      </c>
      <c r="N95" s="144">
        <v>20000</v>
      </c>
      <c r="O95" s="154">
        <f t="shared" ref="O95:O98" si="15">N95*75%</f>
        <v>15000</v>
      </c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ht="19.5" customHeight="1">
      <c r="A96" s="157">
        <v>37</v>
      </c>
      <c r="B96" s="155" t="s">
        <v>380</v>
      </c>
      <c r="C96" s="158" t="s">
        <v>159</v>
      </c>
      <c r="D96" s="158" t="s">
        <v>159</v>
      </c>
      <c r="E96" s="158" t="s">
        <v>171</v>
      </c>
      <c r="F96" s="158" t="s">
        <v>35</v>
      </c>
      <c r="G96" s="158" t="s">
        <v>30</v>
      </c>
      <c r="H96" s="158">
        <v>5</v>
      </c>
      <c r="I96" s="140">
        <v>20000</v>
      </c>
      <c r="J96" s="140">
        <v>20000</v>
      </c>
      <c r="K96" s="141">
        <v>1</v>
      </c>
      <c r="L96" s="169">
        <f t="shared" si="13"/>
        <v>20000</v>
      </c>
      <c r="M96" s="169">
        <f>K96*L96</f>
        <v>20000</v>
      </c>
      <c r="N96" s="144">
        <v>20000</v>
      </c>
      <c r="O96" s="154">
        <f t="shared" si="15"/>
        <v>15000</v>
      </c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ht="19.5" customHeight="1">
      <c r="A97" s="157">
        <v>38</v>
      </c>
      <c r="B97" s="155" t="s">
        <v>381</v>
      </c>
      <c r="C97" s="158" t="s">
        <v>159</v>
      </c>
      <c r="D97" s="158" t="s">
        <v>159</v>
      </c>
      <c r="E97" s="158" t="s">
        <v>172</v>
      </c>
      <c r="F97" s="158" t="s">
        <v>35</v>
      </c>
      <c r="G97" s="158" t="s">
        <v>30</v>
      </c>
      <c r="H97" s="158">
        <v>5</v>
      </c>
      <c r="I97" s="140">
        <v>20000</v>
      </c>
      <c r="J97" s="140">
        <v>20000</v>
      </c>
      <c r="K97" s="141">
        <v>1</v>
      </c>
      <c r="L97" s="169">
        <f t="shared" si="13"/>
        <v>20000</v>
      </c>
      <c r="M97" s="169">
        <f t="shared" ref="M97:N97" si="16">L97</f>
        <v>20000</v>
      </c>
      <c r="N97" s="170">
        <f t="shared" si="16"/>
        <v>20000</v>
      </c>
      <c r="O97" s="136">
        <f t="shared" si="15"/>
        <v>15000</v>
      </c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ht="14.25" customHeight="1">
      <c r="A98" s="769">
        <v>39</v>
      </c>
      <c r="B98" s="760" t="s">
        <v>382</v>
      </c>
      <c r="C98" s="165" t="s">
        <v>159</v>
      </c>
      <c r="D98" s="165" t="s">
        <v>159</v>
      </c>
      <c r="E98" s="768" t="s">
        <v>173</v>
      </c>
      <c r="F98" s="165" t="s">
        <v>35</v>
      </c>
      <c r="G98" s="165" t="s">
        <v>30</v>
      </c>
      <c r="H98" s="165">
        <v>5</v>
      </c>
      <c r="I98" s="121">
        <v>20000</v>
      </c>
      <c r="J98" s="758">
        <f>I98+I99</f>
        <v>27000</v>
      </c>
      <c r="K98" s="125">
        <v>1</v>
      </c>
      <c r="L98" s="126">
        <f t="shared" ref="L98:L100" si="17">I98*K98</f>
        <v>20000</v>
      </c>
      <c r="M98" s="758">
        <f t="shared" ref="M98:N98" si="18">SUM(L98:L99)</f>
        <v>27000</v>
      </c>
      <c r="N98" s="744">
        <f t="shared" si="18"/>
        <v>27000</v>
      </c>
      <c r="O98" s="754">
        <f t="shared" si="15"/>
        <v>20250</v>
      </c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ht="14.25" customHeight="1">
      <c r="A99" s="742"/>
      <c r="B99" s="762"/>
      <c r="C99" s="51" t="s">
        <v>159</v>
      </c>
      <c r="D99" s="51" t="s">
        <v>159</v>
      </c>
      <c r="E99" s="756"/>
      <c r="F99" s="51" t="s">
        <v>174</v>
      </c>
      <c r="G99" s="51" t="s">
        <v>33</v>
      </c>
      <c r="H99" s="51">
        <v>5</v>
      </c>
      <c r="I99" s="54">
        <v>7000</v>
      </c>
      <c r="J99" s="756"/>
      <c r="K99" s="127">
        <v>1</v>
      </c>
      <c r="L99" s="56">
        <f t="shared" si="17"/>
        <v>7000</v>
      </c>
      <c r="M99" s="756"/>
      <c r="N99" s="749"/>
      <c r="O99" s="72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ht="14.25" customHeight="1">
      <c r="A100" s="157">
        <v>40</v>
      </c>
      <c r="B100" s="155" t="s">
        <v>383</v>
      </c>
      <c r="C100" s="158" t="s">
        <v>159</v>
      </c>
      <c r="D100" s="158" t="s">
        <v>159</v>
      </c>
      <c r="E100" s="158" t="s">
        <v>176</v>
      </c>
      <c r="F100" s="158" t="s">
        <v>35</v>
      </c>
      <c r="G100" s="158" t="s">
        <v>30</v>
      </c>
      <c r="H100" s="158">
        <v>5</v>
      </c>
      <c r="I100" s="140">
        <v>20000</v>
      </c>
      <c r="J100" s="140">
        <v>20000</v>
      </c>
      <c r="K100" s="141">
        <v>1</v>
      </c>
      <c r="L100" s="169">
        <f t="shared" si="17"/>
        <v>20000</v>
      </c>
      <c r="M100" s="140">
        <v>20000</v>
      </c>
      <c r="N100" s="144">
        <v>20000</v>
      </c>
      <c r="O100" s="136">
        <f t="shared" ref="O100:O101" si="19">N100*75%</f>
        <v>15000</v>
      </c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ht="14.25" customHeight="1">
      <c r="A101" s="769">
        <v>41</v>
      </c>
      <c r="B101" s="760" t="s">
        <v>384</v>
      </c>
      <c r="C101" s="165" t="s">
        <v>159</v>
      </c>
      <c r="D101" s="165" t="s">
        <v>159</v>
      </c>
      <c r="E101" s="165" t="s">
        <v>177</v>
      </c>
      <c r="F101" s="165" t="s">
        <v>174</v>
      </c>
      <c r="G101" s="165" t="s">
        <v>30</v>
      </c>
      <c r="H101" s="165">
        <v>5</v>
      </c>
      <c r="I101" s="121">
        <v>7000</v>
      </c>
      <c r="J101" s="121">
        <v>7000</v>
      </c>
      <c r="K101" s="125">
        <v>0.75</v>
      </c>
      <c r="L101" s="126">
        <f t="shared" ref="L101:L103" si="20">J101*K101</f>
        <v>5250</v>
      </c>
      <c r="M101" s="121">
        <v>5250</v>
      </c>
      <c r="N101" s="744">
        <f>SUM(M101:M103)</f>
        <v>30500</v>
      </c>
      <c r="O101" s="754">
        <f t="shared" si="19"/>
        <v>22875</v>
      </c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ht="14.25" customHeight="1">
      <c r="A102" s="747"/>
      <c r="B102" s="761"/>
      <c r="C102" s="30" t="s">
        <v>159</v>
      </c>
      <c r="D102" s="30" t="s">
        <v>159</v>
      </c>
      <c r="E102" s="30" t="s">
        <v>175</v>
      </c>
      <c r="F102" s="30" t="s">
        <v>35</v>
      </c>
      <c r="G102" s="30" t="s">
        <v>30</v>
      </c>
      <c r="H102" s="30">
        <v>5</v>
      </c>
      <c r="I102" s="36">
        <v>20000</v>
      </c>
      <c r="J102" s="36">
        <v>20000</v>
      </c>
      <c r="K102" s="152">
        <v>1</v>
      </c>
      <c r="L102" s="33">
        <f t="shared" si="20"/>
        <v>20000</v>
      </c>
      <c r="M102" s="36">
        <v>20000</v>
      </c>
      <c r="N102" s="747"/>
      <c r="O102" s="7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ht="14.25" customHeight="1">
      <c r="A103" s="742"/>
      <c r="B103" s="762"/>
      <c r="C103" s="51" t="s">
        <v>159</v>
      </c>
      <c r="D103" s="51" t="s">
        <v>159</v>
      </c>
      <c r="E103" s="51" t="s">
        <v>176</v>
      </c>
      <c r="F103" s="51" t="s">
        <v>174</v>
      </c>
      <c r="G103" s="51" t="s">
        <v>30</v>
      </c>
      <c r="H103" s="51">
        <v>5</v>
      </c>
      <c r="I103" s="54">
        <v>7000</v>
      </c>
      <c r="J103" s="54">
        <v>7000</v>
      </c>
      <c r="K103" s="127">
        <v>0.75</v>
      </c>
      <c r="L103" s="56">
        <f t="shared" si="20"/>
        <v>5250</v>
      </c>
      <c r="M103" s="54">
        <f>L103</f>
        <v>5250</v>
      </c>
      <c r="N103" s="749"/>
      <c r="O103" s="72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ht="22.5" customHeight="1">
      <c r="A104" s="157">
        <v>42</v>
      </c>
      <c r="B104" s="155" t="s">
        <v>385</v>
      </c>
      <c r="C104" s="158" t="s">
        <v>159</v>
      </c>
      <c r="D104" s="158" t="s">
        <v>159</v>
      </c>
      <c r="E104" s="158" t="s">
        <v>158</v>
      </c>
      <c r="F104" s="158" t="s">
        <v>29</v>
      </c>
      <c r="G104" s="158" t="s">
        <v>160</v>
      </c>
      <c r="H104" s="158">
        <v>1</v>
      </c>
      <c r="I104" s="140">
        <v>200000</v>
      </c>
      <c r="J104" s="140">
        <v>200000</v>
      </c>
      <c r="K104" s="141">
        <v>0.1</v>
      </c>
      <c r="L104" s="140">
        <v>20000</v>
      </c>
      <c r="M104" s="140">
        <v>20000</v>
      </c>
      <c r="N104" s="144">
        <v>20000</v>
      </c>
      <c r="O104" s="136">
        <f t="shared" ref="O104:O105" si="21">N104*75%</f>
        <v>15000</v>
      </c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ht="14.25" customHeight="1">
      <c r="A105" s="769">
        <v>43</v>
      </c>
      <c r="B105" s="760" t="s">
        <v>386</v>
      </c>
      <c r="C105" s="165" t="s">
        <v>159</v>
      </c>
      <c r="D105" s="165" t="s">
        <v>159</v>
      </c>
      <c r="E105" s="768" t="s">
        <v>161</v>
      </c>
      <c r="F105" s="165" t="s">
        <v>35</v>
      </c>
      <c r="G105" s="165" t="s">
        <v>30</v>
      </c>
      <c r="H105" s="165">
        <v>2</v>
      </c>
      <c r="I105" s="121">
        <v>100000</v>
      </c>
      <c r="J105" s="758">
        <f>I105+I106</f>
        <v>120000</v>
      </c>
      <c r="K105" s="125">
        <v>0.1</v>
      </c>
      <c r="L105" s="126">
        <f t="shared" ref="L105:L110" si="22">I105*K105</f>
        <v>10000</v>
      </c>
      <c r="M105" s="758">
        <v>12000</v>
      </c>
      <c r="N105" s="744">
        <v>12000</v>
      </c>
      <c r="O105" s="754">
        <f t="shared" si="21"/>
        <v>9000</v>
      </c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ht="14.25" customHeight="1">
      <c r="A106" s="742"/>
      <c r="B106" s="762"/>
      <c r="C106" s="51" t="s">
        <v>159</v>
      </c>
      <c r="D106" s="51" t="s">
        <v>159</v>
      </c>
      <c r="E106" s="756"/>
      <c r="F106" s="51" t="s">
        <v>35</v>
      </c>
      <c r="G106" s="51" t="s">
        <v>30</v>
      </c>
      <c r="H106" s="51">
        <v>5</v>
      </c>
      <c r="I106" s="54">
        <v>20000</v>
      </c>
      <c r="J106" s="756"/>
      <c r="K106" s="127">
        <v>0.1</v>
      </c>
      <c r="L106" s="56">
        <f t="shared" si="22"/>
        <v>2000</v>
      </c>
      <c r="M106" s="756"/>
      <c r="N106" s="749"/>
      <c r="O106" s="72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ht="14.25" customHeight="1">
      <c r="A107" s="769">
        <v>44</v>
      </c>
      <c r="B107" s="760" t="s">
        <v>387</v>
      </c>
      <c r="C107" s="165" t="s">
        <v>159</v>
      </c>
      <c r="D107" s="165" t="s">
        <v>159</v>
      </c>
      <c r="E107" s="768" t="s">
        <v>163</v>
      </c>
      <c r="F107" s="165" t="s">
        <v>164</v>
      </c>
      <c r="G107" s="165" t="s">
        <v>30</v>
      </c>
      <c r="H107" s="165">
        <v>3</v>
      </c>
      <c r="I107" s="121">
        <v>20000</v>
      </c>
      <c r="J107" s="758">
        <f>I107+I108+I109+I110</f>
        <v>80000</v>
      </c>
      <c r="K107" s="125">
        <v>0.1</v>
      </c>
      <c r="L107" s="126">
        <f t="shared" si="22"/>
        <v>2000</v>
      </c>
      <c r="M107" s="121">
        <v>2000</v>
      </c>
      <c r="N107" s="744">
        <f>SUM(M107:M110)</f>
        <v>8000</v>
      </c>
      <c r="O107" s="743">
        <f>N107*75%</f>
        <v>6000</v>
      </c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ht="14.25" customHeight="1">
      <c r="A108" s="747"/>
      <c r="B108" s="761"/>
      <c r="C108" s="30" t="s">
        <v>159</v>
      </c>
      <c r="D108" s="30" t="s">
        <v>159</v>
      </c>
      <c r="E108" s="759"/>
      <c r="F108" s="30" t="s">
        <v>164</v>
      </c>
      <c r="G108" s="30" t="s">
        <v>33</v>
      </c>
      <c r="H108" s="30">
        <v>5</v>
      </c>
      <c r="I108" s="36">
        <v>20000</v>
      </c>
      <c r="J108" s="759"/>
      <c r="K108" s="152">
        <v>0.1</v>
      </c>
      <c r="L108" s="33">
        <f t="shared" si="22"/>
        <v>2000</v>
      </c>
      <c r="M108" s="36">
        <v>2000</v>
      </c>
      <c r="N108" s="747"/>
      <c r="O108" s="7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ht="14.25" customHeight="1">
      <c r="A109" s="747"/>
      <c r="B109" s="761"/>
      <c r="C109" s="30" t="s">
        <v>159</v>
      </c>
      <c r="D109" s="30" t="s">
        <v>159</v>
      </c>
      <c r="E109" s="759"/>
      <c r="F109" s="30" t="s">
        <v>35</v>
      </c>
      <c r="G109" s="30" t="s">
        <v>30</v>
      </c>
      <c r="H109" s="30">
        <v>5</v>
      </c>
      <c r="I109" s="36">
        <v>20000</v>
      </c>
      <c r="J109" s="759"/>
      <c r="K109" s="152">
        <v>0.1</v>
      </c>
      <c r="L109" s="33">
        <f t="shared" si="22"/>
        <v>2000</v>
      </c>
      <c r="M109" s="36">
        <v>2000</v>
      </c>
      <c r="N109" s="747"/>
      <c r="O109" s="7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ht="14.25" customHeight="1">
      <c r="A110" s="742"/>
      <c r="B110" s="762"/>
      <c r="C110" s="51" t="s">
        <v>159</v>
      </c>
      <c r="D110" s="51" t="s">
        <v>159</v>
      </c>
      <c r="E110" s="756"/>
      <c r="F110" s="51" t="s">
        <v>29</v>
      </c>
      <c r="G110" s="51" t="s">
        <v>160</v>
      </c>
      <c r="H110" s="51">
        <v>5</v>
      </c>
      <c r="I110" s="54">
        <v>20000</v>
      </c>
      <c r="J110" s="756"/>
      <c r="K110" s="127">
        <v>0.1</v>
      </c>
      <c r="L110" s="56">
        <f t="shared" si="22"/>
        <v>2000</v>
      </c>
      <c r="M110" s="54">
        <v>2000</v>
      </c>
      <c r="N110" s="749"/>
      <c r="O110" s="72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ht="14.25" customHeight="1">
      <c r="A111" s="157">
        <v>45</v>
      </c>
      <c r="B111" s="155" t="s">
        <v>388</v>
      </c>
      <c r="C111" s="158" t="s">
        <v>159</v>
      </c>
      <c r="D111" s="158" t="s">
        <v>159</v>
      </c>
      <c r="E111" s="158" t="s">
        <v>165</v>
      </c>
      <c r="F111" s="158" t="s">
        <v>29</v>
      </c>
      <c r="G111" s="158" t="s">
        <v>30</v>
      </c>
      <c r="H111" s="158">
        <v>5</v>
      </c>
      <c r="I111" s="140">
        <v>40000</v>
      </c>
      <c r="J111" s="140">
        <v>40000</v>
      </c>
      <c r="K111" s="141">
        <v>0.1</v>
      </c>
      <c r="L111" s="169">
        <f t="shared" ref="L111:L112" si="23">J111*K111</f>
        <v>4000</v>
      </c>
      <c r="M111" s="169">
        <f t="shared" ref="M111:N111" si="24">L111</f>
        <v>4000</v>
      </c>
      <c r="N111" s="170">
        <f t="shared" si="24"/>
        <v>4000</v>
      </c>
      <c r="O111" s="154">
        <f t="shared" ref="O111:O112" si="25">N111*75%</f>
        <v>3000</v>
      </c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ht="14.25" customHeight="1">
      <c r="A112" s="769">
        <v>46</v>
      </c>
      <c r="B112" s="760" t="s">
        <v>389</v>
      </c>
      <c r="C112" s="165" t="s">
        <v>159</v>
      </c>
      <c r="D112" s="165" t="s">
        <v>159</v>
      </c>
      <c r="E112" s="768" t="s">
        <v>166</v>
      </c>
      <c r="F112" s="165" t="s">
        <v>164</v>
      </c>
      <c r="G112" s="165" t="s">
        <v>33</v>
      </c>
      <c r="H112" s="165">
        <v>5</v>
      </c>
      <c r="I112" s="121">
        <v>20000</v>
      </c>
      <c r="J112" s="758">
        <f>I112+I113</f>
        <v>40000</v>
      </c>
      <c r="K112" s="125">
        <v>0.1</v>
      </c>
      <c r="L112" s="126">
        <f t="shared" si="23"/>
        <v>4000</v>
      </c>
      <c r="M112" s="758">
        <v>6000</v>
      </c>
      <c r="N112" s="744">
        <v>6000</v>
      </c>
      <c r="O112" s="743">
        <f t="shared" si="25"/>
        <v>4500</v>
      </c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ht="14.25" customHeight="1">
      <c r="A113" s="742"/>
      <c r="B113" s="762"/>
      <c r="C113" s="51" t="s">
        <v>159</v>
      </c>
      <c r="D113" s="51" t="s">
        <v>159</v>
      </c>
      <c r="E113" s="756"/>
      <c r="F113" s="51" t="s">
        <v>35</v>
      </c>
      <c r="G113" s="51" t="s">
        <v>30</v>
      </c>
      <c r="H113" s="51">
        <v>5</v>
      </c>
      <c r="I113" s="54">
        <v>20000</v>
      </c>
      <c r="J113" s="756"/>
      <c r="K113" s="127">
        <v>0.1</v>
      </c>
      <c r="L113" s="56">
        <f>I113*K113</f>
        <v>2000</v>
      </c>
      <c r="M113" s="756"/>
      <c r="N113" s="749"/>
      <c r="O113" s="72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ht="14.25" customHeight="1">
      <c r="A114" s="157">
        <v>47</v>
      </c>
      <c r="B114" s="155" t="s">
        <v>390</v>
      </c>
      <c r="C114" s="158" t="s">
        <v>159</v>
      </c>
      <c r="D114" s="158" t="s">
        <v>159</v>
      </c>
      <c r="E114" s="158" t="s">
        <v>167</v>
      </c>
      <c r="F114" s="158" t="s">
        <v>35</v>
      </c>
      <c r="G114" s="158" t="s">
        <v>30</v>
      </c>
      <c r="H114" s="158">
        <v>5</v>
      </c>
      <c r="I114" s="140">
        <v>20000</v>
      </c>
      <c r="J114" s="140">
        <v>20000</v>
      </c>
      <c r="K114" s="141">
        <v>0.1</v>
      </c>
      <c r="L114" s="140">
        <f t="shared" ref="L114:L118" si="26">J114*K114</f>
        <v>2000</v>
      </c>
      <c r="M114" s="140">
        <f t="shared" ref="M114:N114" si="27">L114</f>
        <v>2000</v>
      </c>
      <c r="N114" s="144">
        <f t="shared" si="27"/>
        <v>2000</v>
      </c>
      <c r="O114" s="154">
        <f t="shared" ref="O114:O119" si="28">N114*75%</f>
        <v>1500</v>
      </c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ht="22.5" customHeight="1">
      <c r="A115" s="157">
        <v>48</v>
      </c>
      <c r="B115" s="155" t="s">
        <v>391</v>
      </c>
      <c r="C115" s="158" t="s">
        <v>159</v>
      </c>
      <c r="D115" s="158" t="s">
        <v>159</v>
      </c>
      <c r="E115" s="158" t="s">
        <v>168</v>
      </c>
      <c r="F115" s="158" t="s">
        <v>35</v>
      </c>
      <c r="G115" s="158" t="s">
        <v>30</v>
      </c>
      <c r="H115" s="158">
        <v>5</v>
      </c>
      <c r="I115" s="140">
        <v>20000</v>
      </c>
      <c r="J115" s="140">
        <v>20000</v>
      </c>
      <c r="K115" s="141">
        <v>0.1</v>
      </c>
      <c r="L115" s="169">
        <f t="shared" si="26"/>
        <v>2000</v>
      </c>
      <c r="M115" s="169">
        <f t="shared" ref="M115:N115" si="29">L115</f>
        <v>2000</v>
      </c>
      <c r="N115" s="170">
        <f t="shared" si="29"/>
        <v>2000</v>
      </c>
      <c r="O115" s="136">
        <f t="shared" si="28"/>
        <v>1500</v>
      </c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ht="14.25" customHeight="1">
      <c r="A116" s="157">
        <v>49</v>
      </c>
      <c r="B116" s="155" t="s">
        <v>392</v>
      </c>
      <c r="C116" s="158" t="s">
        <v>159</v>
      </c>
      <c r="D116" s="158" t="s">
        <v>159</v>
      </c>
      <c r="E116" s="158" t="s">
        <v>169</v>
      </c>
      <c r="F116" s="158" t="s">
        <v>35</v>
      </c>
      <c r="G116" s="158" t="s">
        <v>30</v>
      </c>
      <c r="H116" s="158">
        <v>5</v>
      </c>
      <c r="I116" s="140">
        <v>20000</v>
      </c>
      <c r="J116" s="140">
        <v>20000</v>
      </c>
      <c r="K116" s="141">
        <v>0.1</v>
      </c>
      <c r="L116" s="169">
        <f t="shared" si="26"/>
        <v>2000</v>
      </c>
      <c r="M116" s="169">
        <f t="shared" ref="M116:N116" si="30">L116</f>
        <v>2000</v>
      </c>
      <c r="N116" s="170">
        <f t="shared" si="30"/>
        <v>2000</v>
      </c>
      <c r="O116" s="171">
        <f t="shared" si="28"/>
        <v>1500</v>
      </c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ht="14.25" customHeight="1">
      <c r="A117" s="157">
        <v>50</v>
      </c>
      <c r="B117" s="155" t="s">
        <v>380</v>
      </c>
      <c r="C117" s="158" t="s">
        <v>159</v>
      </c>
      <c r="D117" s="158" t="s">
        <v>159</v>
      </c>
      <c r="E117" s="158" t="s">
        <v>171</v>
      </c>
      <c r="F117" s="158" t="s">
        <v>35</v>
      </c>
      <c r="G117" s="158" t="s">
        <v>30</v>
      </c>
      <c r="H117" s="158">
        <v>5</v>
      </c>
      <c r="I117" s="140">
        <v>20000</v>
      </c>
      <c r="J117" s="140">
        <v>20000</v>
      </c>
      <c r="K117" s="141">
        <v>1</v>
      </c>
      <c r="L117" s="169">
        <f t="shared" si="26"/>
        <v>20000</v>
      </c>
      <c r="M117" s="169">
        <f>K117*L117</f>
        <v>20000</v>
      </c>
      <c r="N117" s="144">
        <v>20000</v>
      </c>
      <c r="O117" s="136">
        <f t="shared" si="28"/>
        <v>15000</v>
      </c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ht="14.25" customHeight="1">
      <c r="A118" s="157">
        <v>51</v>
      </c>
      <c r="B118" s="155" t="s">
        <v>393</v>
      </c>
      <c r="C118" s="158" t="s">
        <v>159</v>
      </c>
      <c r="D118" s="158" t="s">
        <v>159</v>
      </c>
      <c r="E118" s="158" t="s">
        <v>178</v>
      </c>
      <c r="F118" s="158" t="s">
        <v>174</v>
      </c>
      <c r="G118" s="158" t="s">
        <v>30</v>
      </c>
      <c r="H118" s="158">
        <v>5</v>
      </c>
      <c r="I118" s="140">
        <v>7000</v>
      </c>
      <c r="J118" s="140">
        <v>7000</v>
      </c>
      <c r="K118" s="141">
        <v>1</v>
      </c>
      <c r="L118" s="169">
        <f t="shared" si="26"/>
        <v>7000</v>
      </c>
      <c r="M118" s="169">
        <f t="shared" ref="M118:N118" si="31">L118</f>
        <v>7000</v>
      </c>
      <c r="N118" s="170">
        <f t="shared" si="31"/>
        <v>7000</v>
      </c>
      <c r="O118" s="124">
        <f t="shared" si="28"/>
        <v>5250</v>
      </c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ht="14.25" customHeight="1">
      <c r="A119" s="769">
        <v>52</v>
      </c>
      <c r="B119" s="760" t="s">
        <v>382</v>
      </c>
      <c r="C119" s="165" t="s">
        <v>159</v>
      </c>
      <c r="D119" s="165" t="s">
        <v>159</v>
      </c>
      <c r="E119" s="768" t="s">
        <v>173</v>
      </c>
      <c r="F119" s="165" t="s">
        <v>35</v>
      </c>
      <c r="G119" s="165" t="s">
        <v>30</v>
      </c>
      <c r="H119" s="165">
        <v>5</v>
      </c>
      <c r="I119" s="121">
        <v>20000</v>
      </c>
      <c r="J119" s="758">
        <f>SUM(I119:I120)</f>
        <v>27000</v>
      </c>
      <c r="K119" s="125">
        <v>0.1</v>
      </c>
      <c r="L119" s="126">
        <f t="shared" ref="L119:L120" si="32">K119*I119</f>
        <v>2000</v>
      </c>
      <c r="M119" s="121">
        <v>2000</v>
      </c>
      <c r="N119" s="744">
        <f>SUM(M119:M120)</f>
        <v>2700</v>
      </c>
      <c r="O119" s="754">
        <f t="shared" si="28"/>
        <v>2025</v>
      </c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ht="14.25" customHeight="1">
      <c r="A120" s="742"/>
      <c r="B120" s="762"/>
      <c r="C120" s="51" t="s">
        <v>159</v>
      </c>
      <c r="D120" s="51" t="s">
        <v>159</v>
      </c>
      <c r="E120" s="756"/>
      <c r="F120" s="51" t="s">
        <v>174</v>
      </c>
      <c r="G120" s="51" t="s">
        <v>33</v>
      </c>
      <c r="H120" s="51">
        <v>5</v>
      </c>
      <c r="I120" s="54">
        <v>7000</v>
      </c>
      <c r="J120" s="756"/>
      <c r="K120" s="127">
        <v>0.1</v>
      </c>
      <c r="L120" s="56">
        <f t="shared" si="32"/>
        <v>700</v>
      </c>
      <c r="M120" s="54">
        <v>700</v>
      </c>
      <c r="N120" s="749"/>
      <c r="O120" s="72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ht="14.25" customHeight="1">
      <c r="A121" s="769">
        <v>53</v>
      </c>
      <c r="B121" s="760" t="s">
        <v>394</v>
      </c>
      <c r="C121" s="165" t="s">
        <v>159</v>
      </c>
      <c r="D121" s="165" t="s">
        <v>159</v>
      </c>
      <c r="E121" s="165" t="s">
        <v>395</v>
      </c>
      <c r="F121" s="165" t="s">
        <v>396</v>
      </c>
      <c r="G121" s="165" t="s">
        <v>160</v>
      </c>
      <c r="H121" s="165">
        <v>1</v>
      </c>
      <c r="I121" s="121">
        <v>200000</v>
      </c>
      <c r="J121" s="121">
        <v>200000</v>
      </c>
      <c r="K121" s="795"/>
      <c r="L121" s="745"/>
      <c r="M121" s="746"/>
      <c r="N121" s="744">
        <f>SUM(J121:J133)/13*2</f>
        <v>83076.923076923078</v>
      </c>
      <c r="O121" s="743">
        <f>N121*75%</f>
        <v>62307.692307692312</v>
      </c>
      <c r="P121" s="115">
        <f>SUM(J121:J133)/13*2</f>
        <v>83076.923076923078</v>
      </c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ht="14.25" customHeight="1">
      <c r="A122" s="747"/>
      <c r="B122" s="761"/>
      <c r="C122" s="30" t="s">
        <v>159</v>
      </c>
      <c r="D122" s="30" t="s">
        <v>159</v>
      </c>
      <c r="E122" s="30" t="s">
        <v>397</v>
      </c>
      <c r="F122" s="30" t="s">
        <v>396</v>
      </c>
      <c r="G122" s="30" t="s">
        <v>160</v>
      </c>
      <c r="H122" s="30">
        <v>5</v>
      </c>
      <c r="I122" s="36">
        <v>20000</v>
      </c>
      <c r="J122" s="36">
        <v>20000</v>
      </c>
      <c r="K122" s="747"/>
      <c r="L122" s="721"/>
      <c r="M122" s="748"/>
      <c r="N122" s="747"/>
      <c r="O122" s="7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ht="14.25" customHeight="1">
      <c r="A123" s="747"/>
      <c r="B123" s="761"/>
      <c r="C123" s="30" t="s">
        <v>159</v>
      </c>
      <c r="D123" s="30" t="s">
        <v>159</v>
      </c>
      <c r="E123" s="30" t="s">
        <v>398</v>
      </c>
      <c r="F123" s="30" t="s">
        <v>35</v>
      </c>
      <c r="G123" s="30" t="s">
        <v>30</v>
      </c>
      <c r="H123" s="30">
        <v>2</v>
      </c>
      <c r="I123" s="36">
        <v>100000</v>
      </c>
      <c r="J123" s="36">
        <v>100000</v>
      </c>
      <c r="K123" s="747"/>
      <c r="L123" s="721"/>
      <c r="M123" s="748"/>
      <c r="N123" s="747"/>
      <c r="O123" s="7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ht="14.25" customHeight="1">
      <c r="A124" s="747"/>
      <c r="B124" s="761"/>
      <c r="C124" s="30" t="s">
        <v>159</v>
      </c>
      <c r="D124" s="30" t="s">
        <v>159</v>
      </c>
      <c r="E124" s="30" t="s">
        <v>399</v>
      </c>
      <c r="F124" s="30" t="s">
        <v>35</v>
      </c>
      <c r="G124" s="30" t="s">
        <v>30</v>
      </c>
      <c r="H124" s="30">
        <v>5</v>
      </c>
      <c r="I124" s="36">
        <v>20000</v>
      </c>
      <c r="J124" s="36">
        <v>20000</v>
      </c>
      <c r="K124" s="747"/>
      <c r="L124" s="721"/>
      <c r="M124" s="748"/>
      <c r="N124" s="747"/>
      <c r="O124" s="7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ht="14.25" customHeight="1">
      <c r="A125" s="747"/>
      <c r="B125" s="761"/>
      <c r="C125" s="30" t="s">
        <v>159</v>
      </c>
      <c r="D125" s="30" t="s">
        <v>159</v>
      </c>
      <c r="E125" s="30" t="s">
        <v>400</v>
      </c>
      <c r="F125" s="30" t="s">
        <v>35</v>
      </c>
      <c r="G125" s="30" t="s">
        <v>30</v>
      </c>
      <c r="H125" s="30">
        <v>5</v>
      </c>
      <c r="I125" s="36">
        <v>20000</v>
      </c>
      <c r="J125" s="36">
        <v>20000</v>
      </c>
      <c r="K125" s="747"/>
      <c r="L125" s="721"/>
      <c r="M125" s="748"/>
      <c r="N125" s="747"/>
      <c r="O125" s="7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  <row r="126" spans="1:27" ht="14.25" customHeight="1">
      <c r="A126" s="747"/>
      <c r="B126" s="761"/>
      <c r="C126" s="30" t="s">
        <v>159</v>
      </c>
      <c r="D126" s="30" t="s">
        <v>159</v>
      </c>
      <c r="E126" s="30" t="s">
        <v>401</v>
      </c>
      <c r="F126" s="30" t="s">
        <v>402</v>
      </c>
      <c r="G126" s="30" t="s">
        <v>403</v>
      </c>
      <c r="H126" s="30">
        <v>5</v>
      </c>
      <c r="I126" s="36">
        <v>20000</v>
      </c>
      <c r="J126" s="36">
        <v>20000</v>
      </c>
      <c r="K126" s="747"/>
      <c r="L126" s="721"/>
      <c r="M126" s="748"/>
      <c r="N126" s="747"/>
      <c r="O126" s="752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</row>
    <row r="127" spans="1:27" ht="14.25" customHeight="1">
      <c r="A127" s="747"/>
      <c r="B127" s="761"/>
      <c r="C127" s="30" t="s">
        <v>159</v>
      </c>
      <c r="D127" s="30" t="s">
        <v>159</v>
      </c>
      <c r="E127" s="30" t="s">
        <v>404</v>
      </c>
      <c r="F127" s="30" t="s">
        <v>35</v>
      </c>
      <c r="G127" s="30" t="s">
        <v>30</v>
      </c>
      <c r="H127" s="30">
        <v>5</v>
      </c>
      <c r="I127" s="36">
        <v>20000</v>
      </c>
      <c r="J127" s="36">
        <v>20000</v>
      </c>
      <c r="K127" s="747"/>
      <c r="L127" s="721"/>
      <c r="M127" s="748"/>
      <c r="N127" s="747"/>
      <c r="O127" s="752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</row>
    <row r="128" spans="1:27" ht="14.25" customHeight="1">
      <c r="A128" s="747"/>
      <c r="B128" s="761"/>
      <c r="C128" s="30" t="s">
        <v>159</v>
      </c>
      <c r="D128" s="30" t="s">
        <v>159</v>
      </c>
      <c r="E128" s="30" t="s">
        <v>397</v>
      </c>
      <c r="F128" s="30" t="s">
        <v>35</v>
      </c>
      <c r="G128" s="30" t="s">
        <v>30</v>
      </c>
      <c r="H128" s="30">
        <v>5</v>
      </c>
      <c r="I128" s="36">
        <v>20000</v>
      </c>
      <c r="J128" s="36">
        <v>20000</v>
      </c>
      <c r="K128" s="747"/>
      <c r="L128" s="721"/>
      <c r="M128" s="748"/>
      <c r="N128" s="747"/>
      <c r="O128" s="752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</row>
    <row r="129" spans="1:27" ht="14.25" customHeight="1">
      <c r="A129" s="747"/>
      <c r="B129" s="761"/>
      <c r="C129" s="30" t="s">
        <v>159</v>
      </c>
      <c r="D129" s="30" t="s">
        <v>159</v>
      </c>
      <c r="E129" s="30" t="s">
        <v>169</v>
      </c>
      <c r="F129" s="30" t="s">
        <v>35</v>
      </c>
      <c r="G129" s="30" t="s">
        <v>30</v>
      </c>
      <c r="H129" s="30">
        <v>5</v>
      </c>
      <c r="I129" s="36">
        <v>20000</v>
      </c>
      <c r="J129" s="36">
        <v>20000</v>
      </c>
      <c r="K129" s="747"/>
      <c r="L129" s="721"/>
      <c r="M129" s="748"/>
      <c r="N129" s="747"/>
      <c r="O129" s="752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</row>
    <row r="130" spans="1:27" ht="14.25" customHeight="1">
      <c r="A130" s="747"/>
      <c r="B130" s="761"/>
      <c r="C130" s="30" t="s">
        <v>159</v>
      </c>
      <c r="D130" s="30" t="s">
        <v>159</v>
      </c>
      <c r="E130" s="30" t="s">
        <v>405</v>
      </c>
      <c r="F130" s="30" t="s">
        <v>29</v>
      </c>
      <c r="G130" s="30" t="s">
        <v>30</v>
      </c>
      <c r="H130" s="30">
        <v>5</v>
      </c>
      <c r="I130" s="36">
        <v>40000</v>
      </c>
      <c r="J130" s="36">
        <v>40000</v>
      </c>
      <c r="K130" s="747"/>
      <c r="L130" s="721"/>
      <c r="M130" s="748"/>
      <c r="N130" s="747"/>
      <c r="O130" s="752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</row>
    <row r="131" spans="1:27" ht="14.25" customHeight="1">
      <c r="A131" s="747"/>
      <c r="B131" s="761"/>
      <c r="C131" s="30" t="s">
        <v>159</v>
      </c>
      <c r="D131" s="30" t="s">
        <v>159</v>
      </c>
      <c r="E131" s="30" t="s">
        <v>397</v>
      </c>
      <c r="F131" s="30" t="s">
        <v>164</v>
      </c>
      <c r="G131" s="30" t="s">
        <v>30</v>
      </c>
      <c r="H131" s="30">
        <v>3</v>
      </c>
      <c r="I131" s="36">
        <v>20000</v>
      </c>
      <c r="J131" s="36">
        <v>20000</v>
      </c>
      <c r="K131" s="747"/>
      <c r="L131" s="721"/>
      <c r="M131" s="748"/>
      <c r="N131" s="747"/>
      <c r="O131" s="752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</row>
    <row r="132" spans="1:27" ht="14.25" customHeight="1">
      <c r="A132" s="747"/>
      <c r="B132" s="761"/>
      <c r="C132" s="30" t="s">
        <v>159</v>
      </c>
      <c r="D132" s="30" t="s">
        <v>159</v>
      </c>
      <c r="E132" s="30" t="s">
        <v>399</v>
      </c>
      <c r="F132" s="30" t="s">
        <v>164</v>
      </c>
      <c r="G132" s="30" t="s">
        <v>33</v>
      </c>
      <c r="H132" s="30">
        <v>5</v>
      </c>
      <c r="I132" s="36">
        <v>20000</v>
      </c>
      <c r="J132" s="36">
        <v>20000</v>
      </c>
      <c r="K132" s="747"/>
      <c r="L132" s="721"/>
      <c r="M132" s="748"/>
      <c r="N132" s="747"/>
      <c r="O132" s="752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</row>
    <row r="133" spans="1:27" ht="14.25" customHeight="1">
      <c r="A133" s="749"/>
      <c r="B133" s="762"/>
      <c r="C133" s="51" t="s">
        <v>159</v>
      </c>
      <c r="D133" s="51" t="s">
        <v>159</v>
      </c>
      <c r="E133" s="51" t="s">
        <v>397</v>
      </c>
      <c r="F133" s="51" t="s">
        <v>164</v>
      </c>
      <c r="G133" s="51" t="s">
        <v>33</v>
      </c>
      <c r="H133" s="51">
        <v>5</v>
      </c>
      <c r="I133" s="54">
        <v>20000</v>
      </c>
      <c r="J133" s="54">
        <v>20000</v>
      </c>
      <c r="K133" s="749"/>
      <c r="L133" s="750"/>
      <c r="M133" s="751"/>
      <c r="N133" s="749"/>
      <c r="O133" s="72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</row>
    <row r="134" spans="1:27" ht="14.25" customHeight="1">
      <c r="A134" s="790">
        <v>54</v>
      </c>
      <c r="B134" s="760" t="s">
        <v>406</v>
      </c>
      <c r="C134" s="165" t="s">
        <v>180</v>
      </c>
      <c r="D134" s="165" t="s">
        <v>181</v>
      </c>
      <c r="E134" s="768" t="s">
        <v>179</v>
      </c>
      <c r="F134" s="165" t="s">
        <v>29</v>
      </c>
      <c r="G134" s="165" t="s">
        <v>30</v>
      </c>
      <c r="H134" s="165">
        <v>4</v>
      </c>
      <c r="I134" s="121">
        <v>50000</v>
      </c>
      <c r="J134" s="758">
        <f>SUM(I134:I135)</f>
        <v>150000</v>
      </c>
      <c r="K134" s="125">
        <v>1</v>
      </c>
      <c r="L134" s="121">
        <v>50000</v>
      </c>
      <c r="M134" s="758">
        <f>SUM(L134:L135)</f>
        <v>150000</v>
      </c>
      <c r="N134" s="744">
        <f>SUM(M134:M142)</f>
        <v>326250</v>
      </c>
      <c r="O134" s="743">
        <f>N134*75%</f>
        <v>244687.5</v>
      </c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</row>
    <row r="135" spans="1:27" ht="14.25" customHeight="1">
      <c r="A135" s="747"/>
      <c r="B135" s="761"/>
      <c r="C135" s="30" t="s">
        <v>180</v>
      </c>
      <c r="D135" s="30" t="s">
        <v>181</v>
      </c>
      <c r="E135" s="732"/>
      <c r="F135" s="30" t="s">
        <v>29</v>
      </c>
      <c r="G135" s="30" t="s">
        <v>30</v>
      </c>
      <c r="H135" s="30">
        <v>3</v>
      </c>
      <c r="I135" s="36">
        <v>100000</v>
      </c>
      <c r="J135" s="732"/>
      <c r="K135" s="152">
        <v>1</v>
      </c>
      <c r="L135" s="36">
        <v>100000</v>
      </c>
      <c r="M135" s="732"/>
      <c r="N135" s="747"/>
      <c r="O135" s="752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</row>
    <row r="136" spans="1:27" ht="14.25" customHeight="1">
      <c r="A136" s="747"/>
      <c r="B136" s="761"/>
      <c r="C136" s="30" t="s">
        <v>180</v>
      </c>
      <c r="D136" s="30" t="s">
        <v>181</v>
      </c>
      <c r="E136" s="30" t="s">
        <v>182</v>
      </c>
      <c r="F136" s="30" t="s">
        <v>29</v>
      </c>
      <c r="G136" s="30" t="s">
        <v>30</v>
      </c>
      <c r="H136" s="30">
        <v>3</v>
      </c>
      <c r="I136" s="36">
        <v>100000</v>
      </c>
      <c r="J136" s="36">
        <f t="shared" ref="J136:J151" si="33">I136</f>
        <v>100000</v>
      </c>
      <c r="K136" s="152">
        <v>0.75</v>
      </c>
      <c r="L136" s="33">
        <f t="shared" ref="L136:L151" si="34">I136*K136</f>
        <v>75000</v>
      </c>
      <c r="M136" s="33">
        <f t="shared" ref="M136:M148" si="35">L136</f>
        <v>75000</v>
      </c>
      <c r="N136" s="747"/>
      <c r="O136" s="752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</row>
    <row r="137" spans="1:27" ht="14.25" customHeight="1">
      <c r="A137" s="747"/>
      <c r="B137" s="761"/>
      <c r="C137" s="30" t="s">
        <v>180</v>
      </c>
      <c r="D137" s="30" t="s">
        <v>181</v>
      </c>
      <c r="E137" s="30" t="s">
        <v>183</v>
      </c>
      <c r="F137" s="30" t="s">
        <v>29</v>
      </c>
      <c r="G137" s="30" t="s">
        <v>30</v>
      </c>
      <c r="H137" s="30">
        <v>3</v>
      </c>
      <c r="I137" s="36">
        <v>100000</v>
      </c>
      <c r="J137" s="36">
        <f t="shared" si="33"/>
        <v>100000</v>
      </c>
      <c r="K137" s="152">
        <v>0.375</v>
      </c>
      <c r="L137" s="33">
        <f t="shared" si="34"/>
        <v>37500</v>
      </c>
      <c r="M137" s="33">
        <f t="shared" si="35"/>
        <v>37500</v>
      </c>
      <c r="N137" s="747"/>
      <c r="O137" s="752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</row>
    <row r="138" spans="1:27" ht="14.25" customHeight="1">
      <c r="A138" s="747"/>
      <c r="B138" s="761"/>
      <c r="C138" s="30" t="s">
        <v>180</v>
      </c>
      <c r="D138" s="30" t="s">
        <v>185</v>
      </c>
      <c r="E138" s="30" t="s">
        <v>184</v>
      </c>
      <c r="F138" s="30" t="s">
        <v>29</v>
      </c>
      <c r="G138" s="30" t="s">
        <v>30</v>
      </c>
      <c r="H138" s="30">
        <v>4</v>
      </c>
      <c r="I138" s="36">
        <v>50000</v>
      </c>
      <c r="J138" s="36">
        <f t="shared" si="33"/>
        <v>50000</v>
      </c>
      <c r="K138" s="152">
        <v>0.375</v>
      </c>
      <c r="L138" s="33">
        <f t="shared" si="34"/>
        <v>18750</v>
      </c>
      <c r="M138" s="33">
        <f t="shared" si="35"/>
        <v>18750</v>
      </c>
      <c r="N138" s="747"/>
      <c r="O138" s="752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</row>
    <row r="139" spans="1:27" ht="14.25" customHeight="1">
      <c r="A139" s="747"/>
      <c r="B139" s="761"/>
      <c r="C139" s="30" t="s">
        <v>180</v>
      </c>
      <c r="D139" s="30" t="s">
        <v>185</v>
      </c>
      <c r="E139" s="30" t="s">
        <v>186</v>
      </c>
      <c r="F139" s="30" t="s">
        <v>29</v>
      </c>
      <c r="G139" s="30" t="s">
        <v>30</v>
      </c>
      <c r="H139" s="30">
        <v>4</v>
      </c>
      <c r="I139" s="36">
        <v>50000</v>
      </c>
      <c r="J139" s="36">
        <f t="shared" si="33"/>
        <v>50000</v>
      </c>
      <c r="K139" s="152">
        <v>0.375</v>
      </c>
      <c r="L139" s="33">
        <f t="shared" si="34"/>
        <v>18750</v>
      </c>
      <c r="M139" s="33">
        <f t="shared" si="35"/>
        <v>18750</v>
      </c>
      <c r="N139" s="747"/>
      <c r="O139" s="752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</row>
    <row r="140" spans="1:27" ht="14.25" customHeight="1">
      <c r="A140" s="747"/>
      <c r="B140" s="761"/>
      <c r="C140" s="30" t="s">
        <v>180</v>
      </c>
      <c r="D140" s="30" t="s">
        <v>185</v>
      </c>
      <c r="E140" s="30" t="s">
        <v>187</v>
      </c>
      <c r="F140" s="30" t="s">
        <v>29</v>
      </c>
      <c r="G140" s="30" t="s">
        <v>30</v>
      </c>
      <c r="H140" s="30">
        <v>4</v>
      </c>
      <c r="I140" s="36">
        <v>50000</v>
      </c>
      <c r="J140" s="36">
        <f t="shared" si="33"/>
        <v>50000</v>
      </c>
      <c r="K140" s="152">
        <v>0.375</v>
      </c>
      <c r="L140" s="33">
        <f t="shared" si="34"/>
        <v>18750</v>
      </c>
      <c r="M140" s="33">
        <f t="shared" si="35"/>
        <v>18750</v>
      </c>
      <c r="N140" s="747"/>
      <c r="O140" s="752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</row>
    <row r="141" spans="1:27" ht="14.25" customHeight="1">
      <c r="A141" s="747"/>
      <c r="B141" s="761"/>
      <c r="C141" s="30" t="s">
        <v>180</v>
      </c>
      <c r="D141" s="30" t="s">
        <v>185</v>
      </c>
      <c r="E141" s="30" t="s">
        <v>188</v>
      </c>
      <c r="F141" s="30" t="s">
        <v>164</v>
      </c>
      <c r="G141" s="30" t="s">
        <v>30</v>
      </c>
      <c r="H141" s="30">
        <v>4</v>
      </c>
      <c r="I141" s="36">
        <v>10000</v>
      </c>
      <c r="J141" s="36">
        <f t="shared" si="33"/>
        <v>10000</v>
      </c>
      <c r="K141" s="152">
        <v>0.375</v>
      </c>
      <c r="L141" s="33">
        <f t="shared" si="34"/>
        <v>3750</v>
      </c>
      <c r="M141" s="33">
        <f t="shared" si="35"/>
        <v>3750</v>
      </c>
      <c r="N141" s="747"/>
      <c r="O141" s="752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</row>
    <row r="142" spans="1:27" ht="14.25" customHeight="1">
      <c r="A142" s="742"/>
      <c r="B142" s="762"/>
      <c r="C142" s="51" t="s">
        <v>180</v>
      </c>
      <c r="D142" s="51" t="s">
        <v>185</v>
      </c>
      <c r="E142" s="51" t="s">
        <v>189</v>
      </c>
      <c r="F142" s="51" t="s">
        <v>164</v>
      </c>
      <c r="G142" s="51" t="s">
        <v>30</v>
      </c>
      <c r="H142" s="51">
        <v>4</v>
      </c>
      <c r="I142" s="54">
        <v>10000</v>
      </c>
      <c r="J142" s="54">
        <f t="shared" si="33"/>
        <v>10000</v>
      </c>
      <c r="K142" s="127">
        <v>0.375</v>
      </c>
      <c r="L142" s="56">
        <f t="shared" si="34"/>
        <v>3750</v>
      </c>
      <c r="M142" s="56">
        <f t="shared" si="35"/>
        <v>3750</v>
      </c>
      <c r="N142" s="749"/>
      <c r="O142" s="72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</row>
    <row r="143" spans="1:27" ht="14.25" customHeight="1">
      <c r="A143" s="769">
        <v>55</v>
      </c>
      <c r="B143" s="760" t="s">
        <v>407</v>
      </c>
      <c r="C143" s="165" t="s">
        <v>180</v>
      </c>
      <c r="D143" s="165" t="s">
        <v>181</v>
      </c>
      <c r="E143" s="165" t="s">
        <v>183</v>
      </c>
      <c r="F143" s="165" t="s">
        <v>29</v>
      </c>
      <c r="G143" s="165" t="s">
        <v>30</v>
      </c>
      <c r="H143" s="165">
        <v>3</v>
      </c>
      <c r="I143" s="121">
        <v>100000</v>
      </c>
      <c r="J143" s="121">
        <f t="shared" si="33"/>
        <v>100000</v>
      </c>
      <c r="K143" s="125">
        <v>1</v>
      </c>
      <c r="L143" s="126">
        <f t="shared" si="34"/>
        <v>100000</v>
      </c>
      <c r="M143" s="126">
        <f t="shared" si="35"/>
        <v>100000</v>
      </c>
      <c r="N143" s="744">
        <f>SUM(M143:M148)</f>
        <v>163750</v>
      </c>
      <c r="O143" s="743">
        <f>N143*75%</f>
        <v>122812.5</v>
      </c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</row>
    <row r="144" spans="1:27" ht="14.25" customHeight="1">
      <c r="A144" s="747"/>
      <c r="B144" s="761"/>
      <c r="C144" s="30" t="s">
        <v>180</v>
      </c>
      <c r="D144" s="30" t="s">
        <v>185</v>
      </c>
      <c r="E144" s="30" t="s">
        <v>184</v>
      </c>
      <c r="F144" s="30" t="s">
        <v>29</v>
      </c>
      <c r="G144" s="30" t="s">
        <v>30</v>
      </c>
      <c r="H144" s="30">
        <v>4</v>
      </c>
      <c r="I144" s="36">
        <v>50000</v>
      </c>
      <c r="J144" s="36">
        <f t="shared" si="33"/>
        <v>50000</v>
      </c>
      <c r="K144" s="152">
        <v>0.375</v>
      </c>
      <c r="L144" s="33">
        <f t="shared" si="34"/>
        <v>18750</v>
      </c>
      <c r="M144" s="33">
        <f t="shared" si="35"/>
        <v>18750</v>
      </c>
      <c r="N144" s="747"/>
      <c r="O144" s="752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</row>
    <row r="145" spans="1:27" ht="14.25" customHeight="1">
      <c r="A145" s="747"/>
      <c r="B145" s="761"/>
      <c r="C145" s="30" t="s">
        <v>180</v>
      </c>
      <c r="D145" s="30" t="s">
        <v>185</v>
      </c>
      <c r="E145" s="30" t="s">
        <v>186</v>
      </c>
      <c r="F145" s="30" t="s">
        <v>29</v>
      </c>
      <c r="G145" s="30" t="s">
        <v>30</v>
      </c>
      <c r="H145" s="30">
        <v>4</v>
      </c>
      <c r="I145" s="36">
        <v>50000</v>
      </c>
      <c r="J145" s="36">
        <f t="shared" si="33"/>
        <v>50000</v>
      </c>
      <c r="K145" s="152">
        <v>0.375</v>
      </c>
      <c r="L145" s="33">
        <f t="shared" si="34"/>
        <v>18750</v>
      </c>
      <c r="M145" s="33">
        <f t="shared" si="35"/>
        <v>18750</v>
      </c>
      <c r="N145" s="747"/>
      <c r="O145" s="752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</row>
    <row r="146" spans="1:27" ht="14.25" customHeight="1">
      <c r="A146" s="747"/>
      <c r="B146" s="761"/>
      <c r="C146" s="30" t="s">
        <v>180</v>
      </c>
      <c r="D146" s="30" t="s">
        <v>185</v>
      </c>
      <c r="E146" s="30" t="s">
        <v>187</v>
      </c>
      <c r="F146" s="30" t="s">
        <v>29</v>
      </c>
      <c r="G146" s="30" t="s">
        <v>30</v>
      </c>
      <c r="H146" s="30">
        <v>4</v>
      </c>
      <c r="I146" s="36">
        <v>50000</v>
      </c>
      <c r="J146" s="36">
        <f t="shared" si="33"/>
        <v>50000</v>
      </c>
      <c r="K146" s="152">
        <v>0.375</v>
      </c>
      <c r="L146" s="33">
        <f t="shared" si="34"/>
        <v>18750</v>
      </c>
      <c r="M146" s="33">
        <f t="shared" si="35"/>
        <v>18750</v>
      </c>
      <c r="N146" s="747"/>
      <c r="O146" s="752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</row>
    <row r="147" spans="1:27" ht="14.25" customHeight="1">
      <c r="A147" s="747"/>
      <c r="B147" s="761"/>
      <c r="C147" s="30" t="s">
        <v>180</v>
      </c>
      <c r="D147" s="30" t="s">
        <v>185</v>
      </c>
      <c r="E147" s="30" t="s">
        <v>188</v>
      </c>
      <c r="F147" s="30" t="s">
        <v>164</v>
      </c>
      <c r="G147" s="30" t="s">
        <v>30</v>
      </c>
      <c r="H147" s="30">
        <v>4</v>
      </c>
      <c r="I147" s="36">
        <v>10000</v>
      </c>
      <c r="J147" s="36">
        <f t="shared" si="33"/>
        <v>10000</v>
      </c>
      <c r="K147" s="152">
        <v>0.375</v>
      </c>
      <c r="L147" s="33">
        <f t="shared" si="34"/>
        <v>3750</v>
      </c>
      <c r="M147" s="33">
        <f t="shared" si="35"/>
        <v>3750</v>
      </c>
      <c r="N147" s="747"/>
      <c r="O147" s="752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</row>
    <row r="148" spans="1:27" ht="14.25" customHeight="1">
      <c r="A148" s="742"/>
      <c r="B148" s="762"/>
      <c r="C148" s="51" t="s">
        <v>180</v>
      </c>
      <c r="D148" s="51" t="s">
        <v>185</v>
      </c>
      <c r="E148" s="51" t="s">
        <v>189</v>
      </c>
      <c r="F148" s="51" t="s">
        <v>164</v>
      </c>
      <c r="G148" s="51" t="s">
        <v>30</v>
      </c>
      <c r="H148" s="51">
        <v>4</v>
      </c>
      <c r="I148" s="54">
        <v>10000</v>
      </c>
      <c r="J148" s="54">
        <f t="shared" si="33"/>
        <v>10000</v>
      </c>
      <c r="K148" s="127">
        <v>0.375</v>
      </c>
      <c r="L148" s="56">
        <f t="shared" si="34"/>
        <v>3750</v>
      </c>
      <c r="M148" s="56">
        <f t="shared" si="35"/>
        <v>3750</v>
      </c>
      <c r="N148" s="749"/>
      <c r="O148" s="72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</row>
    <row r="149" spans="1:27" ht="14.25" customHeight="1">
      <c r="A149" s="769">
        <v>56</v>
      </c>
      <c r="B149" s="760" t="s">
        <v>408</v>
      </c>
      <c r="C149" s="165" t="s">
        <v>191</v>
      </c>
      <c r="D149" s="165" t="s">
        <v>192</v>
      </c>
      <c r="E149" s="165" t="s">
        <v>190</v>
      </c>
      <c r="F149" s="165" t="s">
        <v>32</v>
      </c>
      <c r="G149" s="165" t="s">
        <v>30</v>
      </c>
      <c r="H149" s="165">
        <v>6</v>
      </c>
      <c r="I149" s="121">
        <v>5000</v>
      </c>
      <c r="J149" s="121">
        <f t="shared" si="33"/>
        <v>5000</v>
      </c>
      <c r="K149" s="125">
        <v>1</v>
      </c>
      <c r="L149" s="126">
        <f t="shared" si="34"/>
        <v>5000</v>
      </c>
      <c r="M149" s="758">
        <f>SUM(L149:L151)</f>
        <v>12500</v>
      </c>
      <c r="N149" s="744">
        <f>M149</f>
        <v>12500</v>
      </c>
      <c r="O149" s="743">
        <f>N149*75%</f>
        <v>9375</v>
      </c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</row>
    <row r="150" spans="1:27" ht="14.25" customHeight="1">
      <c r="A150" s="747"/>
      <c r="B150" s="761"/>
      <c r="C150" s="30" t="s">
        <v>191</v>
      </c>
      <c r="D150" s="30" t="s">
        <v>192</v>
      </c>
      <c r="E150" s="30" t="s">
        <v>193</v>
      </c>
      <c r="F150" s="30" t="s">
        <v>32</v>
      </c>
      <c r="G150" s="30" t="s">
        <v>30</v>
      </c>
      <c r="H150" s="30">
        <v>6</v>
      </c>
      <c r="I150" s="36">
        <v>5000</v>
      </c>
      <c r="J150" s="36">
        <f t="shared" si="33"/>
        <v>5000</v>
      </c>
      <c r="K150" s="152">
        <v>0.75</v>
      </c>
      <c r="L150" s="33">
        <f t="shared" si="34"/>
        <v>3750</v>
      </c>
      <c r="M150" s="759"/>
      <c r="N150" s="747"/>
      <c r="O150" s="752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</row>
    <row r="151" spans="1:27" ht="14.25" customHeight="1">
      <c r="A151" s="742"/>
      <c r="B151" s="762"/>
      <c r="C151" s="172" t="s">
        <v>191</v>
      </c>
      <c r="D151" s="172" t="s">
        <v>192</v>
      </c>
      <c r="E151" s="172" t="s">
        <v>409</v>
      </c>
      <c r="F151" s="172" t="s">
        <v>32</v>
      </c>
      <c r="G151" s="172" t="s">
        <v>30</v>
      </c>
      <c r="H151" s="172">
        <v>6</v>
      </c>
      <c r="I151" s="54">
        <v>5000</v>
      </c>
      <c r="J151" s="54">
        <f t="shared" si="33"/>
        <v>5000</v>
      </c>
      <c r="K151" s="127">
        <v>0.75</v>
      </c>
      <c r="L151" s="56">
        <f t="shared" si="34"/>
        <v>3750</v>
      </c>
      <c r="M151" s="756"/>
      <c r="N151" s="749"/>
      <c r="O151" s="72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</row>
    <row r="152" spans="1:27" ht="14.25" customHeight="1">
      <c r="A152" s="157">
        <v>57</v>
      </c>
      <c r="B152" s="173" t="s">
        <v>410</v>
      </c>
      <c r="C152" s="174" t="s">
        <v>411</v>
      </c>
      <c r="D152" s="174" t="s">
        <v>411</v>
      </c>
      <c r="E152" s="174" t="s">
        <v>412</v>
      </c>
      <c r="F152" s="158" t="s">
        <v>78</v>
      </c>
      <c r="G152" s="175" t="s">
        <v>30</v>
      </c>
      <c r="H152" s="158">
        <v>3</v>
      </c>
      <c r="I152" s="140">
        <v>20000</v>
      </c>
      <c r="J152" s="140">
        <v>20000</v>
      </c>
      <c r="K152" s="141">
        <v>1</v>
      </c>
      <c r="L152" s="140">
        <v>20000</v>
      </c>
      <c r="M152" s="140">
        <v>20000</v>
      </c>
      <c r="N152" s="144">
        <v>20000</v>
      </c>
      <c r="O152" s="136">
        <f t="shared" ref="O152:O155" si="36">N152*75%</f>
        <v>15000</v>
      </c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</row>
    <row r="153" spans="1:27" ht="14.25" customHeight="1">
      <c r="A153" s="157">
        <v>58</v>
      </c>
      <c r="B153" s="173" t="s">
        <v>413</v>
      </c>
      <c r="C153" s="174" t="s">
        <v>411</v>
      </c>
      <c r="D153" s="174" t="s">
        <v>411</v>
      </c>
      <c r="E153" s="174" t="s">
        <v>79</v>
      </c>
      <c r="F153" s="174" t="s">
        <v>67</v>
      </c>
      <c r="G153" s="158" t="s">
        <v>30</v>
      </c>
      <c r="H153" s="158">
        <v>5</v>
      </c>
      <c r="I153" s="140">
        <v>0</v>
      </c>
      <c r="J153" s="140">
        <v>0</v>
      </c>
      <c r="K153" s="141">
        <v>1</v>
      </c>
      <c r="L153" s="140">
        <v>0</v>
      </c>
      <c r="M153" s="140">
        <v>0</v>
      </c>
      <c r="N153" s="144">
        <v>0</v>
      </c>
      <c r="O153" s="171">
        <f t="shared" si="36"/>
        <v>0</v>
      </c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</row>
    <row r="154" spans="1:27" ht="14.25" customHeight="1">
      <c r="A154" s="157">
        <v>59</v>
      </c>
      <c r="B154" s="173" t="s">
        <v>414</v>
      </c>
      <c r="C154" s="174" t="s">
        <v>411</v>
      </c>
      <c r="D154" s="174" t="s">
        <v>411</v>
      </c>
      <c r="E154" s="174" t="s">
        <v>415</v>
      </c>
      <c r="F154" s="174" t="s">
        <v>67</v>
      </c>
      <c r="G154" s="158" t="s">
        <v>30</v>
      </c>
      <c r="H154" s="158">
        <v>5</v>
      </c>
      <c r="I154" s="140">
        <v>0</v>
      </c>
      <c r="J154" s="140">
        <v>0</v>
      </c>
      <c r="K154" s="141">
        <v>1</v>
      </c>
      <c r="L154" s="140">
        <v>0</v>
      </c>
      <c r="M154" s="140">
        <v>0</v>
      </c>
      <c r="N154" s="144">
        <v>0</v>
      </c>
      <c r="O154" s="136">
        <f t="shared" si="36"/>
        <v>0</v>
      </c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</row>
    <row r="155" spans="1:27" ht="14.25" customHeight="1">
      <c r="A155" s="157">
        <v>60</v>
      </c>
      <c r="B155" s="787" t="s">
        <v>416</v>
      </c>
      <c r="C155" s="176" t="s">
        <v>411</v>
      </c>
      <c r="D155" s="176" t="s">
        <v>411</v>
      </c>
      <c r="E155" s="176" t="s">
        <v>85</v>
      </c>
      <c r="F155" s="176" t="s">
        <v>51</v>
      </c>
      <c r="G155" s="165" t="s">
        <v>30</v>
      </c>
      <c r="H155" s="165">
        <v>5</v>
      </c>
      <c r="I155" s="121">
        <v>5000</v>
      </c>
      <c r="J155" s="121">
        <v>5000</v>
      </c>
      <c r="K155" s="125">
        <v>1</v>
      </c>
      <c r="L155" s="126">
        <f>J155*K155</f>
        <v>5000</v>
      </c>
      <c r="M155" s="121">
        <v>5000</v>
      </c>
      <c r="N155" s="744">
        <f>SUM(M155:M156)</f>
        <v>5000</v>
      </c>
      <c r="O155" s="754">
        <f t="shared" si="36"/>
        <v>3750</v>
      </c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</row>
    <row r="156" spans="1:27" ht="14.25" customHeight="1">
      <c r="A156" s="157">
        <v>61</v>
      </c>
      <c r="B156" s="788"/>
      <c r="C156" s="177" t="s">
        <v>411</v>
      </c>
      <c r="D156" s="177" t="s">
        <v>411</v>
      </c>
      <c r="E156" s="177" t="s">
        <v>86</v>
      </c>
      <c r="F156" s="177" t="s">
        <v>67</v>
      </c>
      <c r="G156" s="51" t="s">
        <v>30</v>
      </c>
      <c r="H156" s="51">
        <v>5</v>
      </c>
      <c r="I156" s="54">
        <v>0</v>
      </c>
      <c r="J156" s="54">
        <v>0</v>
      </c>
      <c r="K156" s="127">
        <v>1</v>
      </c>
      <c r="L156" s="54">
        <v>0</v>
      </c>
      <c r="M156" s="54">
        <v>0</v>
      </c>
      <c r="N156" s="749"/>
      <c r="O156" s="753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</row>
    <row r="157" spans="1:27" ht="14.25" customHeight="1">
      <c r="A157" s="157">
        <v>62</v>
      </c>
      <c r="B157" s="178" t="s">
        <v>417</v>
      </c>
      <c r="C157" s="179" t="s">
        <v>411</v>
      </c>
      <c r="D157" s="179" t="s">
        <v>411</v>
      </c>
      <c r="E157" s="179" t="s">
        <v>97</v>
      </c>
      <c r="F157" s="68" t="s">
        <v>29</v>
      </c>
      <c r="G157" s="68" t="s">
        <v>33</v>
      </c>
      <c r="H157" s="68">
        <v>3</v>
      </c>
      <c r="I157" s="71">
        <v>150000</v>
      </c>
      <c r="J157" s="71">
        <v>150000</v>
      </c>
      <c r="K157" s="180">
        <v>1</v>
      </c>
      <c r="L157" s="73">
        <f t="shared" ref="L157:M157" si="37">J157*K157</f>
        <v>150000</v>
      </c>
      <c r="M157" s="73">
        <f t="shared" si="37"/>
        <v>150000</v>
      </c>
      <c r="N157" s="181">
        <f>M157</f>
        <v>150000</v>
      </c>
      <c r="O157" s="171">
        <f t="shared" ref="O157:O165" si="38">N157*75%</f>
        <v>112500</v>
      </c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</row>
    <row r="158" spans="1:27" ht="14.25" customHeight="1">
      <c r="A158" s="157">
        <v>63</v>
      </c>
      <c r="B158" s="128" t="s">
        <v>418</v>
      </c>
      <c r="C158" s="182" t="s">
        <v>411</v>
      </c>
      <c r="D158" s="182" t="s">
        <v>411</v>
      </c>
      <c r="E158" s="182" t="s">
        <v>98</v>
      </c>
      <c r="F158" s="183" t="s">
        <v>29</v>
      </c>
      <c r="G158" s="183" t="s">
        <v>33</v>
      </c>
      <c r="H158" s="183">
        <v>5</v>
      </c>
      <c r="I158" s="131">
        <v>70000</v>
      </c>
      <c r="J158" s="131">
        <v>70000</v>
      </c>
      <c r="K158" s="132">
        <v>1</v>
      </c>
      <c r="L158" s="163">
        <f>J158*K158</f>
        <v>70000</v>
      </c>
      <c r="M158" s="131">
        <v>70000</v>
      </c>
      <c r="N158" s="135">
        <v>70000</v>
      </c>
      <c r="O158" s="136">
        <f t="shared" si="38"/>
        <v>52500</v>
      </c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</row>
    <row r="159" spans="1:27" ht="14.25" customHeight="1">
      <c r="A159" s="157">
        <v>64</v>
      </c>
      <c r="B159" s="184" t="s">
        <v>419</v>
      </c>
      <c r="C159" s="185" t="s">
        <v>411</v>
      </c>
      <c r="D159" s="185" t="s">
        <v>411</v>
      </c>
      <c r="E159" s="185" t="s">
        <v>84</v>
      </c>
      <c r="F159" s="185" t="s">
        <v>67</v>
      </c>
      <c r="G159" s="186" t="s">
        <v>30</v>
      </c>
      <c r="H159" s="186">
        <v>5</v>
      </c>
      <c r="I159" s="187">
        <v>0</v>
      </c>
      <c r="J159" s="187">
        <v>0</v>
      </c>
      <c r="K159" s="188">
        <v>1</v>
      </c>
      <c r="L159" s="187">
        <v>0</v>
      </c>
      <c r="M159" s="187">
        <v>0</v>
      </c>
      <c r="N159" s="189">
        <v>0</v>
      </c>
      <c r="O159" s="171">
        <f t="shared" si="38"/>
        <v>0</v>
      </c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</row>
    <row r="160" spans="1:27" ht="14.25" customHeight="1">
      <c r="A160" s="157">
        <v>65</v>
      </c>
      <c r="B160" s="190" t="s">
        <v>420</v>
      </c>
      <c r="C160" s="182" t="s">
        <v>411</v>
      </c>
      <c r="D160" s="182" t="s">
        <v>411</v>
      </c>
      <c r="E160" s="182" t="s">
        <v>100</v>
      </c>
      <c r="F160" s="182" t="s">
        <v>35</v>
      </c>
      <c r="G160" s="183" t="s">
        <v>30</v>
      </c>
      <c r="H160" s="183">
        <v>2</v>
      </c>
      <c r="I160" s="131">
        <v>100000</v>
      </c>
      <c r="J160" s="131">
        <v>100000</v>
      </c>
      <c r="K160" s="132">
        <v>1</v>
      </c>
      <c r="L160" s="163">
        <f t="shared" ref="L160:L179" si="39">J160*K160</f>
        <v>100000</v>
      </c>
      <c r="M160" s="163">
        <f t="shared" ref="M160:N160" si="40">L160</f>
        <v>100000</v>
      </c>
      <c r="N160" s="133">
        <f t="shared" si="40"/>
        <v>100000</v>
      </c>
      <c r="O160" s="136">
        <f t="shared" si="38"/>
        <v>75000</v>
      </c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</row>
    <row r="161" spans="1:27" ht="14.25" customHeight="1">
      <c r="A161" s="157">
        <v>66</v>
      </c>
      <c r="B161" s="184" t="s">
        <v>421</v>
      </c>
      <c r="C161" s="185" t="s">
        <v>411</v>
      </c>
      <c r="D161" s="185" t="s">
        <v>411</v>
      </c>
      <c r="E161" s="185" t="s">
        <v>101</v>
      </c>
      <c r="F161" s="185" t="s">
        <v>35</v>
      </c>
      <c r="G161" s="186" t="s">
        <v>30</v>
      </c>
      <c r="H161" s="186">
        <v>3</v>
      </c>
      <c r="I161" s="187">
        <v>75000</v>
      </c>
      <c r="J161" s="187">
        <v>75000</v>
      </c>
      <c r="K161" s="188">
        <v>1</v>
      </c>
      <c r="L161" s="191">
        <f t="shared" si="39"/>
        <v>75000</v>
      </c>
      <c r="M161" s="187">
        <v>75000</v>
      </c>
      <c r="N161" s="189">
        <v>75000</v>
      </c>
      <c r="O161" s="171">
        <f t="shared" si="38"/>
        <v>56250</v>
      </c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</row>
    <row r="162" spans="1:27" ht="14.25" customHeight="1">
      <c r="A162" s="157">
        <v>67</v>
      </c>
      <c r="B162" s="190" t="s">
        <v>422</v>
      </c>
      <c r="C162" s="182" t="s">
        <v>411</v>
      </c>
      <c r="D162" s="182" t="s">
        <v>411</v>
      </c>
      <c r="E162" s="182" t="s">
        <v>102</v>
      </c>
      <c r="F162" s="182" t="s">
        <v>51</v>
      </c>
      <c r="G162" s="183" t="s">
        <v>30</v>
      </c>
      <c r="H162" s="183">
        <v>2</v>
      </c>
      <c r="I162" s="131">
        <v>15000</v>
      </c>
      <c r="J162" s="131">
        <v>15000</v>
      </c>
      <c r="K162" s="132">
        <v>1</v>
      </c>
      <c r="L162" s="163">
        <f t="shared" si="39"/>
        <v>15000</v>
      </c>
      <c r="M162" s="131">
        <v>15000</v>
      </c>
      <c r="N162" s="135">
        <v>15000</v>
      </c>
      <c r="O162" s="136">
        <f t="shared" si="38"/>
        <v>11250</v>
      </c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</row>
    <row r="163" spans="1:27" ht="14.25" customHeight="1">
      <c r="A163" s="157">
        <v>68</v>
      </c>
      <c r="B163" s="184" t="s">
        <v>423</v>
      </c>
      <c r="C163" s="185" t="s">
        <v>411</v>
      </c>
      <c r="D163" s="185" t="s">
        <v>411</v>
      </c>
      <c r="E163" s="185" t="s">
        <v>424</v>
      </c>
      <c r="F163" s="185" t="s">
        <v>51</v>
      </c>
      <c r="G163" s="186" t="s">
        <v>30</v>
      </c>
      <c r="H163" s="186">
        <v>5</v>
      </c>
      <c r="I163" s="187">
        <v>5000</v>
      </c>
      <c r="J163" s="187">
        <v>5000</v>
      </c>
      <c r="K163" s="188">
        <v>1</v>
      </c>
      <c r="L163" s="191">
        <f t="shared" si="39"/>
        <v>5000</v>
      </c>
      <c r="M163" s="187">
        <v>5000</v>
      </c>
      <c r="N163" s="189">
        <v>5000</v>
      </c>
      <c r="O163" s="171">
        <f t="shared" si="38"/>
        <v>3750</v>
      </c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</row>
    <row r="164" spans="1:27" ht="14.25" customHeight="1">
      <c r="A164" s="157">
        <v>69</v>
      </c>
      <c r="B164" s="190" t="s">
        <v>425</v>
      </c>
      <c r="C164" s="182" t="s">
        <v>411</v>
      </c>
      <c r="D164" s="182" t="s">
        <v>411</v>
      </c>
      <c r="E164" s="182" t="s">
        <v>104</v>
      </c>
      <c r="F164" s="182" t="s">
        <v>67</v>
      </c>
      <c r="G164" s="183" t="s">
        <v>30</v>
      </c>
      <c r="H164" s="183">
        <v>1</v>
      </c>
      <c r="I164" s="131">
        <v>10000</v>
      </c>
      <c r="J164" s="131">
        <v>10000</v>
      </c>
      <c r="K164" s="132">
        <v>1</v>
      </c>
      <c r="L164" s="163">
        <f t="shared" si="39"/>
        <v>10000</v>
      </c>
      <c r="M164" s="131">
        <v>10000</v>
      </c>
      <c r="N164" s="135">
        <v>10000</v>
      </c>
      <c r="O164" s="171">
        <f t="shared" si="38"/>
        <v>7500</v>
      </c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</row>
    <row r="165" spans="1:27" ht="14.25" customHeight="1">
      <c r="A165" s="769">
        <v>70</v>
      </c>
      <c r="B165" s="787" t="s">
        <v>426</v>
      </c>
      <c r="C165" s="192" t="s">
        <v>411</v>
      </c>
      <c r="D165" s="192" t="s">
        <v>411</v>
      </c>
      <c r="E165" s="192" t="s">
        <v>427</v>
      </c>
      <c r="F165" s="192" t="s">
        <v>67</v>
      </c>
      <c r="G165" s="24" t="s">
        <v>30</v>
      </c>
      <c r="H165" s="24">
        <v>3</v>
      </c>
      <c r="I165" s="87">
        <v>4000</v>
      </c>
      <c r="J165" s="87">
        <v>4000</v>
      </c>
      <c r="K165" s="193">
        <v>1</v>
      </c>
      <c r="L165" s="27">
        <f t="shared" si="39"/>
        <v>4000</v>
      </c>
      <c r="M165" s="792">
        <f>SUM(L165:L166)</f>
        <v>7000</v>
      </c>
      <c r="N165" s="793">
        <f>M165</f>
        <v>7000</v>
      </c>
      <c r="O165" s="754">
        <f t="shared" si="38"/>
        <v>5250</v>
      </c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</row>
    <row r="166" spans="1:27" ht="14.25" customHeight="1">
      <c r="A166" s="742"/>
      <c r="B166" s="788"/>
      <c r="C166" s="195" t="s">
        <v>411</v>
      </c>
      <c r="D166" s="195" t="s">
        <v>411</v>
      </c>
      <c r="E166" s="195" t="s">
        <v>106</v>
      </c>
      <c r="F166" s="195" t="s">
        <v>67</v>
      </c>
      <c r="G166" s="42" t="s">
        <v>30</v>
      </c>
      <c r="H166" s="42">
        <v>3</v>
      </c>
      <c r="I166" s="45">
        <v>4000</v>
      </c>
      <c r="J166" s="45">
        <v>4000</v>
      </c>
      <c r="K166" s="196">
        <v>0.75</v>
      </c>
      <c r="L166" s="47">
        <f t="shared" si="39"/>
        <v>3000</v>
      </c>
      <c r="M166" s="775"/>
      <c r="N166" s="794"/>
      <c r="O166" s="72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</row>
    <row r="167" spans="1:27" ht="14.25" customHeight="1">
      <c r="A167" s="157">
        <v>71</v>
      </c>
      <c r="B167" s="190" t="s">
        <v>428</v>
      </c>
      <c r="C167" s="182" t="s">
        <v>411</v>
      </c>
      <c r="D167" s="182" t="s">
        <v>411</v>
      </c>
      <c r="E167" s="182" t="s">
        <v>429</v>
      </c>
      <c r="F167" s="182" t="s">
        <v>67</v>
      </c>
      <c r="G167" s="183" t="s">
        <v>30</v>
      </c>
      <c r="H167" s="183">
        <v>3</v>
      </c>
      <c r="I167" s="131">
        <v>4000</v>
      </c>
      <c r="J167" s="131">
        <v>4000</v>
      </c>
      <c r="K167" s="132">
        <v>1</v>
      </c>
      <c r="L167" s="163">
        <f t="shared" si="39"/>
        <v>4000</v>
      </c>
      <c r="M167" s="131">
        <v>4000</v>
      </c>
      <c r="N167" s="135">
        <v>4000</v>
      </c>
      <c r="O167" s="136">
        <f t="shared" ref="O167:O171" si="41">N167*75%</f>
        <v>3000</v>
      </c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</row>
    <row r="168" spans="1:27" ht="14.25" customHeight="1">
      <c r="A168" s="157">
        <v>72</v>
      </c>
      <c r="B168" s="184" t="s">
        <v>430</v>
      </c>
      <c r="C168" s="185" t="s">
        <v>411</v>
      </c>
      <c r="D168" s="185" t="s">
        <v>411</v>
      </c>
      <c r="E168" s="185" t="s">
        <v>108</v>
      </c>
      <c r="F168" s="185" t="s">
        <v>51</v>
      </c>
      <c r="G168" s="186" t="s">
        <v>30</v>
      </c>
      <c r="H168" s="186">
        <v>3</v>
      </c>
      <c r="I168" s="187">
        <v>10000</v>
      </c>
      <c r="J168" s="187">
        <v>10000</v>
      </c>
      <c r="K168" s="188">
        <v>1</v>
      </c>
      <c r="L168" s="191">
        <f t="shared" si="39"/>
        <v>10000</v>
      </c>
      <c r="M168" s="187">
        <v>10000</v>
      </c>
      <c r="N168" s="189">
        <v>10000</v>
      </c>
      <c r="O168" s="171">
        <f t="shared" si="41"/>
        <v>7500</v>
      </c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</row>
    <row r="169" spans="1:27" ht="14.25" customHeight="1">
      <c r="A169" s="157">
        <v>73</v>
      </c>
      <c r="B169" s="197" t="s">
        <v>431</v>
      </c>
      <c r="C169" s="179" t="s">
        <v>411</v>
      </c>
      <c r="D169" s="179" t="s">
        <v>411</v>
      </c>
      <c r="E169" s="179" t="s">
        <v>74</v>
      </c>
      <c r="F169" s="179" t="s">
        <v>51</v>
      </c>
      <c r="G169" s="68" t="s">
        <v>30</v>
      </c>
      <c r="H169" s="68">
        <v>5</v>
      </c>
      <c r="I169" s="71">
        <v>5000</v>
      </c>
      <c r="J169" s="71">
        <v>5000</v>
      </c>
      <c r="K169" s="180">
        <v>1</v>
      </c>
      <c r="L169" s="73">
        <f t="shared" si="39"/>
        <v>5000</v>
      </c>
      <c r="M169" s="71">
        <v>5000</v>
      </c>
      <c r="N169" s="198">
        <v>5000</v>
      </c>
      <c r="O169" s="154">
        <f t="shared" si="41"/>
        <v>3750</v>
      </c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</row>
    <row r="170" spans="1:27" ht="14.25" customHeight="1">
      <c r="A170" s="157">
        <v>74</v>
      </c>
      <c r="B170" s="190" t="s">
        <v>432</v>
      </c>
      <c r="C170" s="182" t="s">
        <v>411</v>
      </c>
      <c r="D170" s="182" t="s">
        <v>411</v>
      </c>
      <c r="E170" s="182" t="s">
        <v>94</v>
      </c>
      <c r="F170" s="182" t="s">
        <v>67</v>
      </c>
      <c r="G170" s="183" t="s">
        <v>30</v>
      </c>
      <c r="H170" s="183">
        <v>3</v>
      </c>
      <c r="I170" s="131">
        <v>4000</v>
      </c>
      <c r="J170" s="131">
        <v>4000</v>
      </c>
      <c r="K170" s="132">
        <v>1</v>
      </c>
      <c r="L170" s="131">
        <f t="shared" si="39"/>
        <v>4000</v>
      </c>
      <c r="M170" s="131">
        <v>4000</v>
      </c>
      <c r="N170" s="135">
        <v>4000</v>
      </c>
      <c r="O170" s="136">
        <f t="shared" si="41"/>
        <v>3000</v>
      </c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</row>
    <row r="171" spans="1:27" ht="14.25" customHeight="1">
      <c r="A171" s="769">
        <v>75</v>
      </c>
      <c r="B171" s="789" t="s">
        <v>433</v>
      </c>
      <c r="C171" s="176" t="s">
        <v>411</v>
      </c>
      <c r="D171" s="176" t="s">
        <v>411</v>
      </c>
      <c r="E171" s="176" t="s">
        <v>434</v>
      </c>
      <c r="F171" s="165" t="s">
        <v>35</v>
      </c>
      <c r="G171" s="165" t="s">
        <v>30</v>
      </c>
      <c r="H171" s="165">
        <v>5</v>
      </c>
      <c r="I171" s="121">
        <v>0</v>
      </c>
      <c r="J171" s="121">
        <v>0</v>
      </c>
      <c r="K171" s="125">
        <v>0.75</v>
      </c>
      <c r="L171" s="126">
        <f t="shared" si="39"/>
        <v>0</v>
      </c>
      <c r="M171" s="758">
        <f>SUM(L171:L175)</f>
        <v>45000</v>
      </c>
      <c r="N171" s="744">
        <f>M171</f>
        <v>45000</v>
      </c>
      <c r="O171" s="754">
        <f t="shared" si="41"/>
        <v>33750</v>
      </c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</row>
    <row r="172" spans="1:27" ht="14.25" customHeight="1">
      <c r="A172" s="747"/>
      <c r="B172" s="761"/>
      <c r="C172" s="91" t="s">
        <v>411</v>
      </c>
      <c r="D172" s="91" t="s">
        <v>411</v>
      </c>
      <c r="E172" s="91" t="s">
        <v>435</v>
      </c>
      <c r="F172" s="30" t="s">
        <v>78</v>
      </c>
      <c r="G172" s="30" t="s">
        <v>30</v>
      </c>
      <c r="H172" s="30">
        <v>2</v>
      </c>
      <c r="I172" s="36">
        <v>30000</v>
      </c>
      <c r="J172" s="36">
        <v>30000</v>
      </c>
      <c r="K172" s="152">
        <v>1</v>
      </c>
      <c r="L172" s="33">
        <f t="shared" si="39"/>
        <v>30000</v>
      </c>
      <c r="M172" s="759"/>
      <c r="N172" s="747"/>
      <c r="O172" s="752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</row>
    <row r="173" spans="1:27" ht="14.25" customHeight="1">
      <c r="A173" s="747"/>
      <c r="B173" s="761"/>
      <c r="C173" s="91" t="s">
        <v>411</v>
      </c>
      <c r="D173" s="91" t="s">
        <v>411</v>
      </c>
      <c r="E173" s="91" t="s">
        <v>87</v>
      </c>
      <c r="F173" s="30" t="s">
        <v>78</v>
      </c>
      <c r="G173" s="30" t="s">
        <v>30</v>
      </c>
      <c r="H173" s="30">
        <v>3</v>
      </c>
      <c r="I173" s="36">
        <v>20000</v>
      </c>
      <c r="J173" s="36">
        <v>20000</v>
      </c>
      <c r="K173" s="152">
        <v>0.75</v>
      </c>
      <c r="L173" s="33">
        <f t="shared" si="39"/>
        <v>15000</v>
      </c>
      <c r="M173" s="759"/>
      <c r="N173" s="747"/>
      <c r="O173" s="752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</row>
    <row r="174" spans="1:27" ht="14.25" customHeight="1">
      <c r="A174" s="747"/>
      <c r="B174" s="761"/>
      <c r="C174" s="91" t="s">
        <v>411</v>
      </c>
      <c r="D174" s="91" t="s">
        <v>411</v>
      </c>
      <c r="E174" s="91" t="s">
        <v>436</v>
      </c>
      <c r="F174" s="30" t="s">
        <v>78</v>
      </c>
      <c r="G174" s="30" t="s">
        <v>30</v>
      </c>
      <c r="H174" s="30">
        <v>5</v>
      </c>
      <c r="I174" s="36">
        <v>0</v>
      </c>
      <c r="J174" s="36">
        <v>0</v>
      </c>
      <c r="K174" s="152">
        <v>0.75</v>
      </c>
      <c r="L174" s="33">
        <f t="shared" si="39"/>
        <v>0</v>
      </c>
      <c r="M174" s="759"/>
      <c r="N174" s="747"/>
      <c r="O174" s="752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</row>
    <row r="175" spans="1:27" ht="14.25" customHeight="1">
      <c r="A175" s="742"/>
      <c r="B175" s="762"/>
      <c r="C175" s="177" t="s">
        <v>411</v>
      </c>
      <c r="D175" s="177" t="s">
        <v>411</v>
      </c>
      <c r="E175" s="177" t="s">
        <v>437</v>
      </c>
      <c r="F175" s="51" t="s">
        <v>78</v>
      </c>
      <c r="G175" s="51" t="s">
        <v>30</v>
      </c>
      <c r="H175" s="51">
        <v>5</v>
      </c>
      <c r="I175" s="54">
        <v>0</v>
      </c>
      <c r="J175" s="54">
        <v>0</v>
      </c>
      <c r="K175" s="127">
        <v>0.75</v>
      </c>
      <c r="L175" s="56">
        <f t="shared" si="39"/>
        <v>0</v>
      </c>
      <c r="M175" s="756"/>
      <c r="N175" s="749"/>
      <c r="O175" s="72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</row>
    <row r="176" spans="1:27" ht="14.25" customHeight="1">
      <c r="A176" s="157">
        <v>76</v>
      </c>
      <c r="B176" s="199" t="s">
        <v>438</v>
      </c>
      <c r="C176" s="179" t="s">
        <v>411</v>
      </c>
      <c r="D176" s="179" t="s">
        <v>411</v>
      </c>
      <c r="E176" s="179" t="s">
        <v>89</v>
      </c>
      <c r="F176" s="68" t="s">
        <v>51</v>
      </c>
      <c r="G176" s="68" t="s">
        <v>30</v>
      </c>
      <c r="H176" s="179">
        <v>1</v>
      </c>
      <c r="I176" s="71">
        <v>20000</v>
      </c>
      <c r="J176" s="71">
        <v>20000</v>
      </c>
      <c r="K176" s="180">
        <v>1</v>
      </c>
      <c r="L176" s="73">
        <f t="shared" si="39"/>
        <v>20000</v>
      </c>
      <c r="M176" s="73">
        <f t="shared" ref="M176:N176" si="42">L176</f>
        <v>20000</v>
      </c>
      <c r="N176" s="181">
        <f t="shared" si="42"/>
        <v>20000</v>
      </c>
      <c r="O176" s="154">
        <f t="shared" ref="O176:O182" si="43">N176*75%</f>
        <v>15000</v>
      </c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</row>
    <row r="177" spans="1:27" ht="14.25" customHeight="1">
      <c r="A177" s="157">
        <v>77</v>
      </c>
      <c r="B177" s="199" t="s">
        <v>419</v>
      </c>
      <c r="C177" s="179" t="s">
        <v>411</v>
      </c>
      <c r="D177" s="179" t="s">
        <v>411</v>
      </c>
      <c r="E177" s="179" t="s">
        <v>90</v>
      </c>
      <c r="F177" s="68" t="s">
        <v>51</v>
      </c>
      <c r="G177" s="68" t="s">
        <v>30</v>
      </c>
      <c r="H177" s="179">
        <v>5</v>
      </c>
      <c r="I177" s="71">
        <v>5000</v>
      </c>
      <c r="J177" s="71">
        <v>5000</v>
      </c>
      <c r="K177" s="180">
        <v>1</v>
      </c>
      <c r="L177" s="73">
        <f t="shared" si="39"/>
        <v>5000</v>
      </c>
      <c r="M177" s="71">
        <v>5000</v>
      </c>
      <c r="N177" s="198">
        <v>5000</v>
      </c>
      <c r="O177" s="154">
        <f t="shared" si="43"/>
        <v>3750</v>
      </c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</row>
    <row r="178" spans="1:27" ht="14.25" customHeight="1">
      <c r="A178" s="157">
        <v>78</v>
      </c>
      <c r="B178" s="199" t="s">
        <v>439</v>
      </c>
      <c r="C178" s="179" t="s">
        <v>411</v>
      </c>
      <c r="D178" s="179" t="s">
        <v>411</v>
      </c>
      <c r="E178" s="179" t="s">
        <v>95</v>
      </c>
      <c r="F178" s="68" t="s">
        <v>29</v>
      </c>
      <c r="G178" s="68" t="s">
        <v>33</v>
      </c>
      <c r="H178" s="179">
        <v>3</v>
      </c>
      <c r="I178" s="71">
        <v>150000</v>
      </c>
      <c r="J178" s="71">
        <v>150000</v>
      </c>
      <c r="K178" s="180">
        <v>1</v>
      </c>
      <c r="L178" s="73">
        <f t="shared" si="39"/>
        <v>150000</v>
      </c>
      <c r="M178" s="71">
        <v>150000</v>
      </c>
      <c r="N178" s="198">
        <v>150000</v>
      </c>
      <c r="O178" s="154">
        <f t="shared" si="43"/>
        <v>112500</v>
      </c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</row>
    <row r="179" spans="1:27" ht="14.25" customHeight="1">
      <c r="A179" s="157">
        <v>79</v>
      </c>
      <c r="B179" s="190" t="s">
        <v>440</v>
      </c>
      <c r="C179" s="182" t="s">
        <v>411</v>
      </c>
      <c r="D179" s="182" t="s">
        <v>411</v>
      </c>
      <c r="E179" s="182" t="s">
        <v>81</v>
      </c>
      <c r="F179" s="183" t="s">
        <v>51</v>
      </c>
      <c r="G179" s="183" t="s">
        <v>30</v>
      </c>
      <c r="H179" s="183">
        <v>5</v>
      </c>
      <c r="I179" s="131">
        <v>5000</v>
      </c>
      <c r="J179" s="131">
        <v>5000</v>
      </c>
      <c r="K179" s="132">
        <v>1</v>
      </c>
      <c r="L179" s="163">
        <f t="shared" si="39"/>
        <v>5000</v>
      </c>
      <c r="M179" s="131">
        <v>5000</v>
      </c>
      <c r="N179" s="135">
        <v>5000</v>
      </c>
      <c r="O179" s="136">
        <f t="shared" si="43"/>
        <v>3750</v>
      </c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</row>
    <row r="180" spans="1:27" ht="14.25" customHeight="1">
      <c r="A180" s="157">
        <v>80</v>
      </c>
      <c r="B180" s="184" t="s">
        <v>441</v>
      </c>
      <c r="C180" s="185" t="s">
        <v>411</v>
      </c>
      <c r="D180" s="185" t="s">
        <v>411</v>
      </c>
      <c r="E180" s="185" t="s">
        <v>83</v>
      </c>
      <c r="F180" s="186" t="s">
        <v>67</v>
      </c>
      <c r="G180" s="186" t="s">
        <v>30</v>
      </c>
      <c r="H180" s="186">
        <v>5</v>
      </c>
      <c r="I180" s="187">
        <v>0</v>
      </c>
      <c r="J180" s="187">
        <v>0</v>
      </c>
      <c r="K180" s="188">
        <v>1</v>
      </c>
      <c r="L180" s="187">
        <v>0</v>
      </c>
      <c r="M180" s="187">
        <v>0</v>
      </c>
      <c r="N180" s="189">
        <v>0</v>
      </c>
      <c r="O180" s="171">
        <f t="shared" si="43"/>
        <v>0</v>
      </c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</row>
    <row r="181" spans="1:27" ht="14.25" customHeight="1">
      <c r="A181" s="157">
        <v>81</v>
      </c>
      <c r="B181" s="190" t="s">
        <v>442</v>
      </c>
      <c r="C181" s="182" t="s">
        <v>411</v>
      </c>
      <c r="D181" s="182" t="s">
        <v>411</v>
      </c>
      <c r="E181" s="182" t="s">
        <v>82</v>
      </c>
      <c r="F181" s="183" t="s">
        <v>67</v>
      </c>
      <c r="G181" s="183" t="s">
        <v>30</v>
      </c>
      <c r="H181" s="183">
        <v>5</v>
      </c>
      <c r="I181" s="131">
        <v>0</v>
      </c>
      <c r="J181" s="131">
        <v>0</v>
      </c>
      <c r="K181" s="132">
        <v>1</v>
      </c>
      <c r="L181" s="131">
        <v>0</v>
      </c>
      <c r="M181" s="131">
        <v>0</v>
      </c>
      <c r="N181" s="135">
        <v>0</v>
      </c>
      <c r="O181" s="136">
        <f t="shared" si="43"/>
        <v>0</v>
      </c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</row>
    <row r="182" spans="1:27" ht="14.25" customHeight="1">
      <c r="A182" s="769">
        <v>82</v>
      </c>
      <c r="B182" s="789" t="s">
        <v>443</v>
      </c>
      <c r="C182" s="176" t="s">
        <v>411</v>
      </c>
      <c r="D182" s="176" t="s">
        <v>411</v>
      </c>
      <c r="E182" s="176" t="s">
        <v>91</v>
      </c>
      <c r="F182" s="165" t="s">
        <v>51</v>
      </c>
      <c r="G182" s="165" t="s">
        <v>30</v>
      </c>
      <c r="H182" s="165">
        <v>2</v>
      </c>
      <c r="I182" s="121">
        <v>15000</v>
      </c>
      <c r="J182" s="121">
        <v>15000</v>
      </c>
      <c r="K182" s="125">
        <v>1</v>
      </c>
      <c r="L182" s="126">
        <f t="shared" ref="L182:L186" si="44">J182*K182</f>
        <v>15000</v>
      </c>
      <c r="M182" s="758">
        <f>SUM(L182:L184)</f>
        <v>21750</v>
      </c>
      <c r="N182" s="744">
        <f>M182</f>
        <v>21750</v>
      </c>
      <c r="O182" s="754">
        <f t="shared" si="43"/>
        <v>16312.5</v>
      </c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</row>
    <row r="183" spans="1:27" ht="14.25" customHeight="1">
      <c r="A183" s="747"/>
      <c r="B183" s="761"/>
      <c r="C183" s="91" t="s">
        <v>411</v>
      </c>
      <c r="D183" s="91" t="s">
        <v>411</v>
      </c>
      <c r="E183" s="91" t="s">
        <v>92</v>
      </c>
      <c r="F183" s="30" t="s">
        <v>67</v>
      </c>
      <c r="G183" s="30" t="s">
        <v>30</v>
      </c>
      <c r="H183" s="91">
        <v>3</v>
      </c>
      <c r="I183" s="36">
        <v>4000</v>
      </c>
      <c r="J183" s="36">
        <v>4000</v>
      </c>
      <c r="K183" s="152">
        <v>0.75</v>
      </c>
      <c r="L183" s="33">
        <f t="shared" si="44"/>
        <v>3000</v>
      </c>
      <c r="M183" s="759"/>
      <c r="N183" s="747"/>
      <c r="O183" s="752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</row>
    <row r="184" spans="1:27" ht="14.25" customHeight="1">
      <c r="A184" s="742"/>
      <c r="B184" s="762"/>
      <c r="C184" s="177" t="s">
        <v>411</v>
      </c>
      <c r="D184" s="195" t="s">
        <v>411</v>
      </c>
      <c r="E184" s="195" t="s">
        <v>93</v>
      </c>
      <c r="F184" s="42" t="s">
        <v>51</v>
      </c>
      <c r="G184" s="42" t="s">
        <v>30</v>
      </c>
      <c r="H184" s="42">
        <v>5</v>
      </c>
      <c r="I184" s="45">
        <v>5000</v>
      </c>
      <c r="J184" s="45">
        <v>5000</v>
      </c>
      <c r="K184" s="196">
        <v>0.75</v>
      </c>
      <c r="L184" s="47">
        <f t="shared" si="44"/>
        <v>3750</v>
      </c>
      <c r="M184" s="775"/>
      <c r="N184" s="794"/>
      <c r="O184" s="72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</row>
    <row r="185" spans="1:27" ht="14.25" customHeight="1">
      <c r="A185" s="769">
        <v>83</v>
      </c>
      <c r="B185" s="789" t="s">
        <v>444</v>
      </c>
      <c r="C185" s="176" t="s">
        <v>411</v>
      </c>
      <c r="D185" s="200" t="s">
        <v>411</v>
      </c>
      <c r="E185" s="200" t="s">
        <v>75</v>
      </c>
      <c r="F185" s="58" t="s">
        <v>35</v>
      </c>
      <c r="G185" s="58" t="s">
        <v>30</v>
      </c>
      <c r="H185" s="200">
        <v>3</v>
      </c>
      <c r="I185" s="61">
        <v>75000</v>
      </c>
      <c r="J185" s="61">
        <v>75000</v>
      </c>
      <c r="K185" s="151">
        <v>1</v>
      </c>
      <c r="L185" s="63">
        <f t="shared" si="44"/>
        <v>75000</v>
      </c>
      <c r="M185" s="757">
        <f>SUM(L185:L186)</f>
        <v>78000</v>
      </c>
      <c r="N185" s="741">
        <f>M185</f>
        <v>78000</v>
      </c>
      <c r="O185" s="743">
        <f>N185*75%</f>
        <v>58500</v>
      </c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</row>
    <row r="186" spans="1:27" ht="14.25" customHeight="1">
      <c r="A186" s="742"/>
      <c r="B186" s="762"/>
      <c r="C186" s="177" t="s">
        <v>411</v>
      </c>
      <c r="D186" s="177" t="s">
        <v>411</v>
      </c>
      <c r="E186" s="177" t="s">
        <v>76</v>
      </c>
      <c r="F186" s="51" t="s">
        <v>67</v>
      </c>
      <c r="G186" s="51" t="s">
        <v>30</v>
      </c>
      <c r="H186" s="51">
        <v>3</v>
      </c>
      <c r="I186" s="54">
        <v>4000</v>
      </c>
      <c r="J186" s="54">
        <v>4000</v>
      </c>
      <c r="K186" s="127">
        <v>0.75</v>
      </c>
      <c r="L186" s="56">
        <f t="shared" si="44"/>
        <v>3000</v>
      </c>
      <c r="M186" s="756"/>
      <c r="N186" s="794"/>
      <c r="O186" s="72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</row>
    <row r="187" spans="1:27" ht="14.25" customHeight="1">
      <c r="A187" s="769">
        <v>84</v>
      </c>
      <c r="B187" s="789" t="s">
        <v>445</v>
      </c>
      <c r="C187" s="176" t="s">
        <v>411</v>
      </c>
      <c r="D187" s="176" t="s">
        <v>411</v>
      </c>
      <c r="E187" s="176" t="s">
        <v>71</v>
      </c>
      <c r="F187" s="165" t="s">
        <v>51</v>
      </c>
      <c r="G187" s="165" t="s">
        <v>30</v>
      </c>
      <c r="H187" s="165">
        <v>5</v>
      </c>
      <c r="I187" s="121">
        <v>5000</v>
      </c>
      <c r="J187" s="121">
        <v>5000</v>
      </c>
      <c r="K187" s="125" t="s">
        <v>446</v>
      </c>
      <c r="L187" s="121">
        <v>5000</v>
      </c>
      <c r="M187" s="758">
        <f>L187+L188</f>
        <v>8750</v>
      </c>
      <c r="N187" s="741">
        <f>L187+L188</f>
        <v>8750</v>
      </c>
      <c r="O187" s="743">
        <f>N187*75%</f>
        <v>6562.5</v>
      </c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</row>
    <row r="188" spans="1:27" ht="14.25" customHeight="1">
      <c r="A188" s="742"/>
      <c r="B188" s="762"/>
      <c r="C188" s="177" t="s">
        <v>411</v>
      </c>
      <c r="D188" s="177" t="s">
        <v>411</v>
      </c>
      <c r="E188" s="177" t="s">
        <v>73</v>
      </c>
      <c r="F188" s="51" t="s">
        <v>51</v>
      </c>
      <c r="G188" s="51" t="s">
        <v>30</v>
      </c>
      <c r="H188" s="51">
        <v>5</v>
      </c>
      <c r="I188" s="54">
        <v>5000</v>
      </c>
      <c r="J188" s="54">
        <v>5000</v>
      </c>
      <c r="K188" s="127">
        <v>0.75</v>
      </c>
      <c r="L188" s="56">
        <f t="shared" ref="L188:L189" si="45">J188*K188</f>
        <v>3750</v>
      </c>
      <c r="M188" s="756"/>
      <c r="N188" s="749"/>
      <c r="O188" s="753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</row>
    <row r="189" spans="1:27" ht="22.5" customHeight="1">
      <c r="A189" s="157">
        <v>85</v>
      </c>
      <c r="B189" s="199" t="s">
        <v>447</v>
      </c>
      <c r="C189" s="179" t="s">
        <v>411</v>
      </c>
      <c r="D189" s="179" t="s">
        <v>411</v>
      </c>
      <c r="E189" s="179" t="s">
        <v>448</v>
      </c>
      <c r="F189" s="68" t="s">
        <v>35</v>
      </c>
      <c r="G189" s="68" t="s">
        <v>30</v>
      </c>
      <c r="H189" s="68">
        <v>3</v>
      </c>
      <c r="I189" s="71">
        <v>75000</v>
      </c>
      <c r="J189" s="71">
        <v>75000</v>
      </c>
      <c r="K189" s="180">
        <v>1</v>
      </c>
      <c r="L189" s="73">
        <f t="shared" si="45"/>
        <v>75000</v>
      </c>
      <c r="M189" s="71">
        <v>75000</v>
      </c>
      <c r="N189" s="181">
        <f>M189</f>
        <v>75000</v>
      </c>
      <c r="O189" s="201">
        <f t="shared" ref="O189:O191" si="46">N189*75%</f>
        <v>56250</v>
      </c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</row>
    <row r="190" spans="1:27" ht="22.5" customHeight="1">
      <c r="A190" s="157">
        <v>86</v>
      </c>
      <c r="B190" s="190" t="s">
        <v>449</v>
      </c>
      <c r="C190" s="182" t="s">
        <v>411</v>
      </c>
      <c r="D190" s="182" t="s">
        <v>411</v>
      </c>
      <c r="E190" s="182" t="s">
        <v>110</v>
      </c>
      <c r="F190" s="58" t="s">
        <v>29</v>
      </c>
      <c r="G190" s="183" t="s">
        <v>33</v>
      </c>
      <c r="H190" s="182">
        <v>5</v>
      </c>
      <c r="I190" s="131">
        <v>70000</v>
      </c>
      <c r="J190" s="131">
        <v>0</v>
      </c>
      <c r="K190" s="132">
        <v>1</v>
      </c>
      <c r="L190" s="131">
        <v>0</v>
      </c>
      <c r="M190" s="131">
        <v>0</v>
      </c>
      <c r="N190" s="135">
        <v>0</v>
      </c>
      <c r="O190" s="202">
        <f t="shared" si="46"/>
        <v>0</v>
      </c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</row>
    <row r="191" spans="1:27" ht="14.25" customHeight="1">
      <c r="A191" s="769">
        <v>87</v>
      </c>
      <c r="B191" s="789" t="s">
        <v>450</v>
      </c>
      <c r="C191" s="176" t="s">
        <v>411</v>
      </c>
      <c r="D191" s="176" t="s">
        <v>411</v>
      </c>
      <c r="E191" s="176" t="s">
        <v>97</v>
      </c>
      <c r="F191" s="165" t="s">
        <v>29</v>
      </c>
      <c r="G191" s="165" t="s">
        <v>33</v>
      </c>
      <c r="H191" s="165">
        <v>3</v>
      </c>
      <c r="I191" s="121">
        <v>150000</v>
      </c>
      <c r="J191" s="758">
        <f>SUM(I191:I194)</f>
        <v>440000</v>
      </c>
      <c r="K191" s="795"/>
      <c r="L191" s="745"/>
      <c r="M191" s="746"/>
      <c r="N191" s="744">
        <f>J191/4*2</f>
        <v>220000</v>
      </c>
      <c r="O191" s="743">
        <f t="shared" si="46"/>
        <v>165000</v>
      </c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</row>
    <row r="192" spans="1:27" ht="14.25" customHeight="1">
      <c r="A192" s="747"/>
      <c r="B192" s="761"/>
      <c r="C192" s="91" t="s">
        <v>411</v>
      </c>
      <c r="D192" s="91" t="s">
        <v>411</v>
      </c>
      <c r="E192" s="91" t="s">
        <v>98</v>
      </c>
      <c r="F192" s="30" t="s">
        <v>29</v>
      </c>
      <c r="G192" s="30" t="s">
        <v>33</v>
      </c>
      <c r="H192" s="30">
        <v>5</v>
      </c>
      <c r="I192" s="36">
        <v>70000</v>
      </c>
      <c r="J192" s="759"/>
      <c r="K192" s="747"/>
      <c r="L192" s="721"/>
      <c r="M192" s="748"/>
      <c r="N192" s="747"/>
      <c r="O192" s="752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</row>
    <row r="193" spans="1:27" ht="14.25" customHeight="1">
      <c r="A193" s="747"/>
      <c r="B193" s="761"/>
      <c r="C193" s="91" t="s">
        <v>411</v>
      </c>
      <c r="D193" s="91" t="s">
        <v>411</v>
      </c>
      <c r="E193" s="91" t="s">
        <v>95</v>
      </c>
      <c r="F193" s="30" t="s">
        <v>29</v>
      </c>
      <c r="G193" s="30" t="s">
        <v>33</v>
      </c>
      <c r="H193" s="91">
        <v>3</v>
      </c>
      <c r="I193" s="36">
        <v>150000</v>
      </c>
      <c r="J193" s="759"/>
      <c r="K193" s="747"/>
      <c r="L193" s="721"/>
      <c r="M193" s="748"/>
      <c r="N193" s="747"/>
      <c r="O193" s="752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</row>
    <row r="194" spans="1:27" ht="14.25" customHeight="1">
      <c r="A194" s="742"/>
      <c r="B194" s="762"/>
      <c r="C194" s="177" t="s">
        <v>411</v>
      </c>
      <c r="D194" s="177" t="s">
        <v>411</v>
      </c>
      <c r="E194" s="177" t="s">
        <v>110</v>
      </c>
      <c r="F194" s="51" t="s">
        <v>29</v>
      </c>
      <c r="G194" s="51" t="s">
        <v>33</v>
      </c>
      <c r="H194" s="177">
        <v>5</v>
      </c>
      <c r="I194" s="54">
        <v>70000</v>
      </c>
      <c r="J194" s="756"/>
      <c r="K194" s="749"/>
      <c r="L194" s="750"/>
      <c r="M194" s="751"/>
      <c r="N194" s="749"/>
      <c r="O194" s="72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</row>
    <row r="195" spans="1:27" ht="14.25" customHeight="1">
      <c r="A195" s="769">
        <v>88</v>
      </c>
      <c r="B195" s="763" t="s">
        <v>451</v>
      </c>
      <c r="C195" s="176" t="s">
        <v>411</v>
      </c>
      <c r="D195" s="176" t="s">
        <v>411</v>
      </c>
      <c r="E195" s="176" t="s">
        <v>434</v>
      </c>
      <c r="F195" s="165" t="s">
        <v>35</v>
      </c>
      <c r="G195" s="165" t="s">
        <v>30</v>
      </c>
      <c r="H195" s="165">
        <v>5</v>
      </c>
      <c r="I195" s="121">
        <v>0</v>
      </c>
      <c r="J195" s="758">
        <f>SUM(I195:I217)</f>
        <v>395000</v>
      </c>
      <c r="K195" s="795"/>
      <c r="L195" s="745"/>
      <c r="M195" s="746"/>
      <c r="N195" s="744">
        <f>J195/23*2</f>
        <v>34347.82608695652</v>
      </c>
      <c r="O195" s="743">
        <f>N195*75%</f>
        <v>25760.869565217392</v>
      </c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</row>
    <row r="196" spans="1:27" ht="14.25" customHeight="1">
      <c r="A196" s="747"/>
      <c r="B196" s="761"/>
      <c r="C196" s="91" t="s">
        <v>411</v>
      </c>
      <c r="D196" s="91" t="s">
        <v>411</v>
      </c>
      <c r="E196" s="91" t="s">
        <v>436</v>
      </c>
      <c r="F196" s="30" t="s">
        <v>78</v>
      </c>
      <c r="G196" s="30" t="s">
        <v>30</v>
      </c>
      <c r="H196" s="30">
        <v>5</v>
      </c>
      <c r="I196" s="36">
        <v>0</v>
      </c>
      <c r="J196" s="759"/>
      <c r="K196" s="747"/>
      <c r="L196" s="721"/>
      <c r="M196" s="748"/>
      <c r="N196" s="747"/>
      <c r="O196" s="752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</row>
    <row r="197" spans="1:27" ht="14.25" customHeight="1">
      <c r="A197" s="747"/>
      <c r="B197" s="761"/>
      <c r="C197" s="91" t="s">
        <v>411</v>
      </c>
      <c r="D197" s="91" t="s">
        <v>411</v>
      </c>
      <c r="E197" s="91" t="s">
        <v>437</v>
      </c>
      <c r="F197" s="30" t="s">
        <v>78</v>
      </c>
      <c r="G197" s="30" t="s">
        <v>30</v>
      </c>
      <c r="H197" s="30">
        <v>5</v>
      </c>
      <c r="I197" s="36">
        <v>0</v>
      </c>
      <c r="J197" s="759"/>
      <c r="K197" s="747"/>
      <c r="L197" s="721"/>
      <c r="M197" s="748"/>
      <c r="N197" s="747"/>
      <c r="O197" s="752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</row>
    <row r="198" spans="1:27" ht="14.25" customHeight="1">
      <c r="A198" s="747"/>
      <c r="B198" s="761"/>
      <c r="C198" s="91" t="s">
        <v>411</v>
      </c>
      <c r="D198" s="91" t="s">
        <v>411</v>
      </c>
      <c r="E198" s="91" t="s">
        <v>452</v>
      </c>
      <c r="F198" s="30" t="s">
        <v>78</v>
      </c>
      <c r="G198" s="30" t="s">
        <v>30</v>
      </c>
      <c r="H198" s="91">
        <v>3</v>
      </c>
      <c r="I198" s="36">
        <v>0</v>
      </c>
      <c r="J198" s="759"/>
      <c r="K198" s="747"/>
      <c r="L198" s="721"/>
      <c r="M198" s="748"/>
      <c r="N198" s="747"/>
      <c r="O198" s="752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</row>
    <row r="199" spans="1:27" ht="14.25" customHeight="1">
      <c r="A199" s="747"/>
      <c r="B199" s="761"/>
      <c r="C199" s="91" t="s">
        <v>411</v>
      </c>
      <c r="D199" s="91" t="s">
        <v>411</v>
      </c>
      <c r="E199" s="91" t="s">
        <v>453</v>
      </c>
      <c r="F199" s="30" t="s">
        <v>78</v>
      </c>
      <c r="G199" s="30" t="s">
        <v>30</v>
      </c>
      <c r="H199" s="77">
        <v>5</v>
      </c>
      <c r="I199" s="36">
        <v>0</v>
      </c>
      <c r="J199" s="759"/>
      <c r="K199" s="747"/>
      <c r="L199" s="721"/>
      <c r="M199" s="748"/>
      <c r="N199" s="747"/>
      <c r="O199" s="752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</row>
    <row r="200" spans="1:27" ht="14.25" customHeight="1">
      <c r="A200" s="747"/>
      <c r="B200" s="761"/>
      <c r="C200" s="91" t="s">
        <v>411</v>
      </c>
      <c r="D200" s="91" t="s">
        <v>411</v>
      </c>
      <c r="E200" s="91" t="s">
        <v>454</v>
      </c>
      <c r="F200" s="30" t="s">
        <v>35</v>
      </c>
      <c r="G200" s="30" t="s">
        <v>30</v>
      </c>
      <c r="H200" s="91">
        <v>5</v>
      </c>
      <c r="I200" s="36">
        <v>0</v>
      </c>
      <c r="J200" s="759"/>
      <c r="K200" s="747"/>
      <c r="L200" s="721"/>
      <c r="M200" s="748"/>
      <c r="N200" s="747"/>
      <c r="O200" s="752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</row>
    <row r="201" spans="1:27" ht="14.25" customHeight="1">
      <c r="A201" s="747"/>
      <c r="B201" s="761"/>
      <c r="C201" s="91" t="s">
        <v>411</v>
      </c>
      <c r="D201" s="91" t="s">
        <v>411</v>
      </c>
      <c r="E201" s="203" t="s">
        <v>455</v>
      </c>
      <c r="F201" s="204" t="s">
        <v>78</v>
      </c>
      <c r="G201" s="204" t="s">
        <v>30</v>
      </c>
      <c r="H201" s="204">
        <v>5</v>
      </c>
      <c r="I201" s="92">
        <v>0</v>
      </c>
      <c r="J201" s="759"/>
      <c r="K201" s="747"/>
      <c r="L201" s="721"/>
      <c r="M201" s="748"/>
      <c r="N201" s="747"/>
      <c r="O201" s="752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</row>
    <row r="202" spans="1:27" ht="14.25" customHeight="1">
      <c r="A202" s="747"/>
      <c r="B202" s="761"/>
      <c r="C202" s="91" t="s">
        <v>411</v>
      </c>
      <c r="D202" s="91" t="s">
        <v>411</v>
      </c>
      <c r="E202" s="203" t="s">
        <v>456</v>
      </c>
      <c r="F202" s="204" t="s">
        <v>78</v>
      </c>
      <c r="G202" s="204" t="s">
        <v>30</v>
      </c>
      <c r="H202" s="204">
        <v>3</v>
      </c>
      <c r="I202" s="92">
        <v>0</v>
      </c>
      <c r="J202" s="759"/>
      <c r="K202" s="747"/>
      <c r="L202" s="721"/>
      <c r="M202" s="748"/>
      <c r="N202" s="747"/>
      <c r="O202" s="752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</row>
    <row r="203" spans="1:27" ht="14.25" customHeight="1">
      <c r="A203" s="747"/>
      <c r="B203" s="761"/>
      <c r="C203" s="91" t="s">
        <v>411</v>
      </c>
      <c r="D203" s="91" t="s">
        <v>411</v>
      </c>
      <c r="E203" s="203" t="s">
        <v>457</v>
      </c>
      <c r="F203" s="204" t="s">
        <v>35</v>
      </c>
      <c r="G203" s="204" t="s">
        <v>30</v>
      </c>
      <c r="H203" s="204">
        <v>3</v>
      </c>
      <c r="I203" s="92">
        <v>0</v>
      </c>
      <c r="J203" s="759"/>
      <c r="K203" s="747"/>
      <c r="L203" s="721"/>
      <c r="M203" s="748"/>
      <c r="N203" s="747"/>
      <c r="O203" s="752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</row>
    <row r="204" spans="1:27" ht="14.25" customHeight="1">
      <c r="A204" s="747"/>
      <c r="B204" s="761"/>
      <c r="C204" s="91" t="s">
        <v>411</v>
      </c>
      <c r="D204" s="91" t="s">
        <v>411</v>
      </c>
      <c r="E204" s="91" t="s">
        <v>458</v>
      </c>
      <c r="F204" s="30" t="s">
        <v>78</v>
      </c>
      <c r="G204" s="30" t="s">
        <v>30</v>
      </c>
      <c r="H204" s="30">
        <v>5</v>
      </c>
      <c r="I204" s="36">
        <v>0</v>
      </c>
      <c r="J204" s="759"/>
      <c r="K204" s="747"/>
      <c r="L204" s="721"/>
      <c r="M204" s="748"/>
      <c r="N204" s="747"/>
      <c r="O204" s="752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</row>
    <row r="205" spans="1:27" ht="14.25" customHeight="1">
      <c r="A205" s="747"/>
      <c r="B205" s="761"/>
      <c r="C205" s="91" t="s">
        <v>411</v>
      </c>
      <c r="D205" s="91" t="s">
        <v>411</v>
      </c>
      <c r="E205" s="95" t="s">
        <v>459</v>
      </c>
      <c r="F205" s="79" t="s">
        <v>35</v>
      </c>
      <c r="G205" s="79" t="s">
        <v>30</v>
      </c>
      <c r="H205" s="79">
        <v>5</v>
      </c>
      <c r="I205" s="82">
        <v>0</v>
      </c>
      <c r="J205" s="759"/>
      <c r="K205" s="747"/>
      <c r="L205" s="721"/>
      <c r="M205" s="748"/>
      <c r="N205" s="747"/>
      <c r="O205" s="752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</row>
    <row r="206" spans="1:27" ht="14.25" customHeight="1">
      <c r="A206" s="747"/>
      <c r="B206" s="761"/>
      <c r="C206" s="91" t="s">
        <v>411</v>
      </c>
      <c r="D206" s="91" t="s">
        <v>411</v>
      </c>
      <c r="E206" s="91" t="s">
        <v>448</v>
      </c>
      <c r="F206" s="30" t="s">
        <v>35</v>
      </c>
      <c r="G206" s="30" t="s">
        <v>30</v>
      </c>
      <c r="H206" s="30">
        <v>3</v>
      </c>
      <c r="I206" s="36">
        <v>75000</v>
      </c>
      <c r="J206" s="759"/>
      <c r="K206" s="747"/>
      <c r="L206" s="721"/>
      <c r="M206" s="748"/>
      <c r="N206" s="747"/>
      <c r="O206" s="752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</row>
    <row r="207" spans="1:27" ht="14.25" customHeight="1">
      <c r="A207" s="747"/>
      <c r="B207" s="761"/>
      <c r="C207" s="91" t="s">
        <v>411</v>
      </c>
      <c r="D207" s="91" t="s">
        <v>411</v>
      </c>
      <c r="E207" s="203" t="s">
        <v>75</v>
      </c>
      <c r="F207" s="204" t="s">
        <v>35</v>
      </c>
      <c r="G207" s="204" t="s">
        <v>30</v>
      </c>
      <c r="H207" s="203">
        <v>3</v>
      </c>
      <c r="I207" s="39">
        <v>75000</v>
      </c>
      <c r="J207" s="759"/>
      <c r="K207" s="747"/>
      <c r="L207" s="721"/>
      <c r="M207" s="748"/>
      <c r="N207" s="747"/>
      <c r="O207" s="752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</row>
    <row r="208" spans="1:27" ht="14.25" customHeight="1">
      <c r="A208" s="747"/>
      <c r="B208" s="761"/>
      <c r="C208" s="91" t="s">
        <v>411</v>
      </c>
      <c r="D208" s="91" t="s">
        <v>411</v>
      </c>
      <c r="E208" s="203" t="s">
        <v>435</v>
      </c>
      <c r="F208" s="204" t="s">
        <v>78</v>
      </c>
      <c r="G208" s="204" t="s">
        <v>30</v>
      </c>
      <c r="H208" s="204">
        <v>2</v>
      </c>
      <c r="I208" s="39">
        <v>30000</v>
      </c>
      <c r="J208" s="759"/>
      <c r="K208" s="747"/>
      <c r="L208" s="721"/>
      <c r="M208" s="748"/>
      <c r="N208" s="747"/>
      <c r="O208" s="752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</row>
    <row r="209" spans="1:27" ht="14.25" customHeight="1">
      <c r="A209" s="747"/>
      <c r="B209" s="761"/>
      <c r="C209" s="91" t="s">
        <v>411</v>
      </c>
      <c r="D209" s="91" t="s">
        <v>411</v>
      </c>
      <c r="E209" s="203" t="s">
        <v>87</v>
      </c>
      <c r="F209" s="204" t="s">
        <v>78</v>
      </c>
      <c r="G209" s="204" t="s">
        <v>30</v>
      </c>
      <c r="H209" s="204">
        <v>3</v>
      </c>
      <c r="I209" s="39">
        <v>20000</v>
      </c>
      <c r="J209" s="759"/>
      <c r="K209" s="747"/>
      <c r="L209" s="721"/>
      <c r="M209" s="748"/>
      <c r="N209" s="747"/>
      <c r="O209" s="752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</row>
    <row r="210" spans="1:27" ht="14.25" customHeight="1">
      <c r="A210" s="747"/>
      <c r="B210" s="761"/>
      <c r="C210" s="91" t="s">
        <v>411</v>
      </c>
      <c r="D210" s="91" t="s">
        <v>411</v>
      </c>
      <c r="E210" s="203" t="s">
        <v>100</v>
      </c>
      <c r="F210" s="203" t="s">
        <v>35</v>
      </c>
      <c r="G210" s="204" t="s">
        <v>30</v>
      </c>
      <c r="H210" s="204">
        <v>2</v>
      </c>
      <c r="I210" s="39">
        <v>100000</v>
      </c>
      <c r="J210" s="759"/>
      <c r="K210" s="747"/>
      <c r="L210" s="721"/>
      <c r="M210" s="748"/>
      <c r="N210" s="747"/>
      <c r="O210" s="752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</row>
    <row r="211" spans="1:27" ht="14.25" customHeight="1">
      <c r="A211" s="747"/>
      <c r="B211" s="761"/>
      <c r="C211" s="91" t="s">
        <v>411</v>
      </c>
      <c r="D211" s="91" t="s">
        <v>411</v>
      </c>
      <c r="E211" s="203" t="s">
        <v>101</v>
      </c>
      <c r="F211" s="203" t="s">
        <v>35</v>
      </c>
      <c r="G211" s="204" t="s">
        <v>30</v>
      </c>
      <c r="H211" s="204">
        <v>3</v>
      </c>
      <c r="I211" s="39">
        <v>75000</v>
      </c>
      <c r="J211" s="759"/>
      <c r="K211" s="747"/>
      <c r="L211" s="721"/>
      <c r="M211" s="748"/>
      <c r="N211" s="747"/>
      <c r="O211" s="752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</row>
    <row r="212" spans="1:27" ht="14.25" customHeight="1">
      <c r="A212" s="747"/>
      <c r="B212" s="761"/>
      <c r="C212" s="91" t="s">
        <v>411</v>
      </c>
      <c r="D212" s="91" t="s">
        <v>411</v>
      </c>
      <c r="E212" s="203" t="s">
        <v>460</v>
      </c>
      <c r="F212" s="203" t="s">
        <v>35</v>
      </c>
      <c r="G212" s="204" t="s">
        <v>30</v>
      </c>
      <c r="H212" s="204">
        <v>3</v>
      </c>
      <c r="I212" s="92">
        <v>0</v>
      </c>
      <c r="J212" s="759"/>
      <c r="K212" s="747"/>
      <c r="L212" s="721"/>
      <c r="M212" s="748"/>
      <c r="N212" s="747"/>
      <c r="O212" s="752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</row>
    <row r="213" spans="1:27" ht="14.25" customHeight="1">
      <c r="A213" s="747"/>
      <c r="B213" s="761"/>
      <c r="C213" s="91" t="s">
        <v>411</v>
      </c>
      <c r="D213" s="91" t="s">
        <v>411</v>
      </c>
      <c r="E213" s="203" t="s">
        <v>461</v>
      </c>
      <c r="F213" s="203" t="s">
        <v>35</v>
      </c>
      <c r="G213" s="204" t="s">
        <v>30</v>
      </c>
      <c r="H213" s="204">
        <v>3</v>
      </c>
      <c r="I213" s="92">
        <v>0</v>
      </c>
      <c r="J213" s="759"/>
      <c r="K213" s="747"/>
      <c r="L213" s="721"/>
      <c r="M213" s="748"/>
      <c r="N213" s="747"/>
      <c r="O213" s="752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</row>
    <row r="214" spans="1:27" ht="14.25" customHeight="1">
      <c r="A214" s="747"/>
      <c r="B214" s="761"/>
      <c r="C214" s="91" t="s">
        <v>411</v>
      </c>
      <c r="D214" s="91" t="s">
        <v>411</v>
      </c>
      <c r="E214" s="203" t="s">
        <v>462</v>
      </c>
      <c r="F214" s="203" t="s">
        <v>35</v>
      </c>
      <c r="G214" s="204" t="s">
        <v>30</v>
      </c>
      <c r="H214" s="204">
        <v>5</v>
      </c>
      <c r="I214" s="92">
        <v>0</v>
      </c>
      <c r="J214" s="759"/>
      <c r="K214" s="747"/>
      <c r="L214" s="721"/>
      <c r="M214" s="748"/>
      <c r="N214" s="747"/>
      <c r="O214" s="752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</row>
    <row r="215" spans="1:27" ht="14.25" customHeight="1">
      <c r="A215" s="747"/>
      <c r="B215" s="761"/>
      <c r="C215" s="91" t="s">
        <v>411</v>
      </c>
      <c r="D215" s="91" t="s">
        <v>411</v>
      </c>
      <c r="E215" s="204" t="s">
        <v>463</v>
      </c>
      <c r="F215" s="204" t="s">
        <v>78</v>
      </c>
      <c r="G215" s="204" t="s">
        <v>30</v>
      </c>
      <c r="H215" s="204">
        <v>3</v>
      </c>
      <c r="I215" s="92">
        <v>0</v>
      </c>
      <c r="J215" s="759"/>
      <c r="K215" s="747"/>
      <c r="L215" s="721"/>
      <c r="M215" s="748"/>
      <c r="N215" s="747"/>
      <c r="O215" s="752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</row>
    <row r="216" spans="1:27" ht="14.25" customHeight="1">
      <c r="A216" s="747"/>
      <c r="B216" s="761"/>
      <c r="C216" s="91" t="s">
        <v>411</v>
      </c>
      <c r="D216" s="91" t="s">
        <v>411</v>
      </c>
      <c r="E216" s="203" t="s">
        <v>412</v>
      </c>
      <c r="F216" s="204" t="s">
        <v>78</v>
      </c>
      <c r="G216" s="204" t="s">
        <v>30</v>
      </c>
      <c r="H216" s="204">
        <v>3</v>
      </c>
      <c r="I216" s="39">
        <v>20000</v>
      </c>
      <c r="J216" s="759"/>
      <c r="K216" s="747"/>
      <c r="L216" s="721"/>
      <c r="M216" s="748"/>
      <c r="N216" s="747"/>
      <c r="O216" s="752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</row>
    <row r="217" spans="1:27" ht="14.25" customHeight="1">
      <c r="A217" s="742"/>
      <c r="B217" s="762"/>
      <c r="C217" s="177" t="s">
        <v>411</v>
      </c>
      <c r="D217" s="177" t="s">
        <v>411</v>
      </c>
      <c r="E217" s="205" t="s">
        <v>464</v>
      </c>
      <c r="F217" s="205" t="s">
        <v>35</v>
      </c>
      <c r="G217" s="206" t="s">
        <v>30</v>
      </c>
      <c r="H217" s="206">
        <v>3</v>
      </c>
      <c r="I217" s="207">
        <v>0</v>
      </c>
      <c r="J217" s="756"/>
      <c r="K217" s="749"/>
      <c r="L217" s="750"/>
      <c r="M217" s="751"/>
      <c r="N217" s="749"/>
      <c r="O217" s="72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</row>
    <row r="218" spans="1:27" ht="14.25" customHeight="1">
      <c r="A218" s="769">
        <v>89</v>
      </c>
      <c r="B218" s="763" t="s">
        <v>465</v>
      </c>
      <c r="C218" s="770" t="s">
        <v>135</v>
      </c>
      <c r="D218" s="58" t="s">
        <v>136</v>
      </c>
      <c r="E218" s="770" t="s">
        <v>134</v>
      </c>
      <c r="F218" s="770" t="s">
        <v>466</v>
      </c>
      <c r="G218" s="770" t="s">
        <v>33</v>
      </c>
      <c r="H218" s="58">
        <v>3</v>
      </c>
      <c r="I218" s="61">
        <v>150000</v>
      </c>
      <c r="J218" s="757">
        <f>SUM(I218:I223)</f>
        <v>625000</v>
      </c>
      <c r="K218" s="151">
        <v>1</v>
      </c>
      <c r="L218" s="61">
        <f t="shared" ref="L218:L328" si="47">I218*K218</f>
        <v>150000</v>
      </c>
      <c r="M218" s="757">
        <f>SUM(L218:L223)</f>
        <v>625000</v>
      </c>
      <c r="N218" s="741">
        <f>SUM(M218:M257)</f>
        <v>1225000</v>
      </c>
      <c r="O218" s="743">
        <f>N218*75%</f>
        <v>918750</v>
      </c>
      <c r="P218" s="208">
        <f>SUM(I218:I257)/11*2</f>
        <v>259090.90909090909</v>
      </c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</row>
    <row r="219" spans="1:27" ht="14.25" customHeight="1">
      <c r="A219" s="747"/>
      <c r="B219" s="761"/>
      <c r="C219" s="759"/>
      <c r="D219" s="30" t="s">
        <v>137</v>
      </c>
      <c r="E219" s="759"/>
      <c r="F219" s="759"/>
      <c r="G219" s="759"/>
      <c r="H219" s="30">
        <v>3</v>
      </c>
      <c r="I219" s="36">
        <v>75000</v>
      </c>
      <c r="J219" s="759"/>
      <c r="K219" s="152">
        <v>1</v>
      </c>
      <c r="L219" s="61">
        <f t="shared" si="47"/>
        <v>75000</v>
      </c>
      <c r="M219" s="759"/>
      <c r="N219" s="747"/>
      <c r="O219" s="752"/>
      <c r="P219" s="115">
        <f>SUM(I218:I257)/11*2</f>
        <v>259090.90909090909</v>
      </c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</row>
    <row r="220" spans="1:27" ht="14.25" customHeight="1">
      <c r="A220" s="747"/>
      <c r="B220" s="761"/>
      <c r="C220" s="759"/>
      <c r="D220" s="30" t="s">
        <v>138</v>
      </c>
      <c r="E220" s="759"/>
      <c r="F220" s="732"/>
      <c r="G220" s="732"/>
      <c r="H220" s="30">
        <v>3</v>
      </c>
      <c r="I220" s="36">
        <v>75000</v>
      </c>
      <c r="J220" s="759"/>
      <c r="K220" s="152">
        <v>1</v>
      </c>
      <c r="L220" s="61">
        <f t="shared" si="47"/>
        <v>75000</v>
      </c>
      <c r="M220" s="759"/>
      <c r="N220" s="747"/>
      <c r="O220" s="752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</row>
    <row r="221" spans="1:27" ht="14.25" customHeight="1">
      <c r="A221" s="747"/>
      <c r="B221" s="761"/>
      <c r="C221" s="759"/>
      <c r="D221" s="30" t="s">
        <v>136</v>
      </c>
      <c r="E221" s="759"/>
      <c r="F221" s="766" t="s">
        <v>466</v>
      </c>
      <c r="G221" s="766" t="s">
        <v>30</v>
      </c>
      <c r="H221" s="30">
        <v>2</v>
      </c>
      <c r="I221" s="36">
        <v>150000</v>
      </c>
      <c r="J221" s="759"/>
      <c r="K221" s="209">
        <v>1</v>
      </c>
      <c r="L221" s="61">
        <f t="shared" si="47"/>
        <v>150000</v>
      </c>
      <c r="M221" s="759"/>
      <c r="N221" s="747"/>
      <c r="O221" s="752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</row>
    <row r="222" spans="1:27" ht="14.25" customHeight="1">
      <c r="A222" s="747"/>
      <c r="B222" s="761"/>
      <c r="C222" s="759"/>
      <c r="D222" s="30" t="s">
        <v>137</v>
      </c>
      <c r="E222" s="759"/>
      <c r="F222" s="759"/>
      <c r="G222" s="759"/>
      <c r="H222" s="30">
        <v>1</v>
      </c>
      <c r="I222" s="36">
        <v>100000</v>
      </c>
      <c r="J222" s="759"/>
      <c r="K222" s="152">
        <v>1</v>
      </c>
      <c r="L222" s="61">
        <f t="shared" si="47"/>
        <v>100000</v>
      </c>
      <c r="M222" s="759"/>
      <c r="N222" s="747"/>
      <c r="O222" s="752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</row>
    <row r="223" spans="1:27" ht="14.25" customHeight="1">
      <c r="A223" s="747"/>
      <c r="B223" s="761"/>
      <c r="C223" s="759"/>
      <c r="D223" s="30" t="s">
        <v>138</v>
      </c>
      <c r="E223" s="732"/>
      <c r="F223" s="732"/>
      <c r="G223" s="732"/>
      <c r="H223" s="30">
        <v>2</v>
      </c>
      <c r="I223" s="36">
        <v>75000</v>
      </c>
      <c r="J223" s="732"/>
      <c r="K223" s="152">
        <v>1</v>
      </c>
      <c r="L223" s="61">
        <f t="shared" si="47"/>
        <v>75000</v>
      </c>
      <c r="M223" s="732"/>
      <c r="N223" s="747"/>
      <c r="O223" s="752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</row>
    <row r="224" spans="1:27" ht="14.25" customHeight="1">
      <c r="A224" s="747"/>
      <c r="B224" s="761"/>
      <c r="C224" s="759"/>
      <c r="D224" s="30" t="s">
        <v>136</v>
      </c>
      <c r="E224" s="766" t="s">
        <v>139</v>
      </c>
      <c r="F224" s="766" t="s">
        <v>466</v>
      </c>
      <c r="G224" s="766" t="s">
        <v>30</v>
      </c>
      <c r="H224" s="30">
        <v>1</v>
      </c>
      <c r="I224" s="36">
        <v>200000</v>
      </c>
      <c r="J224" s="755">
        <f>SUM(I224:I226)</f>
        <v>400000</v>
      </c>
      <c r="K224" s="152">
        <v>0.75</v>
      </c>
      <c r="L224" s="61">
        <f t="shared" si="47"/>
        <v>150000</v>
      </c>
      <c r="M224" s="755">
        <f>SUM(L224:L226)</f>
        <v>300000</v>
      </c>
      <c r="N224" s="747"/>
      <c r="O224" s="752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</row>
    <row r="225" spans="1:27" ht="14.25" customHeight="1">
      <c r="A225" s="747"/>
      <c r="B225" s="761"/>
      <c r="C225" s="759"/>
      <c r="D225" s="30" t="s">
        <v>137</v>
      </c>
      <c r="E225" s="759"/>
      <c r="F225" s="759"/>
      <c r="G225" s="759"/>
      <c r="H225" s="30">
        <v>1</v>
      </c>
      <c r="I225" s="36">
        <v>100000</v>
      </c>
      <c r="J225" s="759"/>
      <c r="K225" s="152">
        <v>0.75</v>
      </c>
      <c r="L225" s="61">
        <f t="shared" si="47"/>
        <v>75000</v>
      </c>
      <c r="M225" s="759"/>
      <c r="N225" s="747"/>
      <c r="O225" s="752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</row>
    <row r="226" spans="1:27" ht="14.25" customHeight="1">
      <c r="A226" s="747"/>
      <c r="B226" s="761"/>
      <c r="C226" s="759"/>
      <c r="D226" s="30" t="s">
        <v>138</v>
      </c>
      <c r="E226" s="732"/>
      <c r="F226" s="732"/>
      <c r="G226" s="732"/>
      <c r="H226" s="30">
        <v>1</v>
      </c>
      <c r="I226" s="36">
        <v>100000</v>
      </c>
      <c r="J226" s="732"/>
      <c r="K226" s="152">
        <v>0.75</v>
      </c>
      <c r="L226" s="61">
        <f t="shared" si="47"/>
        <v>75000</v>
      </c>
      <c r="M226" s="732"/>
      <c r="N226" s="747"/>
      <c r="O226" s="752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</row>
    <row r="227" spans="1:27" ht="14.25" customHeight="1">
      <c r="A227" s="747"/>
      <c r="B227" s="761"/>
      <c r="C227" s="759"/>
      <c r="D227" s="30" t="s">
        <v>136</v>
      </c>
      <c r="E227" s="766" t="s">
        <v>143</v>
      </c>
      <c r="F227" s="766" t="s">
        <v>51</v>
      </c>
      <c r="G227" s="766" t="s">
        <v>33</v>
      </c>
      <c r="H227" s="30">
        <v>3</v>
      </c>
      <c r="I227" s="36">
        <v>18000</v>
      </c>
      <c r="J227" s="755">
        <f>SUM(I227:I235)</f>
        <v>94000</v>
      </c>
      <c r="K227" s="152">
        <v>0.75</v>
      </c>
      <c r="L227" s="61">
        <f t="shared" si="47"/>
        <v>13500</v>
      </c>
      <c r="M227" s="755">
        <f>SUM(L227:L229)</f>
        <v>26625</v>
      </c>
      <c r="N227" s="747"/>
      <c r="O227" s="752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</row>
    <row r="228" spans="1:27" ht="14.25" customHeight="1">
      <c r="A228" s="747"/>
      <c r="B228" s="761"/>
      <c r="C228" s="759"/>
      <c r="D228" s="30" t="s">
        <v>137</v>
      </c>
      <c r="E228" s="759"/>
      <c r="F228" s="759"/>
      <c r="G228" s="759"/>
      <c r="H228" s="30">
        <v>2</v>
      </c>
      <c r="I228" s="36">
        <v>12500</v>
      </c>
      <c r="J228" s="759"/>
      <c r="K228" s="152">
        <v>0.75</v>
      </c>
      <c r="L228" s="61">
        <f t="shared" si="47"/>
        <v>9375</v>
      </c>
      <c r="M228" s="759"/>
      <c r="N228" s="747"/>
      <c r="O228" s="752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</row>
    <row r="229" spans="1:27" ht="14.25" customHeight="1">
      <c r="A229" s="747"/>
      <c r="B229" s="761"/>
      <c r="C229" s="759"/>
      <c r="D229" s="30" t="s">
        <v>138</v>
      </c>
      <c r="E229" s="759"/>
      <c r="F229" s="732"/>
      <c r="G229" s="732"/>
      <c r="H229" s="30">
        <v>4</v>
      </c>
      <c r="I229" s="36">
        <v>5000</v>
      </c>
      <c r="J229" s="759"/>
      <c r="K229" s="152">
        <v>0.75</v>
      </c>
      <c r="L229" s="61">
        <f t="shared" si="47"/>
        <v>3750</v>
      </c>
      <c r="M229" s="732"/>
      <c r="N229" s="747"/>
      <c r="O229" s="752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</row>
    <row r="230" spans="1:27" ht="14.25" customHeight="1">
      <c r="A230" s="747"/>
      <c r="B230" s="761"/>
      <c r="C230" s="759"/>
      <c r="D230" s="30" t="s">
        <v>136</v>
      </c>
      <c r="E230" s="759"/>
      <c r="F230" s="766" t="s">
        <v>51</v>
      </c>
      <c r="G230" s="766" t="s">
        <v>30</v>
      </c>
      <c r="H230" s="30">
        <v>1</v>
      </c>
      <c r="I230" s="36">
        <v>20000</v>
      </c>
      <c r="J230" s="759"/>
      <c r="K230" s="152">
        <v>0.75</v>
      </c>
      <c r="L230" s="61">
        <f t="shared" si="47"/>
        <v>15000</v>
      </c>
      <c r="M230" s="755">
        <f>SUM(L230:L232)</f>
        <v>30000</v>
      </c>
      <c r="N230" s="747"/>
      <c r="O230" s="752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</row>
    <row r="231" spans="1:27" ht="14.25" customHeight="1">
      <c r="A231" s="747"/>
      <c r="B231" s="761"/>
      <c r="C231" s="759"/>
      <c r="D231" s="30" t="s">
        <v>137</v>
      </c>
      <c r="E231" s="759"/>
      <c r="F231" s="759"/>
      <c r="G231" s="759"/>
      <c r="H231" s="30">
        <v>1</v>
      </c>
      <c r="I231" s="36">
        <v>10000</v>
      </c>
      <c r="J231" s="759"/>
      <c r="K231" s="152">
        <v>0.75</v>
      </c>
      <c r="L231" s="61">
        <f t="shared" si="47"/>
        <v>7500</v>
      </c>
      <c r="M231" s="759"/>
      <c r="N231" s="747"/>
      <c r="O231" s="752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</row>
    <row r="232" spans="1:27" ht="14.25" customHeight="1">
      <c r="A232" s="747"/>
      <c r="B232" s="761"/>
      <c r="C232" s="759"/>
      <c r="D232" s="30" t="s">
        <v>138</v>
      </c>
      <c r="E232" s="759"/>
      <c r="F232" s="732"/>
      <c r="G232" s="732"/>
      <c r="H232" s="30">
        <v>1</v>
      </c>
      <c r="I232" s="36">
        <v>10000</v>
      </c>
      <c r="J232" s="759"/>
      <c r="K232" s="152">
        <v>0.75</v>
      </c>
      <c r="L232" s="61">
        <f t="shared" si="47"/>
        <v>7500</v>
      </c>
      <c r="M232" s="732"/>
      <c r="N232" s="747"/>
      <c r="O232" s="752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</row>
    <row r="233" spans="1:27" ht="14.25" customHeight="1">
      <c r="A233" s="747"/>
      <c r="B233" s="761"/>
      <c r="C233" s="759"/>
      <c r="D233" s="30" t="s">
        <v>136</v>
      </c>
      <c r="E233" s="759"/>
      <c r="F233" s="766" t="s">
        <v>32</v>
      </c>
      <c r="G233" s="766" t="s">
        <v>30</v>
      </c>
      <c r="H233" s="30">
        <v>4</v>
      </c>
      <c r="I233" s="36">
        <v>10000</v>
      </c>
      <c r="J233" s="759"/>
      <c r="K233" s="152">
        <v>0.75</v>
      </c>
      <c r="L233" s="61">
        <f t="shared" si="47"/>
        <v>7500</v>
      </c>
      <c r="M233" s="755">
        <f>SUM(L233:L235)</f>
        <v>13875</v>
      </c>
      <c r="N233" s="747"/>
      <c r="O233" s="752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</row>
    <row r="234" spans="1:27" ht="14.25" customHeight="1">
      <c r="A234" s="747"/>
      <c r="B234" s="761"/>
      <c r="C234" s="759"/>
      <c r="D234" s="30" t="s">
        <v>137</v>
      </c>
      <c r="E234" s="759"/>
      <c r="F234" s="759"/>
      <c r="G234" s="759"/>
      <c r="H234" s="30">
        <v>4</v>
      </c>
      <c r="I234" s="36">
        <v>5000</v>
      </c>
      <c r="J234" s="759"/>
      <c r="K234" s="152">
        <v>0.75</v>
      </c>
      <c r="L234" s="61">
        <f t="shared" si="47"/>
        <v>3750</v>
      </c>
      <c r="M234" s="759"/>
      <c r="N234" s="747"/>
      <c r="O234" s="752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</row>
    <row r="235" spans="1:27" ht="14.25" customHeight="1">
      <c r="A235" s="747"/>
      <c r="B235" s="761"/>
      <c r="C235" s="759"/>
      <c r="D235" s="30" t="s">
        <v>138</v>
      </c>
      <c r="E235" s="732"/>
      <c r="F235" s="732"/>
      <c r="G235" s="732"/>
      <c r="H235" s="30">
        <v>5</v>
      </c>
      <c r="I235" s="36">
        <v>3500</v>
      </c>
      <c r="J235" s="732"/>
      <c r="K235" s="152">
        <v>0.75</v>
      </c>
      <c r="L235" s="61">
        <f t="shared" si="47"/>
        <v>2625</v>
      </c>
      <c r="M235" s="732"/>
      <c r="N235" s="747"/>
      <c r="O235" s="752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</row>
    <row r="236" spans="1:27" ht="14.25" customHeight="1">
      <c r="A236" s="747"/>
      <c r="B236" s="761"/>
      <c r="C236" s="759"/>
      <c r="D236" s="91" t="s">
        <v>138</v>
      </c>
      <c r="E236" s="91" t="s">
        <v>467</v>
      </c>
      <c r="F236" s="30" t="s">
        <v>466</v>
      </c>
      <c r="G236" s="30" t="s">
        <v>30</v>
      </c>
      <c r="H236" s="30">
        <v>5</v>
      </c>
      <c r="I236" s="36">
        <v>20000</v>
      </c>
      <c r="J236" s="36">
        <f t="shared" ref="J236:J239" si="48">I236</f>
        <v>20000</v>
      </c>
      <c r="K236" s="152">
        <v>0.75</v>
      </c>
      <c r="L236" s="61">
        <f t="shared" si="47"/>
        <v>15000</v>
      </c>
      <c r="M236" s="33">
        <f t="shared" ref="M236:M239" si="49">L236</f>
        <v>15000</v>
      </c>
      <c r="N236" s="747"/>
      <c r="O236" s="752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</row>
    <row r="237" spans="1:27" ht="14.25" customHeight="1">
      <c r="A237" s="747"/>
      <c r="B237" s="761"/>
      <c r="C237" s="759"/>
      <c r="D237" s="91" t="s">
        <v>137</v>
      </c>
      <c r="E237" s="91" t="s">
        <v>468</v>
      </c>
      <c r="F237" s="30" t="s">
        <v>466</v>
      </c>
      <c r="G237" s="30" t="s">
        <v>30</v>
      </c>
      <c r="H237" s="30">
        <v>6</v>
      </c>
      <c r="I237" s="36">
        <v>15000</v>
      </c>
      <c r="J237" s="36">
        <f t="shared" si="48"/>
        <v>15000</v>
      </c>
      <c r="K237" s="152">
        <v>0.75</v>
      </c>
      <c r="L237" s="61">
        <f t="shared" si="47"/>
        <v>11250</v>
      </c>
      <c r="M237" s="33">
        <f t="shared" si="49"/>
        <v>11250</v>
      </c>
      <c r="N237" s="747"/>
      <c r="O237" s="752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</row>
    <row r="238" spans="1:27" ht="24" customHeight="1">
      <c r="A238" s="747"/>
      <c r="B238" s="761"/>
      <c r="C238" s="759"/>
      <c r="D238" s="30" t="s">
        <v>137</v>
      </c>
      <c r="E238" s="30" t="s">
        <v>469</v>
      </c>
      <c r="F238" s="30" t="s">
        <v>466</v>
      </c>
      <c r="G238" s="30" t="s">
        <v>30</v>
      </c>
      <c r="H238" s="30">
        <v>6</v>
      </c>
      <c r="I238" s="36">
        <v>15000</v>
      </c>
      <c r="J238" s="36">
        <f t="shared" si="48"/>
        <v>15000</v>
      </c>
      <c r="K238" s="152">
        <v>0.75</v>
      </c>
      <c r="L238" s="61">
        <f t="shared" si="47"/>
        <v>11250</v>
      </c>
      <c r="M238" s="33">
        <f t="shared" si="49"/>
        <v>11250</v>
      </c>
      <c r="N238" s="747"/>
      <c r="O238" s="752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</row>
    <row r="239" spans="1:27" ht="21" customHeight="1">
      <c r="A239" s="747"/>
      <c r="B239" s="761"/>
      <c r="C239" s="759"/>
      <c r="D239" s="30" t="s">
        <v>138</v>
      </c>
      <c r="E239" s="30" t="s">
        <v>470</v>
      </c>
      <c r="F239" s="30" t="s">
        <v>466</v>
      </c>
      <c r="G239" s="30" t="s">
        <v>30</v>
      </c>
      <c r="H239" s="30">
        <v>6</v>
      </c>
      <c r="I239" s="36">
        <v>15000</v>
      </c>
      <c r="J239" s="36">
        <f t="shared" si="48"/>
        <v>15000</v>
      </c>
      <c r="K239" s="152">
        <v>0.75</v>
      </c>
      <c r="L239" s="61">
        <f t="shared" si="47"/>
        <v>11250</v>
      </c>
      <c r="M239" s="33">
        <f t="shared" si="49"/>
        <v>11250</v>
      </c>
      <c r="N239" s="747"/>
      <c r="O239" s="752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</row>
    <row r="240" spans="1:27" ht="14.25" customHeight="1">
      <c r="A240" s="747"/>
      <c r="B240" s="761"/>
      <c r="C240" s="759"/>
      <c r="D240" s="91" t="s">
        <v>136</v>
      </c>
      <c r="E240" s="765" t="s">
        <v>471</v>
      </c>
      <c r="F240" s="766" t="s">
        <v>32</v>
      </c>
      <c r="G240" s="766" t="s">
        <v>33</v>
      </c>
      <c r="H240" s="30">
        <v>4</v>
      </c>
      <c r="I240" s="36">
        <v>26000</v>
      </c>
      <c r="J240" s="755">
        <f>SUM(I240:I245)</f>
        <v>99500</v>
      </c>
      <c r="K240" s="152">
        <v>0.75</v>
      </c>
      <c r="L240" s="61">
        <f t="shared" si="47"/>
        <v>19500</v>
      </c>
      <c r="M240" s="755">
        <f>SUM(L240:L245)</f>
        <v>74625</v>
      </c>
      <c r="N240" s="747"/>
      <c r="O240" s="752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</row>
    <row r="241" spans="1:27" ht="14.25" customHeight="1">
      <c r="A241" s="747"/>
      <c r="B241" s="761"/>
      <c r="C241" s="759"/>
      <c r="D241" s="91" t="s">
        <v>137</v>
      </c>
      <c r="E241" s="759"/>
      <c r="F241" s="759"/>
      <c r="G241" s="759"/>
      <c r="H241" s="30">
        <v>4</v>
      </c>
      <c r="I241" s="36">
        <v>13000</v>
      </c>
      <c r="J241" s="759"/>
      <c r="K241" s="152">
        <v>0.75</v>
      </c>
      <c r="L241" s="61">
        <f t="shared" si="47"/>
        <v>9750</v>
      </c>
      <c r="M241" s="759"/>
      <c r="N241" s="747"/>
      <c r="O241" s="752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</row>
    <row r="242" spans="1:27" ht="14.25" customHeight="1">
      <c r="A242" s="747"/>
      <c r="B242" s="761"/>
      <c r="C242" s="759"/>
      <c r="D242" s="91" t="s">
        <v>138</v>
      </c>
      <c r="E242" s="759"/>
      <c r="F242" s="732"/>
      <c r="G242" s="732"/>
      <c r="H242" s="30">
        <v>3</v>
      </c>
      <c r="I242" s="36">
        <v>15000</v>
      </c>
      <c r="J242" s="759"/>
      <c r="K242" s="152">
        <v>0.75</v>
      </c>
      <c r="L242" s="61">
        <f t="shared" si="47"/>
        <v>11250</v>
      </c>
      <c r="M242" s="759"/>
      <c r="N242" s="747"/>
      <c r="O242" s="752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</row>
    <row r="243" spans="1:27" ht="14.25" customHeight="1">
      <c r="A243" s="747"/>
      <c r="B243" s="761"/>
      <c r="C243" s="759"/>
      <c r="D243" s="91" t="s">
        <v>136</v>
      </c>
      <c r="E243" s="759"/>
      <c r="F243" s="766" t="s">
        <v>32</v>
      </c>
      <c r="G243" s="766" t="s">
        <v>30</v>
      </c>
      <c r="H243" s="30">
        <v>5</v>
      </c>
      <c r="I243" s="36">
        <v>7000</v>
      </c>
      <c r="J243" s="759"/>
      <c r="K243" s="152">
        <v>0.75</v>
      </c>
      <c r="L243" s="61">
        <f t="shared" si="47"/>
        <v>5250</v>
      </c>
      <c r="M243" s="759"/>
      <c r="N243" s="747"/>
      <c r="O243" s="752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</row>
    <row r="244" spans="1:27" ht="14.25" customHeight="1">
      <c r="A244" s="747"/>
      <c r="B244" s="761"/>
      <c r="C244" s="759"/>
      <c r="D244" s="91" t="s">
        <v>137</v>
      </c>
      <c r="E244" s="759"/>
      <c r="F244" s="759"/>
      <c r="G244" s="759"/>
      <c r="H244" s="30">
        <v>5</v>
      </c>
      <c r="I244" s="36">
        <v>35000</v>
      </c>
      <c r="J244" s="759"/>
      <c r="K244" s="152">
        <v>0.75</v>
      </c>
      <c r="L244" s="61">
        <f t="shared" si="47"/>
        <v>26250</v>
      </c>
      <c r="M244" s="759"/>
      <c r="N244" s="747"/>
      <c r="O244" s="752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</row>
    <row r="245" spans="1:27" ht="14.25" customHeight="1">
      <c r="A245" s="747"/>
      <c r="B245" s="761"/>
      <c r="C245" s="759"/>
      <c r="D245" s="91" t="s">
        <v>138</v>
      </c>
      <c r="E245" s="732"/>
      <c r="F245" s="732"/>
      <c r="G245" s="732"/>
      <c r="H245" s="30">
        <v>5</v>
      </c>
      <c r="I245" s="36">
        <v>3500</v>
      </c>
      <c r="J245" s="732"/>
      <c r="K245" s="152">
        <v>0.75</v>
      </c>
      <c r="L245" s="61">
        <f t="shared" si="47"/>
        <v>2625</v>
      </c>
      <c r="M245" s="732"/>
      <c r="N245" s="747"/>
      <c r="O245" s="752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</row>
    <row r="246" spans="1:27" ht="14.25" customHeight="1">
      <c r="A246" s="747"/>
      <c r="B246" s="761"/>
      <c r="C246" s="759"/>
      <c r="D246" s="91" t="s">
        <v>136</v>
      </c>
      <c r="E246" s="765" t="s">
        <v>472</v>
      </c>
      <c r="F246" s="766" t="s">
        <v>473</v>
      </c>
      <c r="G246" s="766" t="s">
        <v>33</v>
      </c>
      <c r="H246" s="30">
        <v>2</v>
      </c>
      <c r="I246" s="36">
        <v>25000</v>
      </c>
      <c r="J246" s="755">
        <f>SUM(I246:I254)</f>
        <v>124000</v>
      </c>
      <c r="K246" s="152">
        <v>0.75</v>
      </c>
      <c r="L246" s="61">
        <f t="shared" si="47"/>
        <v>18750</v>
      </c>
      <c r="M246" s="755">
        <f>SUM(L246:L254)</f>
        <v>93000</v>
      </c>
      <c r="N246" s="747"/>
      <c r="O246" s="752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</row>
    <row r="247" spans="1:27" ht="14.25" customHeight="1">
      <c r="A247" s="747"/>
      <c r="B247" s="761"/>
      <c r="C247" s="759"/>
      <c r="D247" s="91" t="s">
        <v>137</v>
      </c>
      <c r="E247" s="759"/>
      <c r="F247" s="759"/>
      <c r="G247" s="759"/>
      <c r="H247" s="30">
        <v>1</v>
      </c>
      <c r="I247" s="36">
        <v>20000</v>
      </c>
      <c r="J247" s="759"/>
      <c r="K247" s="152">
        <v>0.75</v>
      </c>
      <c r="L247" s="61">
        <f t="shared" si="47"/>
        <v>15000</v>
      </c>
      <c r="M247" s="759"/>
      <c r="N247" s="747"/>
      <c r="O247" s="752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</row>
    <row r="248" spans="1:27" ht="14.25" customHeight="1">
      <c r="A248" s="747"/>
      <c r="B248" s="761"/>
      <c r="C248" s="759"/>
      <c r="D248" s="91" t="s">
        <v>138</v>
      </c>
      <c r="E248" s="759"/>
      <c r="F248" s="732"/>
      <c r="G248" s="732"/>
      <c r="H248" s="30">
        <v>3</v>
      </c>
      <c r="I248" s="36">
        <v>9000</v>
      </c>
      <c r="J248" s="759"/>
      <c r="K248" s="152">
        <v>0.75</v>
      </c>
      <c r="L248" s="61">
        <f t="shared" si="47"/>
        <v>6750</v>
      </c>
      <c r="M248" s="759"/>
      <c r="N248" s="747"/>
      <c r="O248" s="752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</row>
    <row r="249" spans="1:27" ht="14.25" customHeight="1">
      <c r="A249" s="747"/>
      <c r="B249" s="761"/>
      <c r="C249" s="759"/>
      <c r="D249" s="91" t="s">
        <v>136</v>
      </c>
      <c r="E249" s="759"/>
      <c r="F249" s="766" t="s">
        <v>473</v>
      </c>
      <c r="G249" s="766" t="s">
        <v>30</v>
      </c>
      <c r="H249" s="30">
        <v>1</v>
      </c>
      <c r="I249" s="36">
        <v>20000</v>
      </c>
      <c r="J249" s="759"/>
      <c r="K249" s="152">
        <v>0.75</v>
      </c>
      <c r="L249" s="61">
        <f t="shared" si="47"/>
        <v>15000</v>
      </c>
      <c r="M249" s="759"/>
      <c r="N249" s="747"/>
      <c r="O249" s="752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</row>
    <row r="250" spans="1:27" ht="14.25" customHeight="1">
      <c r="A250" s="747"/>
      <c r="B250" s="761"/>
      <c r="C250" s="759"/>
      <c r="D250" s="91" t="s">
        <v>137</v>
      </c>
      <c r="E250" s="759"/>
      <c r="F250" s="759"/>
      <c r="G250" s="759"/>
      <c r="H250" s="30">
        <v>1</v>
      </c>
      <c r="I250" s="36">
        <v>10000</v>
      </c>
      <c r="J250" s="759"/>
      <c r="K250" s="152">
        <v>0.75</v>
      </c>
      <c r="L250" s="61">
        <f t="shared" si="47"/>
        <v>7500</v>
      </c>
      <c r="M250" s="759"/>
      <c r="N250" s="747"/>
      <c r="O250" s="752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</row>
    <row r="251" spans="1:27" ht="14.25" customHeight="1">
      <c r="A251" s="747"/>
      <c r="B251" s="761"/>
      <c r="C251" s="759"/>
      <c r="D251" s="91" t="s">
        <v>138</v>
      </c>
      <c r="E251" s="759"/>
      <c r="F251" s="732"/>
      <c r="G251" s="732"/>
      <c r="H251" s="30">
        <v>3</v>
      </c>
      <c r="I251" s="36">
        <v>5000</v>
      </c>
      <c r="J251" s="759"/>
      <c r="K251" s="152">
        <v>0.75</v>
      </c>
      <c r="L251" s="61">
        <f t="shared" si="47"/>
        <v>3750</v>
      </c>
      <c r="M251" s="759"/>
      <c r="N251" s="747"/>
      <c r="O251" s="752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</row>
    <row r="252" spans="1:27" ht="14.25" customHeight="1">
      <c r="A252" s="747"/>
      <c r="B252" s="761"/>
      <c r="C252" s="759"/>
      <c r="D252" s="91" t="s">
        <v>136</v>
      </c>
      <c r="E252" s="759"/>
      <c r="F252" s="766" t="s">
        <v>32</v>
      </c>
      <c r="G252" s="766" t="s">
        <v>30</v>
      </c>
      <c r="H252" s="30">
        <v>3</v>
      </c>
      <c r="I252" s="36">
        <v>20000</v>
      </c>
      <c r="J252" s="759"/>
      <c r="K252" s="152">
        <v>0.75</v>
      </c>
      <c r="L252" s="61">
        <f t="shared" si="47"/>
        <v>15000</v>
      </c>
      <c r="M252" s="759"/>
      <c r="N252" s="747"/>
      <c r="O252" s="752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</row>
    <row r="253" spans="1:27" ht="14.25" customHeight="1">
      <c r="A253" s="747"/>
      <c r="B253" s="761"/>
      <c r="C253" s="759"/>
      <c r="D253" s="91" t="s">
        <v>137</v>
      </c>
      <c r="E253" s="759"/>
      <c r="F253" s="759"/>
      <c r="G253" s="759"/>
      <c r="H253" s="30">
        <v>4</v>
      </c>
      <c r="I253" s="36">
        <v>5000</v>
      </c>
      <c r="J253" s="759"/>
      <c r="K253" s="152">
        <v>0.75</v>
      </c>
      <c r="L253" s="61">
        <f t="shared" si="47"/>
        <v>3750</v>
      </c>
      <c r="M253" s="759"/>
      <c r="N253" s="747"/>
      <c r="O253" s="752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</row>
    <row r="254" spans="1:27" ht="14.25" customHeight="1">
      <c r="A254" s="747"/>
      <c r="B254" s="761"/>
      <c r="C254" s="759"/>
      <c r="D254" s="91" t="s">
        <v>138</v>
      </c>
      <c r="E254" s="732"/>
      <c r="F254" s="732"/>
      <c r="G254" s="732"/>
      <c r="H254" s="30">
        <v>3</v>
      </c>
      <c r="I254" s="36">
        <v>10000</v>
      </c>
      <c r="J254" s="732"/>
      <c r="K254" s="152">
        <v>0.75</v>
      </c>
      <c r="L254" s="61">
        <f t="shared" si="47"/>
        <v>7500</v>
      </c>
      <c r="M254" s="732"/>
      <c r="N254" s="747"/>
      <c r="O254" s="752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</row>
    <row r="255" spans="1:27" ht="14.25" customHeight="1">
      <c r="A255" s="747"/>
      <c r="B255" s="761"/>
      <c r="C255" s="759"/>
      <c r="D255" s="91" t="s">
        <v>137</v>
      </c>
      <c r="E255" s="91" t="s">
        <v>474</v>
      </c>
      <c r="F255" s="30" t="s">
        <v>32</v>
      </c>
      <c r="G255" s="30" t="s">
        <v>30</v>
      </c>
      <c r="H255" s="30">
        <v>6</v>
      </c>
      <c r="I255" s="36">
        <v>2500</v>
      </c>
      <c r="J255" s="36">
        <v>2500</v>
      </c>
      <c r="K255" s="152">
        <v>0.75</v>
      </c>
      <c r="L255" s="61">
        <f t="shared" si="47"/>
        <v>1875</v>
      </c>
      <c r="M255" s="33">
        <f>L255</f>
        <v>1875</v>
      </c>
      <c r="N255" s="747"/>
      <c r="O255" s="752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</row>
    <row r="256" spans="1:27" ht="14.25" customHeight="1">
      <c r="A256" s="747"/>
      <c r="B256" s="761"/>
      <c r="C256" s="759"/>
      <c r="D256" s="91" t="s">
        <v>136</v>
      </c>
      <c r="E256" s="765" t="s">
        <v>475</v>
      </c>
      <c r="F256" s="766" t="s">
        <v>35</v>
      </c>
      <c r="G256" s="766" t="s">
        <v>30</v>
      </c>
      <c r="H256" s="30">
        <v>6</v>
      </c>
      <c r="I256" s="36">
        <v>10000</v>
      </c>
      <c r="J256" s="755">
        <f>SUM(I256:I257)</f>
        <v>15000</v>
      </c>
      <c r="K256" s="152">
        <v>0.75</v>
      </c>
      <c r="L256" s="61">
        <f t="shared" si="47"/>
        <v>7500</v>
      </c>
      <c r="M256" s="755">
        <f>SUM(L256:L257)</f>
        <v>11250</v>
      </c>
      <c r="N256" s="747"/>
      <c r="O256" s="752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</row>
    <row r="257" spans="1:27" ht="14.25" customHeight="1">
      <c r="A257" s="742"/>
      <c r="B257" s="762"/>
      <c r="C257" s="756"/>
      <c r="D257" s="177" t="s">
        <v>137</v>
      </c>
      <c r="E257" s="756"/>
      <c r="F257" s="756"/>
      <c r="G257" s="756"/>
      <c r="H257" s="51">
        <v>6</v>
      </c>
      <c r="I257" s="54">
        <v>5000</v>
      </c>
      <c r="J257" s="756"/>
      <c r="K257" s="127">
        <v>0.75</v>
      </c>
      <c r="L257" s="153">
        <f t="shared" si="47"/>
        <v>3750</v>
      </c>
      <c r="M257" s="756"/>
      <c r="N257" s="749"/>
      <c r="O257" s="72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</row>
    <row r="258" spans="1:27" ht="14.25" customHeight="1">
      <c r="A258" s="790">
        <v>90</v>
      </c>
      <c r="B258" s="763" t="s">
        <v>476</v>
      </c>
      <c r="C258" s="770" t="s">
        <v>135</v>
      </c>
      <c r="D258" s="58" t="s">
        <v>136</v>
      </c>
      <c r="E258" s="770" t="s">
        <v>140</v>
      </c>
      <c r="F258" s="770" t="s">
        <v>466</v>
      </c>
      <c r="G258" s="770" t="s">
        <v>30</v>
      </c>
      <c r="H258" s="58">
        <v>2</v>
      </c>
      <c r="I258" s="61">
        <v>150000</v>
      </c>
      <c r="J258" s="757">
        <f>SUM(I258:I268)</f>
        <v>407500</v>
      </c>
      <c r="K258" s="151">
        <v>1</v>
      </c>
      <c r="L258" s="61">
        <f t="shared" si="47"/>
        <v>150000</v>
      </c>
      <c r="M258" s="757">
        <f>SUM(L258:L268)</f>
        <v>374375</v>
      </c>
      <c r="N258" s="741">
        <f>M258</f>
        <v>374375</v>
      </c>
      <c r="O258" s="743">
        <f>N258*75%</f>
        <v>280781.25</v>
      </c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</row>
    <row r="259" spans="1:27" ht="14.25" customHeight="1">
      <c r="A259" s="747"/>
      <c r="B259" s="761"/>
      <c r="C259" s="759"/>
      <c r="D259" s="30" t="s">
        <v>137</v>
      </c>
      <c r="E259" s="759"/>
      <c r="F259" s="759"/>
      <c r="G259" s="759"/>
      <c r="H259" s="30">
        <v>3</v>
      </c>
      <c r="I259" s="36">
        <v>50000</v>
      </c>
      <c r="J259" s="759"/>
      <c r="K259" s="152">
        <v>1</v>
      </c>
      <c r="L259" s="61">
        <f t="shared" si="47"/>
        <v>50000</v>
      </c>
      <c r="M259" s="759"/>
      <c r="N259" s="747"/>
      <c r="O259" s="752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</row>
    <row r="260" spans="1:27" ht="14.25" customHeight="1">
      <c r="A260" s="747"/>
      <c r="B260" s="761"/>
      <c r="C260" s="759"/>
      <c r="D260" s="30" t="s">
        <v>138</v>
      </c>
      <c r="E260" s="759"/>
      <c r="F260" s="732"/>
      <c r="G260" s="732"/>
      <c r="H260" s="30">
        <v>2</v>
      </c>
      <c r="I260" s="36">
        <v>75000</v>
      </c>
      <c r="J260" s="759"/>
      <c r="K260" s="152">
        <v>1</v>
      </c>
      <c r="L260" s="61">
        <f t="shared" si="47"/>
        <v>75000</v>
      </c>
      <c r="M260" s="759"/>
      <c r="N260" s="747"/>
      <c r="O260" s="752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</row>
    <row r="261" spans="1:27" ht="14.25" customHeight="1">
      <c r="A261" s="747"/>
      <c r="B261" s="761"/>
      <c r="C261" s="759"/>
      <c r="D261" s="30" t="s">
        <v>136</v>
      </c>
      <c r="E261" s="759"/>
      <c r="F261" s="766" t="s">
        <v>473</v>
      </c>
      <c r="G261" s="766" t="s">
        <v>33</v>
      </c>
      <c r="H261" s="30">
        <v>1</v>
      </c>
      <c r="I261" s="36">
        <v>40000</v>
      </c>
      <c r="J261" s="759"/>
      <c r="K261" s="152">
        <v>0.75</v>
      </c>
      <c r="L261" s="61">
        <f t="shared" si="47"/>
        <v>30000</v>
      </c>
      <c r="M261" s="759"/>
      <c r="N261" s="747"/>
      <c r="O261" s="752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</row>
    <row r="262" spans="1:27" ht="14.25" customHeight="1">
      <c r="A262" s="747"/>
      <c r="B262" s="761"/>
      <c r="C262" s="759"/>
      <c r="D262" s="30" t="s">
        <v>137</v>
      </c>
      <c r="E262" s="759"/>
      <c r="F262" s="759"/>
      <c r="G262" s="759"/>
      <c r="H262" s="30">
        <v>1</v>
      </c>
      <c r="I262" s="36">
        <v>20000</v>
      </c>
      <c r="J262" s="759"/>
      <c r="K262" s="152">
        <v>0.75</v>
      </c>
      <c r="L262" s="61">
        <f t="shared" si="47"/>
        <v>15000</v>
      </c>
      <c r="M262" s="759"/>
      <c r="N262" s="747"/>
      <c r="O262" s="752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</row>
    <row r="263" spans="1:27" ht="14.25" customHeight="1">
      <c r="A263" s="747"/>
      <c r="B263" s="761"/>
      <c r="C263" s="759"/>
      <c r="D263" s="30" t="s">
        <v>138</v>
      </c>
      <c r="E263" s="759"/>
      <c r="F263" s="732"/>
      <c r="G263" s="732"/>
      <c r="H263" s="30">
        <v>1</v>
      </c>
      <c r="I263" s="36">
        <v>20000</v>
      </c>
      <c r="J263" s="759"/>
      <c r="K263" s="152">
        <v>0.75</v>
      </c>
      <c r="L263" s="61">
        <f t="shared" si="47"/>
        <v>15000</v>
      </c>
      <c r="M263" s="759"/>
      <c r="N263" s="747"/>
      <c r="O263" s="752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</row>
    <row r="264" spans="1:27" ht="14.25" customHeight="1">
      <c r="A264" s="747"/>
      <c r="B264" s="761"/>
      <c r="C264" s="759"/>
      <c r="D264" s="30" t="s">
        <v>137</v>
      </c>
      <c r="E264" s="759"/>
      <c r="F264" s="30" t="s">
        <v>32</v>
      </c>
      <c r="G264" s="30" t="s">
        <v>33</v>
      </c>
      <c r="H264" s="30">
        <v>5</v>
      </c>
      <c r="I264" s="36">
        <v>10000</v>
      </c>
      <c r="J264" s="759"/>
      <c r="K264" s="152">
        <v>0.75</v>
      </c>
      <c r="L264" s="61">
        <f t="shared" si="47"/>
        <v>7500</v>
      </c>
      <c r="M264" s="759"/>
      <c r="N264" s="747"/>
      <c r="O264" s="752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</row>
    <row r="265" spans="1:27" ht="14.25" customHeight="1">
      <c r="A265" s="747"/>
      <c r="B265" s="761"/>
      <c r="C265" s="759"/>
      <c r="D265" s="30" t="s">
        <v>136</v>
      </c>
      <c r="E265" s="759"/>
      <c r="F265" s="766" t="s">
        <v>473</v>
      </c>
      <c r="G265" s="766" t="s">
        <v>30</v>
      </c>
      <c r="H265" s="30">
        <v>2</v>
      </c>
      <c r="I265" s="36">
        <v>15000</v>
      </c>
      <c r="J265" s="759"/>
      <c r="K265" s="152">
        <v>0.75</v>
      </c>
      <c r="L265" s="61">
        <f t="shared" si="47"/>
        <v>11250</v>
      </c>
      <c r="M265" s="759"/>
      <c r="N265" s="747"/>
      <c r="O265" s="752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</row>
    <row r="266" spans="1:27" ht="14.25" customHeight="1">
      <c r="A266" s="747"/>
      <c r="B266" s="761"/>
      <c r="C266" s="759"/>
      <c r="D266" s="30" t="s">
        <v>137</v>
      </c>
      <c r="E266" s="759"/>
      <c r="F266" s="759"/>
      <c r="G266" s="759"/>
      <c r="H266" s="30">
        <v>1</v>
      </c>
      <c r="I266" s="36">
        <v>10000</v>
      </c>
      <c r="J266" s="759"/>
      <c r="K266" s="152">
        <v>0.75</v>
      </c>
      <c r="L266" s="61">
        <f t="shared" si="47"/>
        <v>7500</v>
      </c>
      <c r="M266" s="759"/>
      <c r="N266" s="747"/>
      <c r="O266" s="752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</row>
    <row r="267" spans="1:27" ht="14.25" customHeight="1">
      <c r="A267" s="747"/>
      <c r="B267" s="761"/>
      <c r="C267" s="759"/>
      <c r="D267" s="30" t="s">
        <v>138</v>
      </c>
      <c r="E267" s="759"/>
      <c r="F267" s="732"/>
      <c r="G267" s="732"/>
      <c r="H267" s="30">
        <v>2</v>
      </c>
      <c r="I267" s="36">
        <v>7500</v>
      </c>
      <c r="J267" s="759"/>
      <c r="K267" s="152">
        <v>0.75</v>
      </c>
      <c r="L267" s="61">
        <f t="shared" si="47"/>
        <v>5625</v>
      </c>
      <c r="M267" s="759"/>
      <c r="N267" s="747"/>
      <c r="O267" s="752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</row>
    <row r="268" spans="1:27" ht="14.25" customHeight="1">
      <c r="A268" s="742"/>
      <c r="B268" s="762"/>
      <c r="C268" s="756"/>
      <c r="D268" s="51" t="s">
        <v>137</v>
      </c>
      <c r="E268" s="756"/>
      <c r="F268" s="51" t="s">
        <v>32</v>
      </c>
      <c r="G268" s="51" t="s">
        <v>30</v>
      </c>
      <c r="H268" s="51">
        <v>4</v>
      </c>
      <c r="I268" s="54">
        <v>10000</v>
      </c>
      <c r="J268" s="756"/>
      <c r="K268" s="127">
        <v>0.75</v>
      </c>
      <c r="L268" s="153">
        <f t="shared" si="47"/>
        <v>7500</v>
      </c>
      <c r="M268" s="756"/>
      <c r="N268" s="749"/>
      <c r="O268" s="72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</row>
    <row r="269" spans="1:27" ht="14.25" customHeight="1">
      <c r="A269" s="769">
        <v>91</v>
      </c>
      <c r="B269" s="760" t="s">
        <v>477</v>
      </c>
      <c r="C269" s="768" t="s">
        <v>135</v>
      </c>
      <c r="D269" s="165" t="s">
        <v>136</v>
      </c>
      <c r="E269" s="768" t="s">
        <v>141</v>
      </c>
      <c r="F269" s="768" t="s">
        <v>466</v>
      </c>
      <c r="G269" s="768" t="s">
        <v>30</v>
      </c>
      <c r="H269" s="165">
        <v>4</v>
      </c>
      <c r="I269" s="121">
        <v>50000</v>
      </c>
      <c r="J269" s="758">
        <f>SUM(I269:I278)</f>
        <v>226000</v>
      </c>
      <c r="K269" s="125">
        <v>0.5</v>
      </c>
      <c r="L269" s="121">
        <f t="shared" si="47"/>
        <v>25000</v>
      </c>
      <c r="M269" s="758">
        <f>SUM(L269:L278)</f>
        <v>99750</v>
      </c>
      <c r="N269" s="744">
        <f>M269</f>
        <v>99750</v>
      </c>
      <c r="O269" s="743">
        <f>N269*75%</f>
        <v>74812.5</v>
      </c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</row>
    <row r="270" spans="1:27" ht="14.25" customHeight="1">
      <c r="A270" s="747"/>
      <c r="B270" s="761"/>
      <c r="C270" s="759"/>
      <c r="D270" s="30" t="s">
        <v>137</v>
      </c>
      <c r="E270" s="759"/>
      <c r="F270" s="759"/>
      <c r="G270" s="759"/>
      <c r="H270" s="30">
        <v>5</v>
      </c>
      <c r="I270" s="36">
        <v>20000</v>
      </c>
      <c r="J270" s="759"/>
      <c r="K270" s="152">
        <v>0.5</v>
      </c>
      <c r="L270" s="36">
        <f t="shared" si="47"/>
        <v>10000</v>
      </c>
      <c r="M270" s="759"/>
      <c r="N270" s="747"/>
      <c r="O270" s="752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</row>
    <row r="271" spans="1:27" ht="14.25" customHeight="1">
      <c r="A271" s="747"/>
      <c r="B271" s="761"/>
      <c r="C271" s="759"/>
      <c r="D271" s="30" t="s">
        <v>138</v>
      </c>
      <c r="E271" s="759"/>
      <c r="F271" s="732"/>
      <c r="G271" s="732"/>
      <c r="H271" s="30">
        <v>3</v>
      </c>
      <c r="I271" s="36">
        <v>50000</v>
      </c>
      <c r="J271" s="759"/>
      <c r="K271" s="152">
        <v>0.5</v>
      </c>
      <c r="L271" s="36">
        <f t="shared" si="47"/>
        <v>25000</v>
      </c>
      <c r="M271" s="759"/>
      <c r="N271" s="747"/>
      <c r="O271" s="752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</row>
    <row r="272" spans="1:27" ht="14.25" customHeight="1">
      <c r="A272" s="747"/>
      <c r="B272" s="761"/>
      <c r="C272" s="759"/>
      <c r="D272" s="30" t="s">
        <v>136</v>
      </c>
      <c r="E272" s="759"/>
      <c r="F272" s="766" t="s">
        <v>32</v>
      </c>
      <c r="G272" s="766" t="s">
        <v>33</v>
      </c>
      <c r="H272" s="30">
        <v>4</v>
      </c>
      <c r="I272" s="36">
        <v>26000</v>
      </c>
      <c r="J272" s="759"/>
      <c r="K272" s="209">
        <v>0.375</v>
      </c>
      <c r="L272" s="36">
        <f t="shared" si="47"/>
        <v>9750</v>
      </c>
      <c r="M272" s="759"/>
      <c r="N272" s="747"/>
      <c r="O272" s="752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</row>
    <row r="273" spans="1:27" ht="14.25" customHeight="1">
      <c r="A273" s="747"/>
      <c r="B273" s="761"/>
      <c r="C273" s="759"/>
      <c r="D273" s="30" t="s">
        <v>137</v>
      </c>
      <c r="E273" s="759"/>
      <c r="F273" s="759"/>
      <c r="G273" s="759"/>
      <c r="H273" s="30">
        <v>5</v>
      </c>
      <c r="I273" s="36">
        <v>10000</v>
      </c>
      <c r="J273" s="759"/>
      <c r="K273" s="209">
        <v>0.375</v>
      </c>
      <c r="L273" s="36">
        <f t="shared" si="47"/>
        <v>3750</v>
      </c>
      <c r="M273" s="759"/>
      <c r="N273" s="747"/>
      <c r="O273" s="752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</row>
    <row r="274" spans="1:27" ht="14.25" customHeight="1">
      <c r="A274" s="747"/>
      <c r="B274" s="761"/>
      <c r="C274" s="759"/>
      <c r="D274" s="30" t="s">
        <v>138</v>
      </c>
      <c r="E274" s="759"/>
      <c r="F274" s="732"/>
      <c r="G274" s="732"/>
      <c r="H274" s="30">
        <v>3</v>
      </c>
      <c r="I274" s="36">
        <v>15000</v>
      </c>
      <c r="J274" s="759"/>
      <c r="K274" s="209">
        <v>0.375</v>
      </c>
      <c r="L274" s="36">
        <f t="shared" si="47"/>
        <v>5625</v>
      </c>
      <c r="M274" s="759"/>
      <c r="N274" s="747"/>
      <c r="O274" s="752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</row>
    <row r="275" spans="1:27" ht="14.25" customHeight="1">
      <c r="A275" s="747"/>
      <c r="B275" s="761"/>
      <c r="C275" s="759"/>
      <c r="D275" s="30" t="s">
        <v>136</v>
      </c>
      <c r="E275" s="759"/>
      <c r="F275" s="766" t="s">
        <v>32</v>
      </c>
      <c r="G275" s="766" t="s">
        <v>30</v>
      </c>
      <c r="H275" s="30">
        <v>2</v>
      </c>
      <c r="I275" s="36">
        <v>30000</v>
      </c>
      <c r="J275" s="759"/>
      <c r="K275" s="209">
        <v>0.375</v>
      </c>
      <c r="L275" s="36">
        <f t="shared" si="47"/>
        <v>11250</v>
      </c>
      <c r="M275" s="759"/>
      <c r="N275" s="747"/>
      <c r="O275" s="752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</row>
    <row r="276" spans="1:27" ht="14.25" customHeight="1">
      <c r="A276" s="747"/>
      <c r="B276" s="761"/>
      <c r="C276" s="759"/>
      <c r="D276" s="30" t="s">
        <v>137</v>
      </c>
      <c r="E276" s="759"/>
      <c r="F276" s="759"/>
      <c r="G276" s="759"/>
      <c r="H276" s="30">
        <v>3</v>
      </c>
      <c r="I276" s="36">
        <v>10000</v>
      </c>
      <c r="J276" s="759"/>
      <c r="K276" s="209">
        <v>0.375</v>
      </c>
      <c r="L276" s="36">
        <f t="shared" si="47"/>
        <v>3750</v>
      </c>
      <c r="M276" s="759"/>
      <c r="N276" s="747"/>
      <c r="O276" s="752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</row>
    <row r="277" spans="1:27" ht="14.25" customHeight="1">
      <c r="A277" s="747"/>
      <c r="B277" s="761"/>
      <c r="C277" s="759"/>
      <c r="D277" s="30" t="s">
        <v>138</v>
      </c>
      <c r="E277" s="732"/>
      <c r="F277" s="732"/>
      <c r="G277" s="732"/>
      <c r="H277" s="30">
        <v>4</v>
      </c>
      <c r="I277" s="36">
        <v>5000</v>
      </c>
      <c r="J277" s="759"/>
      <c r="K277" s="209">
        <v>0.375</v>
      </c>
      <c r="L277" s="36">
        <f t="shared" si="47"/>
        <v>1875</v>
      </c>
      <c r="M277" s="759"/>
      <c r="N277" s="747"/>
      <c r="O277" s="752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</row>
    <row r="278" spans="1:27" ht="14.25" customHeight="1">
      <c r="A278" s="742"/>
      <c r="B278" s="762"/>
      <c r="C278" s="756"/>
      <c r="D278" s="177" t="s">
        <v>137</v>
      </c>
      <c r="E278" s="177" t="s">
        <v>478</v>
      </c>
      <c r="F278" s="51" t="s">
        <v>32</v>
      </c>
      <c r="G278" s="51" t="s">
        <v>30</v>
      </c>
      <c r="H278" s="51">
        <v>3</v>
      </c>
      <c r="I278" s="54">
        <v>10000</v>
      </c>
      <c r="J278" s="756"/>
      <c r="K278" s="210">
        <v>0.375</v>
      </c>
      <c r="L278" s="54">
        <f t="shared" si="47"/>
        <v>3750</v>
      </c>
      <c r="M278" s="756"/>
      <c r="N278" s="749"/>
      <c r="O278" s="72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</row>
    <row r="279" spans="1:27" ht="14.25" customHeight="1">
      <c r="A279" s="769">
        <v>92</v>
      </c>
      <c r="B279" s="760" t="s">
        <v>479</v>
      </c>
      <c r="C279" s="768" t="s">
        <v>135</v>
      </c>
      <c r="D279" s="165" t="s">
        <v>136</v>
      </c>
      <c r="E279" s="768" t="s">
        <v>141</v>
      </c>
      <c r="F279" s="768" t="s">
        <v>466</v>
      </c>
      <c r="G279" s="768" t="s">
        <v>30</v>
      </c>
      <c r="H279" s="165">
        <v>4</v>
      </c>
      <c r="I279" s="121">
        <v>50000</v>
      </c>
      <c r="J279" s="758">
        <f>SUM(I279:I288)</f>
        <v>226000</v>
      </c>
      <c r="K279" s="125">
        <v>0.5</v>
      </c>
      <c r="L279" s="121">
        <f t="shared" si="47"/>
        <v>25000</v>
      </c>
      <c r="M279" s="758">
        <f>SUM(L279:L288)</f>
        <v>99750</v>
      </c>
      <c r="N279" s="744">
        <f>M279</f>
        <v>99750</v>
      </c>
      <c r="O279" s="743">
        <f>N279*75%</f>
        <v>74812.5</v>
      </c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</row>
    <row r="280" spans="1:27" ht="14.25" customHeight="1">
      <c r="A280" s="747"/>
      <c r="B280" s="761"/>
      <c r="C280" s="759"/>
      <c r="D280" s="30" t="s">
        <v>137</v>
      </c>
      <c r="E280" s="759"/>
      <c r="F280" s="759"/>
      <c r="G280" s="759"/>
      <c r="H280" s="30">
        <v>5</v>
      </c>
      <c r="I280" s="36">
        <v>20000</v>
      </c>
      <c r="J280" s="759"/>
      <c r="K280" s="152">
        <v>0.5</v>
      </c>
      <c r="L280" s="36">
        <f t="shared" si="47"/>
        <v>10000</v>
      </c>
      <c r="M280" s="759"/>
      <c r="N280" s="747"/>
      <c r="O280" s="752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</row>
    <row r="281" spans="1:27" ht="14.25" customHeight="1">
      <c r="A281" s="747"/>
      <c r="B281" s="761"/>
      <c r="C281" s="759"/>
      <c r="D281" s="30" t="s">
        <v>138</v>
      </c>
      <c r="E281" s="759"/>
      <c r="F281" s="732"/>
      <c r="G281" s="732"/>
      <c r="H281" s="30">
        <v>3</v>
      </c>
      <c r="I281" s="36">
        <v>50000</v>
      </c>
      <c r="J281" s="759"/>
      <c r="K281" s="152">
        <v>0.5</v>
      </c>
      <c r="L281" s="36">
        <f t="shared" si="47"/>
        <v>25000</v>
      </c>
      <c r="M281" s="759"/>
      <c r="N281" s="747"/>
      <c r="O281" s="752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</row>
    <row r="282" spans="1:27" ht="14.25" customHeight="1">
      <c r="A282" s="747"/>
      <c r="B282" s="761"/>
      <c r="C282" s="759"/>
      <c r="D282" s="30" t="s">
        <v>136</v>
      </c>
      <c r="E282" s="759"/>
      <c r="F282" s="766" t="s">
        <v>32</v>
      </c>
      <c r="G282" s="766" t="s">
        <v>33</v>
      </c>
      <c r="H282" s="30">
        <v>4</v>
      </c>
      <c r="I282" s="36">
        <v>26000</v>
      </c>
      <c r="J282" s="759"/>
      <c r="K282" s="209">
        <v>0.375</v>
      </c>
      <c r="L282" s="36">
        <f t="shared" si="47"/>
        <v>9750</v>
      </c>
      <c r="M282" s="759"/>
      <c r="N282" s="747"/>
      <c r="O282" s="752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</row>
    <row r="283" spans="1:27" ht="14.25" customHeight="1">
      <c r="A283" s="747"/>
      <c r="B283" s="761"/>
      <c r="C283" s="759"/>
      <c r="D283" s="30" t="s">
        <v>137</v>
      </c>
      <c r="E283" s="759"/>
      <c r="F283" s="759"/>
      <c r="G283" s="759"/>
      <c r="H283" s="30">
        <v>5</v>
      </c>
      <c r="I283" s="36">
        <v>10000</v>
      </c>
      <c r="J283" s="759"/>
      <c r="K283" s="209">
        <v>0.375</v>
      </c>
      <c r="L283" s="36">
        <f t="shared" si="47"/>
        <v>3750</v>
      </c>
      <c r="M283" s="759"/>
      <c r="N283" s="747"/>
      <c r="O283" s="752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</row>
    <row r="284" spans="1:27" ht="14.25" customHeight="1">
      <c r="A284" s="747"/>
      <c r="B284" s="761"/>
      <c r="C284" s="759"/>
      <c r="D284" s="30" t="s">
        <v>138</v>
      </c>
      <c r="E284" s="759"/>
      <c r="F284" s="732"/>
      <c r="G284" s="732"/>
      <c r="H284" s="30">
        <v>3</v>
      </c>
      <c r="I284" s="36">
        <v>15000</v>
      </c>
      <c r="J284" s="759"/>
      <c r="K284" s="209">
        <v>0.375</v>
      </c>
      <c r="L284" s="36">
        <f t="shared" si="47"/>
        <v>5625</v>
      </c>
      <c r="M284" s="759"/>
      <c r="N284" s="747"/>
      <c r="O284" s="752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</row>
    <row r="285" spans="1:27" ht="14.25" customHeight="1">
      <c r="A285" s="747"/>
      <c r="B285" s="761"/>
      <c r="C285" s="759"/>
      <c r="D285" s="30" t="s">
        <v>136</v>
      </c>
      <c r="E285" s="759"/>
      <c r="F285" s="766" t="s">
        <v>32</v>
      </c>
      <c r="G285" s="766" t="s">
        <v>30</v>
      </c>
      <c r="H285" s="30">
        <v>2</v>
      </c>
      <c r="I285" s="36">
        <v>30000</v>
      </c>
      <c r="J285" s="759"/>
      <c r="K285" s="209">
        <v>0.375</v>
      </c>
      <c r="L285" s="36">
        <f t="shared" si="47"/>
        <v>11250</v>
      </c>
      <c r="M285" s="759"/>
      <c r="N285" s="747"/>
      <c r="O285" s="752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</row>
    <row r="286" spans="1:27" ht="14.25" customHeight="1">
      <c r="A286" s="747"/>
      <c r="B286" s="761"/>
      <c r="C286" s="759"/>
      <c r="D286" s="30" t="s">
        <v>137</v>
      </c>
      <c r="E286" s="759"/>
      <c r="F286" s="759"/>
      <c r="G286" s="759"/>
      <c r="H286" s="30">
        <v>3</v>
      </c>
      <c r="I286" s="36">
        <v>10000</v>
      </c>
      <c r="J286" s="759"/>
      <c r="K286" s="209">
        <v>0.375</v>
      </c>
      <c r="L286" s="36">
        <f t="shared" si="47"/>
        <v>3750</v>
      </c>
      <c r="M286" s="759"/>
      <c r="N286" s="747"/>
      <c r="O286" s="752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</row>
    <row r="287" spans="1:27" ht="14.25" customHeight="1">
      <c r="A287" s="747"/>
      <c r="B287" s="761"/>
      <c r="C287" s="759"/>
      <c r="D287" s="30" t="s">
        <v>138</v>
      </c>
      <c r="E287" s="732"/>
      <c r="F287" s="732"/>
      <c r="G287" s="732"/>
      <c r="H287" s="30">
        <v>4</v>
      </c>
      <c r="I287" s="36">
        <v>5000</v>
      </c>
      <c r="J287" s="759"/>
      <c r="K287" s="209">
        <v>0.375</v>
      </c>
      <c r="L287" s="36">
        <f t="shared" si="47"/>
        <v>1875</v>
      </c>
      <c r="M287" s="759"/>
      <c r="N287" s="747"/>
      <c r="O287" s="752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</row>
    <row r="288" spans="1:27" ht="14.25" customHeight="1">
      <c r="A288" s="742"/>
      <c r="B288" s="762"/>
      <c r="C288" s="756"/>
      <c r="D288" s="177" t="s">
        <v>137</v>
      </c>
      <c r="E288" s="177" t="s">
        <v>478</v>
      </c>
      <c r="F288" s="51" t="s">
        <v>32</v>
      </c>
      <c r="G288" s="51" t="s">
        <v>30</v>
      </c>
      <c r="H288" s="51">
        <v>3</v>
      </c>
      <c r="I288" s="54">
        <v>10000</v>
      </c>
      <c r="J288" s="756"/>
      <c r="K288" s="210">
        <v>0.375</v>
      </c>
      <c r="L288" s="54">
        <f t="shared" si="47"/>
        <v>3750</v>
      </c>
      <c r="M288" s="756"/>
      <c r="N288" s="749"/>
      <c r="O288" s="72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</row>
    <row r="289" spans="1:27" ht="14.25" customHeight="1">
      <c r="A289" s="769">
        <v>93</v>
      </c>
      <c r="B289" s="760" t="s">
        <v>480</v>
      </c>
      <c r="C289" s="768" t="s">
        <v>135</v>
      </c>
      <c r="D289" s="165" t="s">
        <v>136</v>
      </c>
      <c r="E289" s="768" t="s">
        <v>142</v>
      </c>
      <c r="F289" s="768" t="s">
        <v>466</v>
      </c>
      <c r="G289" s="768" t="s">
        <v>30</v>
      </c>
      <c r="H289" s="165">
        <v>3</v>
      </c>
      <c r="I289" s="121">
        <v>100000</v>
      </c>
      <c r="J289" s="758">
        <f>SUM(I289:I291)</f>
        <v>200000</v>
      </c>
      <c r="K289" s="125">
        <v>1</v>
      </c>
      <c r="L289" s="121">
        <f t="shared" si="47"/>
        <v>100000</v>
      </c>
      <c r="M289" s="758">
        <f>SUM(L289:L291)</f>
        <v>200000</v>
      </c>
      <c r="N289" s="744">
        <f>M289</f>
        <v>200000</v>
      </c>
      <c r="O289" s="743">
        <f>N289*75%</f>
        <v>150000</v>
      </c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</row>
    <row r="290" spans="1:27" ht="14.25" customHeight="1">
      <c r="A290" s="747"/>
      <c r="B290" s="761"/>
      <c r="C290" s="759"/>
      <c r="D290" s="30" t="s">
        <v>137</v>
      </c>
      <c r="E290" s="759"/>
      <c r="F290" s="759"/>
      <c r="G290" s="759"/>
      <c r="H290" s="30">
        <v>3</v>
      </c>
      <c r="I290" s="36">
        <v>50000</v>
      </c>
      <c r="J290" s="759"/>
      <c r="K290" s="152">
        <v>1</v>
      </c>
      <c r="L290" s="36">
        <f t="shared" si="47"/>
        <v>50000</v>
      </c>
      <c r="M290" s="759"/>
      <c r="N290" s="747"/>
      <c r="O290" s="752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</row>
    <row r="291" spans="1:27" ht="14.25" customHeight="1">
      <c r="A291" s="742"/>
      <c r="B291" s="762"/>
      <c r="C291" s="756"/>
      <c r="D291" s="51" t="s">
        <v>138</v>
      </c>
      <c r="E291" s="756"/>
      <c r="F291" s="756"/>
      <c r="G291" s="756"/>
      <c r="H291" s="51">
        <v>3</v>
      </c>
      <c r="I291" s="54">
        <v>50000</v>
      </c>
      <c r="J291" s="756"/>
      <c r="K291" s="127">
        <v>1</v>
      </c>
      <c r="L291" s="54">
        <f t="shared" si="47"/>
        <v>50000</v>
      </c>
      <c r="M291" s="756"/>
      <c r="N291" s="749"/>
      <c r="O291" s="72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</row>
    <row r="292" spans="1:27" ht="14.25" customHeight="1">
      <c r="A292" s="769">
        <v>94</v>
      </c>
      <c r="B292" s="760" t="s">
        <v>481</v>
      </c>
      <c r="C292" s="767" t="s">
        <v>135</v>
      </c>
      <c r="D292" s="176" t="s">
        <v>136</v>
      </c>
      <c r="E292" s="767" t="s">
        <v>482</v>
      </c>
      <c r="F292" s="768" t="s">
        <v>466</v>
      </c>
      <c r="G292" s="768" t="s">
        <v>30</v>
      </c>
      <c r="H292" s="165">
        <v>5</v>
      </c>
      <c r="I292" s="211">
        <v>40000</v>
      </c>
      <c r="J292" s="791">
        <f>SUM(I292:I303)</f>
        <v>119500</v>
      </c>
      <c r="K292" s="212">
        <v>1</v>
      </c>
      <c r="L292" s="121">
        <f t="shared" si="47"/>
        <v>40000</v>
      </c>
      <c r="M292" s="758">
        <f>SUM(L292:L303)</f>
        <v>119500</v>
      </c>
      <c r="N292" s="744">
        <f>M292</f>
        <v>119500</v>
      </c>
      <c r="O292" s="743">
        <f>N292*75%</f>
        <v>89625</v>
      </c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</row>
    <row r="293" spans="1:27" ht="14.25" customHeight="1">
      <c r="A293" s="747"/>
      <c r="B293" s="761"/>
      <c r="C293" s="759"/>
      <c r="D293" s="91" t="s">
        <v>137</v>
      </c>
      <c r="E293" s="759"/>
      <c r="F293" s="759"/>
      <c r="G293" s="759"/>
      <c r="H293" s="30">
        <v>4</v>
      </c>
      <c r="I293" s="36">
        <v>25000</v>
      </c>
      <c r="J293" s="759"/>
      <c r="K293" s="209">
        <v>1</v>
      </c>
      <c r="L293" s="36">
        <f t="shared" si="47"/>
        <v>25000</v>
      </c>
      <c r="M293" s="759"/>
      <c r="N293" s="747"/>
      <c r="O293" s="752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</row>
    <row r="294" spans="1:27" ht="14.25" customHeight="1">
      <c r="A294" s="747"/>
      <c r="B294" s="761"/>
      <c r="C294" s="759"/>
      <c r="D294" s="91" t="s">
        <v>138</v>
      </c>
      <c r="E294" s="759"/>
      <c r="F294" s="732"/>
      <c r="G294" s="732"/>
      <c r="H294" s="30">
        <v>6</v>
      </c>
      <c r="I294" s="92">
        <v>15000</v>
      </c>
      <c r="J294" s="759"/>
      <c r="K294" s="209">
        <v>1</v>
      </c>
      <c r="L294" s="36">
        <f t="shared" si="47"/>
        <v>15000</v>
      </c>
      <c r="M294" s="759"/>
      <c r="N294" s="747"/>
      <c r="O294" s="752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</row>
    <row r="295" spans="1:27" ht="14.25" customHeight="1">
      <c r="A295" s="747"/>
      <c r="B295" s="761"/>
      <c r="C295" s="759"/>
      <c r="D295" s="91" t="s">
        <v>136</v>
      </c>
      <c r="E295" s="759"/>
      <c r="F295" s="766" t="s">
        <v>51</v>
      </c>
      <c r="G295" s="766" t="s">
        <v>33</v>
      </c>
      <c r="H295" s="30">
        <v>5</v>
      </c>
      <c r="I295" s="36">
        <v>8000</v>
      </c>
      <c r="J295" s="759"/>
      <c r="K295" s="209">
        <v>1</v>
      </c>
      <c r="L295" s="36">
        <f t="shared" si="47"/>
        <v>8000</v>
      </c>
      <c r="M295" s="759"/>
      <c r="N295" s="747"/>
      <c r="O295" s="752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</row>
    <row r="296" spans="1:27" ht="14.25" customHeight="1">
      <c r="A296" s="747"/>
      <c r="B296" s="761"/>
      <c r="C296" s="759"/>
      <c r="D296" s="91" t="s">
        <v>137</v>
      </c>
      <c r="E296" s="759"/>
      <c r="F296" s="759"/>
      <c r="G296" s="759"/>
      <c r="H296" s="30">
        <v>4</v>
      </c>
      <c r="I296" s="36">
        <v>5000</v>
      </c>
      <c r="J296" s="759"/>
      <c r="K296" s="209">
        <v>1</v>
      </c>
      <c r="L296" s="36">
        <f t="shared" si="47"/>
        <v>5000</v>
      </c>
      <c r="M296" s="759"/>
      <c r="N296" s="747"/>
      <c r="O296" s="752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</row>
    <row r="297" spans="1:27" ht="14.25" customHeight="1">
      <c r="A297" s="747"/>
      <c r="B297" s="761"/>
      <c r="C297" s="759"/>
      <c r="D297" s="91" t="s">
        <v>138</v>
      </c>
      <c r="E297" s="759"/>
      <c r="F297" s="732"/>
      <c r="G297" s="732"/>
      <c r="H297" s="30">
        <v>6</v>
      </c>
      <c r="I297" s="36">
        <v>3000</v>
      </c>
      <c r="J297" s="759"/>
      <c r="K297" s="209">
        <v>1</v>
      </c>
      <c r="L297" s="36">
        <f t="shared" si="47"/>
        <v>3000</v>
      </c>
      <c r="M297" s="759"/>
      <c r="N297" s="747"/>
      <c r="O297" s="752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</row>
    <row r="298" spans="1:27" ht="14.25" customHeight="1">
      <c r="A298" s="747"/>
      <c r="B298" s="761"/>
      <c r="C298" s="759"/>
      <c r="D298" s="91" t="s">
        <v>136</v>
      </c>
      <c r="E298" s="759"/>
      <c r="F298" s="766" t="s">
        <v>51</v>
      </c>
      <c r="G298" s="766" t="s">
        <v>30</v>
      </c>
      <c r="H298" s="30">
        <v>4</v>
      </c>
      <c r="I298" s="36">
        <v>6000</v>
      </c>
      <c r="J298" s="759"/>
      <c r="K298" s="209">
        <v>1</v>
      </c>
      <c r="L298" s="36">
        <f t="shared" si="47"/>
        <v>6000</v>
      </c>
      <c r="M298" s="759"/>
      <c r="N298" s="747"/>
      <c r="O298" s="752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</row>
    <row r="299" spans="1:27" ht="14.25" customHeight="1">
      <c r="A299" s="747"/>
      <c r="B299" s="761"/>
      <c r="C299" s="759"/>
      <c r="D299" s="91" t="s">
        <v>137</v>
      </c>
      <c r="E299" s="759"/>
      <c r="F299" s="759"/>
      <c r="G299" s="759"/>
      <c r="H299" s="30">
        <v>3</v>
      </c>
      <c r="I299" s="36">
        <v>5000</v>
      </c>
      <c r="J299" s="759"/>
      <c r="K299" s="209">
        <v>1</v>
      </c>
      <c r="L299" s="36">
        <f t="shared" si="47"/>
        <v>5000</v>
      </c>
      <c r="M299" s="759"/>
      <c r="N299" s="747"/>
      <c r="O299" s="752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</row>
    <row r="300" spans="1:27" ht="14.25" customHeight="1">
      <c r="A300" s="747"/>
      <c r="B300" s="761"/>
      <c r="C300" s="759"/>
      <c r="D300" s="91" t="s">
        <v>138</v>
      </c>
      <c r="E300" s="759"/>
      <c r="F300" s="732"/>
      <c r="G300" s="732"/>
      <c r="H300" s="30">
        <v>5</v>
      </c>
      <c r="I300" s="36">
        <v>2500</v>
      </c>
      <c r="J300" s="759"/>
      <c r="K300" s="209">
        <v>1</v>
      </c>
      <c r="L300" s="36">
        <f t="shared" si="47"/>
        <v>2500</v>
      </c>
      <c r="M300" s="759"/>
      <c r="N300" s="747"/>
      <c r="O300" s="752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</row>
    <row r="301" spans="1:27" ht="14.25" customHeight="1">
      <c r="A301" s="747"/>
      <c r="B301" s="761"/>
      <c r="C301" s="759"/>
      <c r="D301" s="91" t="s">
        <v>136</v>
      </c>
      <c r="E301" s="759"/>
      <c r="F301" s="766" t="s">
        <v>32</v>
      </c>
      <c r="G301" s="766" t="s">
        <v>30</v>
      </c>
      <c r="H301" s="30">
        <v>6</v>
      </c>
      <c r="I301" s="36">
        <v>5000</v>
      </c>
      <c r="J301" s="759"/>
      <c r="K301" s="209">
        <v>1</v>
      </c>
      <c r="L301" s="36">
        <f t="shared" si="47"/>
        <v>5000</v>
      </c>
      <c r="M301" s="759"/>
      <c r="N301" s="747"/>
      <c r="O301" s="752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</row>
    <row r="302" spans="1:27" ht="14.25" customHeight="1">
      <c r="A302" s="747"/>
      <c r="B302" s="761"/>
      <c r="C302" s="759"/>
      <c r="D302" s="91" t="s">
        <v>137</v>
      </c>
      <c r="E302" s="759"/>
      <c r="F302" s="759"/>
      <c r="G302" s="759"/>
      <c r="H302" s="30">
        <v>6</v>
      </c>
      <c r="I302" s="36">
        <v>2500</v>
      </c>
      <c r="J302" s="759"/>
      <c r="K302" s="209">
        <v>1</v>
      </c>
      <c r="L302" s="36">
        <f t="shared" si="47"/>
        <v>2500</v>
      </c>
      <c r="M302" s="759"/>
      <c r="N302" s="747"/>
      <c r="O302" s="752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</row>
    <row r="303" spans="1:27" ht="14.25" customHeight="1">
      <c r="A303" s="742"/>
      <c r="B303" s="762"/>
      <c r="C303" s="756"/>
      <c r="D303" s="177" t="s">
        <v>138</v>
      </c>
      <c r="E303" s="756"/>
      <c r="F303" s="756"/>
      <c r="G303" s="756"/>
      <c r="H303" s="51">
        <v>6</v>
      </c>
      <c r="I303" s="54">
        <v>2500</v>
      </c>
      <c r="J303" s="756"/>
      <c r="K303" s="210">
        <v>1</v>
      </c>
      <c r="L303" s="54">
        <f t="shared" si="47"/>
        <v>2500</v>
      </c>
      <c r="M303" s="756"/>
      <c r="N303" s="749"/>
      <c r="O303" s="72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</row>
    <row r="304" spans="1:27" ht="14.25" customHeight="1">
      <c r="A304" s="769">
        <v>95</v>
      </c>
      <c r="B304" s="760" t="s">
        <v>483</v>
      </c>
      <c r="C304" s="768" t="s">
        <v>135</v>
      </c>
      <c r="D304" s="176" t="s">
        <v>138</v>
      </c>
      <c r="E304" s="767" t="s">
        <v>484</v>
      </c>
      <c r="F304" s="165" t="s">
        <v>466</v>
      </c>
      <c r="G304" s="165" t="s">
        <v>30</v>
      </c>
      <c r="H304" s="165">
        <v>6</v>
      </c>
      <c r="I304" s="121">
        <v>15000</v>
      </c>
      <c r="J304" s="758">
        <f>SUM(I304:I308)</f>
        <v>60000</v>
      </c>
      <c r="K304" s="125">
        <v>1</v>
      </c>
      <c r="L304" s="121">
        <f t="shared" si="47"/>
        <v>15000</v>
      </c>
      <c r="M304" s="758">
        <f>SUM(L304:L308)</f>
        <v>60000</v>
      </c>
      <c r="N304" s="744">
        <f>M304</f>
        <v>60000</v>
      </c>
      <c r="O304" s="743">
        <f>N304*75%</f>
        <v>45000</v>
      </c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</row>
    <row r="305" spans="1:27" ht="14.25" customHeight="1">
      <c r="A305" s="747"/>
      <c r="B305" s="761"/>
      <c r="C305" s="759"/>
      <c r="D305" s="91" t="s">
        <v>138</v>
      </c>
      <c r="E305" s="759"/>
      <c r="F305" s="30" t="s">
        <v>32</v>
      </c>
      <c r="G305" s="30" t="s">
        <v>33</v>
      </c>
      <c r="H305" s="30">
        <v>3</v>
      </c>
      <c r="I305" s="36">
        <v>15000</v>
      </c>
      <c r="J305" s="759"/>
      <c r="K305" s="152">
        <v>1</v>
      </c>
      <c r="L305" s="36">
        <f t="shared" si="47"/>
        <v>15000</v>
      </c>
      <c r="M305" s="759"/>
      <c r="N305" s="747"/>
      <c r="O305" s="752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</row>
    <row r="306" spans="1:27" ht="14.25" customHeight="1">
      <c r="A306" s="747"/>
      <c r="B306" s="761"/>
      <c r="C306" s="759"/>
      <c r="D306" s="91" t="s">
        <v>136</v>
      </c>
      <c r="E306" s="759"/>
      <c r="F306" s="766" t="s">
        <v>32</v>
      </c>
      <c r="G306" s="766" t="s">
        <v>30</v>
      </c>
      <c r="H306" s="30">
        <v>4</v>
      </c>
      <c r="I306" s="36">
        <v>10000</v>
      </c>
      <c r="J306" s="759"/>
      <c r="K306" s="152">
        <v>1</v>
      </c>
      <c r="L306" s="36">
        <f t="shared" si="47"/>
        <v>10000</v>
      </c>
      <c r="M306" s="759"/>
      <c r="N306" s="747"/>
      <c r="O306" s="752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</row>
    <row r="307" spans="1:27" ht="14.25" customHeight="1">
      <c r="A307" s="747"/>
      <c r="B307" s="761"/>
      <c r="C307" s="759"/>
      <c r="D307" s="91" t="s">
        <v>137</v>
      </c>
      <c r="E307" s="759"/>
      <c r="F307" s="759"/>
      <c r="G307" s="759"/>
      <c r="H307" s="30">
        <v>3</v>
      </c>
      <c r="I307" s="36">
        <v>10000</v>
      </c>
      <c r="J307" s="759"/>
      <c r="K307" s="152">
        <v>1</v>
      </c>
      <c r="L307" s="36">
        <f t="shared" si="47"/>
        <v>10000</v>
      </c>
      <c r="M307" s="759"/>
      <c r="N307" s="747"/>
      <c r="O307" s="752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</row>
    <row r="308" spans="1:27" ht="14.25" customHeight="1">
      <c r="A308" s="742"/>
      <c r="B308" s="762"/>
      <c r="C308" s="756"/>
      <c r="D308" s="177" t="s">
        <v>138</v>
      </c>
      <c r="E308" s="756"/>
      <c r="F308" s="756"/>
      <c r="G308" s="756"/>
      <c r="H308" s="51">
        <v>3</v>
      </c>
      <c r="I308" s="54">
        <v>10000</v>
      </c>
      <c r="J308" s="756"/>
      <c r="K308" s="127">
        <v>1</v>
      </c>
      <c r="L308" s="54">
        <f t="shared" si="47"/>
        <v>10000</v>
      </c>
      <c r="M308" s="756"/>
      <c r="N308" s="749"/>
      <c r="O308" s="72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</row>
    <row r="309" spans="1:27" ht="27" customHeight="1">
      <c r="A309" s="157">
        <v>96</v>
      </c>
      <c r="B309" s="155" t="s">
        <v>485</v>
      </c>
      <c r="C309" s="158" t="s">
        <v>135</v>
      </c>
      <c r="D309" s="174" t="s">
        <v>137</v>
      </c>
      <c r="E309" s="174" t="s">
        <v>468</v>
      </c>
      <c r="F309" s="158" t="s">
        <v>466</v>
      </c>
      <c r="G309" s="158" t="s">
        <v>30</v>
      </c>
      <c r="H309" s="158">
        <v>6</v>
      </c>
      <c r="I309" s="140">
        <v>15000</v>
      </c>
      <c r="J309" s="140">
        <v>15000</v>
      </c>
      <c r="K309" s="141">
        <v>1</v>
      </c>
      <c r="L309" s="140">
        <f t="shared" si="47"/>
        <v>15000</v>
      </c>
      <c r="M309" s="140">
        <v>15000</v>
      </c>
      <c r="N309" s="144">
        <v>15000</v>
      </c>
      <c r="O309" s="136">
        <f t="shared" ref="O309:O310" si="50">N309*75%</f>
        <v>11250</v>
      </c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</row>
    <row r="310" spans="1:27" ht="14.25" customHeight="1">
      <c r="A310" s="769">
        <v>97</v>
      </c>
      <c r="B310" s="760" t="s">
        <v>486</v>
      </c>
      <c r="C310" s="768" t="s">
        <v>135</v>
      </c>
      <c r="D310" s="176" t="s">
        <v>136</v>
      </c>
      <c r="E310" s="767" t="s">
        <v>471</v>
      </c>
      <c r="F310" s="768" t="s">
        <v>32</v>
      </c>
      <c r="G310" s="768" t="s">
        <v>33</v>
      </c>
      <c r="H310" s="165">
        <v>4</v>
      </c>
      <c r="I310" s="121">
        <v>26000</v>
      </c>
      <c r="J310" s="758">
        <f>SUM(I310:I315)</f>
        <v>68000</v>
      </c>
      <c r="K310" s="125">
        <v>1</v>
      </c>
      <c r="L310" s="121">
        <f t="shared" si="47"/>
        <v>26000</v>
      </c>
      <c r="M310" s="758">
        <f>SUM(L310:L315)</f>
        <v>68000</v>
      </c>
      <c r="N310" s="744">
        <f>M310</f>
        <v>68000</v>
      </c>
      <c r="O310" s="754">
        <f t="shared" si="50"/>
        <v>51000</v>
      </c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</row>
    <row r="311" spans="1:27" ht="14.25" customHeight="1">
      <c r="A311" s="747"/>
      <c r="B311" s="761"/>
      <c r="C311" s="759"/>
      <c r="D311" s="91" t="s">
        <v>137</v>
      </c>
      <c r="E311" s="759"/>
      <c r="F311" s="759"/>
      <c r="G311" s="759"/>
      <c r="H311" s="30">
        <v>4</v>
      </c>
      <c r="I311" s="36">
        <v>13000</v>
      </c>
      <c r="J311" s="759"/>
      <c r="K311" s="152">
        <v>1</v>
      </c>
      <c r="L311" s="36">
        <f t="shared" si="47"/>
        <v>13000</v>
      </c>
      <c r="M311" s="759"/>
      <c r="N311" s="747"/>
      <c r="O311" s="752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</row>
    <row r="312" spans="1:27" ht="14.25" customHeight="1">
      <c r="A312" s="747"/>
      <c r="B312" s="761"/>
      <c r="C312" s="759"/>
      <c r="D312" s="91" t="s">
        <v>138</v>
      </c>
      <c r="E312" s="759"/>
      <c r="F312" s="732"/>
      <c r="G312" s="732"/>
      <c r="H312" s="30">
        <v>3</v>
      </c>
      <c r="I312" s="36">
        <v>15000</v>
      </c>
      <c r="J312" s="759"/>
      <c r="K312" s="152">
        <v>1</v>
      </c>
      <c r="L312" s="36">
        <f t="shared" si="47"/>
        <v>15000</v>
      </c>
      <c r="M312" s="759"/>
      <c r="N312" s="747"/>
      <c r="O312" s="752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</row>
    <row r="313" spans="1:27" ht="14.25" customHeight="1">
      <c r="A313" s="747"/>
      <c r="B313" s="761"/>
      <c r="C313" s="759"/>
      <c r="D313" s="91" t="s">
        <v>136</v>
      </c>
      <c r="E313" s="759"/>
      <c r="F313" s="766" t="s">
        <v>32</v>
      </c>
      <c r="G313" s="766" t="s">
        <v>30</v>
      </c>
      <c r="H313" s="30">
        <v>5</v>
      </c>
      <c r="I313" s="36">
        <v>7000</v>
      </c>
      <c r="J313" s="759"/>
      <c r="K313" s="152">
        <v>1</v>
      </c>
      <c r="L313" s="36">
        <f t="shared" si="47"/>
        <v>7000</v>
      </c>
      <c r="M313" s="759"/>
      <c r="N313" s="747"/>
      <c r="O313" s="752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</row>
    <row r="314" spans="1:27" ht="14.25" customHeight="1">
      <c r="A314" s="747"/>
      <c r="B314" s="761"/>
      <c r="C314" s="759"/>
      <c r="D314" s="91" t="s">
        <v>137</v>
      </c>
      <c r="E314" s="759"/>
      <c r="F314" s="759"/>
      <c r="G314" s="759"/>
      <c r="H314" s="30">
        <v>5</v>
      </c>
      <c r="I314" s="36">
        <v>3500</v>
      </c>
      <c r="J314" s="759"/>
      <c r="K314" s="152">
        <v>1</v>
      </c>
      <c r="L314" s="36">
        <f t="shared" si="47"/>
        <v>3500</v>
      </c>
      <c r="M314" s="759"/>
      <c r="N314" s="747"/>
      <c r="O314" s="752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</row>
    <row r="315" spans="1:27" ht="14.25" customHeight="1">
      <c r="A315" s="742"/>
      <c r="B315" s="762"/>
      <c r="C315" s="756"/>
      <c r="D315" s="177" t="s">
        <v>138</v>
      </c>
      <c r="E315" s="756"/>
      <c r="F315" s="756"/>
      <c r="G315" s="756"/>
      <c r="H315" s="51">
        <v>5</v>
      </c>
      <c r="I315" s="54">
        <v>3500</v>
      </c>
      <c r="J315" s="756"/>
      <c r="K315" s="127">
        <v>1</v>
      </c>
      <c r="L315" s="54">
        <f t="shared" si="47"/>
        <v>3500</v>
      </c>
      <c r="M315" s="756"/>
      <c r="N315" s="749"/>
      <c r="O315" s="72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</row>
    <row r="316" spans="1:27" ht="14.25" customHeight="1">
      <c r="A316" s="769">
        <v>98</v>
      </c>
      <c r="B316" s="760" t="s">
        <v>487</v>
      </c>
      <c r="C316" s="768" t="s">
        <v>135</v>
      </c>
      <c r="D316" s="176" t="s">
        <v>136</v>
      </c>
      <c r="E316" s="767" t="s">
        <v>488</v>
      </c>
      <c r="F316" s="768" t="s">
        <v>67</v>
      </c>
      <c r="G316" s="768" t="s">
        <v>30</v>
      </c>
      <c r="H316" s="165">
        <v>1</v>
      </c>
      <c r="I316" s="121">
        <v>10000</v>
      </c>
      <c r="J316" s="758">
        <f>SUM(I316:I318)</f>
        <v>18000</v>
      </c>
      <c r="K316" s="125">
        <v>1</v>
      </c>
      <c r="L316" s="121">
        <f t="shared" si="47"/>
        <v>10000</v>
      </c>
      <c r="M316" s="758">
        <f>SUM(L316:L319)</f>
        <v>19875</v>
      </c>
      <c r="N316" s="744">
        <f>M316</f>
        <v>19875</v>
      </c>
      <c r="O316" s="743">
        <f>N316*75%</f>
        <v>14906.25</v>
      </c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</row>
    <row r="317" spans="1:27" ht="14.25" customHeight="1">
      <c r="A317" s="747"/>
      <c r="B317" s="761"/>
      <c r="C317" s="759"/>
      <c r="D317" s="91" t="s">
        <v>137</v>
      </c>
      <c r="E317" s="759"/>
      <c r="F317" s="759"/>
      <c r="G317" s="759"/>
      <c r="H317" s="30">
        <v>1</v>
      </c>
      <c r="I317" s="36">
        <v>5000</v>
      </c>
      <c r="J317" s="759"/>
      <c r="K317" s="152">
        <v>1</v>
      </c>
      <c r="L317" s="36">
        <f t="shared" si="47"/>
        <v>5000</v>
      </c>
      <c r="M317" s="759"/>
      <c r="N317" s="747"/>
      <c r="O317" s="752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</row>
    <row r="318" spans="1:27" ht="14.25" customHeight="1">
      <c r="A318" s="747"/>
      <c r="B318" s="761"/>
      <c r="C318" s="759"/>
      <c r="D318" s="91" t="s">
        <v>138</v>
      </c>
      <c r="E318" s="732"/>
      <c r="F318" s="732"/>
      <c r="G318" s="732"/>
      <c r="H318" s="30">
        <v>2</v>
      </c>
      <c r="I318" s="36">
        <v>3000</v>
      </c>
      <c r="J318" s="732"/>
      <c r="K318" s="152">
        <v>1</v>
      </c>
      <c r="L318" s="36">
        <f t="shared" si="47"/>
        <v>3000</v>
      </c>
      <c r="M318" s="759"/>
      <c r="N318" s="747"/>
      <c r="O318" s="752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</row>
    <row r="319" spans="1:27" ht="14.25" customHeight="1">
      <c r="A319" s="742"/>
      <c r="B319" s="762"/>
      <c r="C319" s="756"/>
      <c r="D319" s="177" t="s">
        <v>137</v>
      </c>
      <c r="E319" s="177" t="s">
        <v>474</v>
      </c>
      <c r="F319" s="51" t="s">
        <v>32</v>
      </c>
      <c r="G319" s="51" t="s">
        <v>30</v>
      </c>
      <c r="H319" s="51">
        <v>6</v>
      </c>
      <c r="I319" s="54">
        <v>2500</v>
      </c>
      <c r="J319" s="54">
        <v>2500</v>
      </c>
      <c r="K319" s="127">
        <v>0.75</v>
      </c>
      <c r="L319" s="54">
        <f t="shared" si="47"/>
        <v>1875</v>
      </c>
      <c r="M319" s="756"/>
      <c r="N319" s="749"/>
      <c r="O319" s="72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</row>
    <row r="320" spans="1:27" ht="30" customHeight="1">
      <c r="A320" s="157">
        <v>99</v>
      </c>
      <c r="B320" s="128" t="s">
        <v>489</v>
      </c>
      <c r="C320" s="183" t="s">
        <v>135</v>
      </c>
      <c r="D320" s="182" t="s">
        <v>137</v>
      </c>
      <c r="E320" s="182" t="s">
        <v>490</v>
      </c>
      <c r="F320" s="183" t="s">
        <v>51</v>
      </c>
      <c r="G320" s="183" t="s">
        <v>30</v>
      </c>
      <c r="H320" s="183">
        <v>5</v>
      </c>
      <c r="I320" s="131">
        <v>5000</v>
      </c>
      <c r="J320" s="131">
        <v>5000</v>
      </c>
      <c r="K320" s="132">
        <v>1</v>
      </c>
      <c r="L320" s="131">
        <f t="shared" si="47"/>
        <v>5000</v>
      </c>
      <c r="M320" s="131">
        <v>5000</v>
      </c>
      <c r="N320" s="135">
        <v>5000</v>
      </c>
      <c r="O320" s="136">
        <f t="shared" ref="O320:O321" si="51">N320*75%</f>
        <v>3750</v>
      </c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</row>
    <row r="321" spans="1:27" ht="14.25" customHeight="1">
      <c r="A321" s="769">
        <v>100</v>
      </c>
      <c r="B321" s="760" t="s">
        <v>491</v>
      </c>
      <c r="C321" s="768" t="s">
        <v>492</v>
      </c>
      <c r="D321" s="176" t="s">
        <v>493</v>
      </c>
      <c r="E321" s="767" t="s">
        <v>494</v>
      </c>
      <c r="F321" s="768" t="s">
        <v>495</v>
      </c>
      <c r="G321" s="768" t="s">
        <v>30</v>
      </c>
      <c r="H321" s="165">
        <v>3</v>
      </c>
      <c r="I321" s="121">
        <v>20000</v>
      </c>
      <c r="J321" s="758">
        <f>SUM(I321:I323)</f>
        <v>30000</v>
      </c>
      <c r="K321" s="125">
        <v>0.5</v>
      </c>
      <c r="L321" s="121">
        <f t="shared" si="47"/>
        <v>10000</v>
      </c>
      <c r="M321" s="758">
        <f t="shared" ref="M321:N321" si="52">SUM(L321:L323)</f>
        <v>15000</v>
      </c>
      <c r="N321" s="744">
        <f t="shared" si="52"/>
        <v>15000</v>
      </c>
      <c r="O321" s="754">
        <f t="shared" si="51"/>
        <v>11250</v>
      </c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</row>
    <row r="322" spans="1:27" ht="14.25" customHeight="1">
      <c r="A322" s="747"/>
      <c r="B322" s="761"/>
      <c r="C322" s="759"/>
      <c r="D322" s="91" t="s">
        <v>496</v>
      </c>
      <c r="E322" s="759"/>
      <c r="F322" s="759"/>
      <c r="G322" s="759"/>
      <c r="H322" s="30">
        <v>4</v>
      </c>
      <c r="I322" s="36">
        <v>5000</v>
      </c>
      <c r="J322" s="759"/>
      <c r="K322" s="152">
        <v>0.5</v>
      </c>
      <c r="L322" s="36">
        <f t="shared" si="47"/>
        <v>2500</v>
      </c>
      <c r="M322" s="759"/>
      <c r="N322" s="747"/>
      <c r="O322" s="752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</row>
    <row r="323" spans="1:27" ht="14.25" customHeight="1">
      <c r="A323" s="742"/>
      <c r="B323" s="762"/>
      <c r="C323" s="756"/>
      <c r="D323" s="177" t="s">
        <v>138</v>
      </c>
      <c r="E323" s="756"/>
      <c r="F323" s="756"/>
      <c r="G323" s="756"/>
      <c r="H323" s="51">
        <v>4</v>
      </c>
      <c r="I323" s="54">
        <v>5000</v>
      </c>
      <c r="J323" s="756"/>
      <c r="K323" s="127">
        <v>0.5</v>
      </c>
      <c r="L323" s="54">
        <f t="shared" si="47"/>
        <v>2500</v>
      </c>
      <c r="M323" s="756"/>
      <c r="N323" s="749"/>
      <c r="O323" s="72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</row>
    <row r="324" spans="1:27" ht="14.25" customHeight="1">
      <c r="A324" s="769">
        <v>101</v>
      </c>
      <c r="B324" s="760" t="s">
        <v>497</v>
      </c>
      <c r="C324" s="768" t="s">
        <v>135</v>
      </c>
      <c r="D324" s="176" t="s">
        <v>136</v>
      </c>
      <c r="E324" s="767" t="s">
        <v>498</v>
      </c>
      <c r="F324" s="768" t="s">
        <v>32</v>
      </c>
      <c r="G324" s="768" t="s">
        <v>30</v>
      </c>
      <c r="H324" s="165">
        <v>3</v>
      </c>
      <c r="I324" s="121">
        <v>20000</v>
      </c>
      <c r="J324" s="758">
        <f>SUM(I324:I326)</f>
        <v>30000</v>
      </c>
      <c r="K324" s="125">
        <v>0.5</v>
      </c>
      <c r="L324" s="121">
        <f t="shared" si="47"/>
        <v>10000</v>
      </c>
      <c r="M324" s="758">
        <f>SUM(L324:L326)</f>
        <v>15000</v>
      </c>
      <c r="N324" s="744">
        <f>SUM(M324:M328)</f>
        <v>26250</v>
      </c>
      <c r="O324" s="743">
        <f>N324*75%</f>
        <v>19687.5</v>
      </c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</row>
    <row r="325" spans="1:27" ht="14.25" customHeight="1">
      <c r="A325" s="747"/>
      <c r="B325" s="761"/>
      <c r="C325" s="759"/>
      <c r="D325" s="91" t="s">
        <v>137</v>
      </c>
      <c r="E325" s="759"/>
      <c r="F325" s="759"/>
      <c r="G325" s="759"/>
      <c r="H325" s="30">
        <v>4</v>
      </c>
      <c r="I325" s="36">
        <v>5000</v>
      </c>
      <c r="J325" s="759"/>
      <c r="K325" s="152">
        <v>0.5</v>
      </c>
      <c r="L325" s="36">
        <f t="shared" si="47"/>
        <v>2500</v>
      </c>
      <c r="M325" s="759"/>
      <c r="N325" s="747"/>
      <c r="O325" s="752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</row>
    <row r="326" spans="1:27" ht="14.25" customHeight="1">
      <c r="A326" s="747"/>
      <c r="B326" s="761"/>
      <c r="C326" s="732"/>
      <c r="D326" s="91" t="s">
        <v>138</v>
      </c>
      <c r="E326" s="732"/>
      <c r="F326" s="732"/>
      <c r="G326" s="732"/>
      <c r="H326" s="30">
        <v>4</v>
      </c>
      <c r="I326" s="36">
        <v>5000</v>
      </c>
      <c r="J326" s="732"/>
      <c r="K326" s="152">
        <v>0.5</v>
      </c>
      <c r="L326" s="36">
        <f t="shared" si="47"/>
        <v>2500</v>
      </c>
      <c r="M326" s="732"/>
      <c r="N326" s="747"/>
      <c r="O326" s="752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</row>
    <row r="327" spans="1:27" ht="14.25" customHeight="1">
      <c r="A327" s="747"/>
      <c r="B327" s="761"/>
      <c r="C327" s="766" t="s">
        <v>135</v>
      </c>
      <c r="D327" s="91" t="s">
        <v>136</v>
      </c>
      <c r="E327" s="765" t="s">
        <v>475</v>
      </c>
      <c r="F327" s="766" t="s">
        <v>35</v>
      </c>
      <c r="G327" s="766" t="s">
        <v>30</v>
      </c>
      <c r="H327" s="30">
        <v>6</v>
      </c>
      <c r="I327" s="36">
        <v>10000</v>
      </c>
      <c r="J327" s="755">
        <f>SUM(I327:I328)</f>
        <v>15000</v>
      </c>
      <c r="K327" s="152">
        <v>0.75</v>
      </c>
      <c r="L327" s="36">
        <f t="shared" si="47"/>
        <v>7500</v>
      </c>
      <c r="M327" s="755">
        <f>SUM(L327:L328)</f>
        <v>11250</v>
      </c>
      <c r="N327" s="747"/>
      <c r="O327" s="752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</row>
    <row r="328" spans="1:27" ht="14.25" customHeight="1">
      <c r="A328" s="742"/>
      <c r="B328" s="762"/>
      <c r="C328" s="756"/>
      <c r="D328" s="177" t="s">
        <v>137</v>
      </c>
      <c r="E328" s="756"/>
      <c r="F328" s="756"/>
      <c r="G328" s="756"/>
      <c r="H328" s="51">
        <v>6</v>
      </c>
      <c r="I328" s="54">
        <v>5000</v>
      </c>
      <c r="J328" s="756"/>
      <c r="K328" s="127">
        <v>0.75</v>
      </c>
      <c r="L328" s="54">
        <f t="shared" si="47"/>
        <v>3750</v>
      </c>
      <c r="M328" s="756"/>
      <c r="N328" s="749"/>
      <c r="O328" s="72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</row>
    <row r="329" spans="1:27" ht="22.5" customHeight="1">
      <c r="A329" s="157">
        <v>102</v>
      </c>
      <c r="B329" s="213" t="s">
        <v>499</v>
      </c>
      <c r="C329" s="214" t="s">
        <v>492</v>
      </c>
      <c r="D329" s="215" t="s">
        <v>138</v>
      </c>
      <c r="E329" s="216" t="s">
        <v>500</v>
      </c>
      <c r="F329" s="214" t="s">
        <v>29</v>
      </c>
      <c r="G329" s="214" t="s">
        <v>30</v>
      </c>
      <c r="H329" s="214">
        <v>5</v>
      </c>
      <c r="I329" s="153">
        <v>20000</v>
      </c>
      <c r="J329" s="153">
        <v>20000</v>
      </c>
      <c r="K329" s="217">
        <v>1</v>
      </c>
      <c r="L329" s="153">
        <v>20000</v>
      </c>
      <c r="M329" s="153">
        <v>20000</v>
      </c>
      <c r="N329" s="142">
        <v>20000</v>
      </c>
      <c r="O329" s="136">
        <f t="shared" ref="O329:O330" si="53">N329*75%</f>
        <v>15000</v>
      </c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</row>
    <row r="330" spans="1:27" ht="14.25" customHeight="1">
      <c r="A330" s="769">
        <v>103</v>
      </c>
      <c r="B330" s="763" t="s">
        <v>501</v>
      </c>
      <c r="C330" s="58" t="s">
        <v>196</v>
      </c>
      <c r="D330" s="58" t="s">
        <v>196</v>
      </c>
      <c r="E330" s="58" t="s">
        <v>195</v>
      </c>
      <c r="F330" s="58" t="s">
        <v>198</v>
      </c>
      <c r="G330" s="58" t="s">
        <v>160</v>
      </c>
      <c r="H330" s="58">
        <v>1</v>
      </c>
      <c r="I330" s="61">
        <v>200000</v>
      </c>
      <c r="J330" s="757">
        <f>SUM(I330:I331)</f>
        <v>220000</v>
      </c>
      <c r="K330" s="151">
        <v>1</v>
      </c>
      <c r="L330" s="63">
        <f t="shared" ref="L330:L337" si="54">I330*K330</f>
        <v>200000</v>
      </c>
      <c r="M330" s="757">
        <f>SUM(L330:L331)</f>
        <v>215000</v>
      </c>
      <c r="N330" s="741">
        <f>M330</f>
        <v>215000</v>
      </c>
      <c r="O330" s="754">
        <f t="shared" si="53"/>
        <v>161250</v>
      </c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</row>
    <row r="331" spans="1:27" ht="14.25" customHeight="1">
      <c r="A331" s="742"/>
      <c r="B331" s="764"/>
      <c r="C331" s="79" t="s">
        <v>196</v>
      </c>
      <c r="D331" s="79" t="s">
        <v>196</v>
      </c>
      <c r="E331" s="79" t="s">
        <v>202</v>
      </c>
      <c r="F331" s="79" t="s">
        <v>198</v>
      </c>
      <c r="G331" s="79" t="s">
        <v>160</v>
      </c>
      <c r="H331" s="79">
        <v>5</v>
      </c>
      <c r="I331" s="82">
        <v>20000</v>
      </c>
      <c r="J331" s="732"/>
      <c r="K331" s="134">
        <v>0.75</v>
      </c>
      <c r="L331" s="84">
        <f t="shared" si="54"/>
        <v>15000</v>
      </c>
      <c r="M331" s="732"/>
      <c r="N331" s="742"/>
      <c r="O331" s="753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</row>
    <row r="332" spans="1:27" ht="14.25" customHeight="1">
      <c r="A332" s="769">
        <v>104</v>
      </c>
      <c r="B332" s="760" t="s">
        <v>502</v>
      </c>
      <c r="C332" s="165" t="s">
        <v>196</v>
      </c>
      <c r="D332" s="165" t="s">
        <v>196</v>
      </c>
      <c r="E332" s="165" t="s">
        <v>199</v>
      </c>
      <c r="F332" s="165" t="s">
        <v>198</v>
      </c>
      <c r="G332" s="165" t="s">
        <v>160</v>
      </c>
      <c r="H332" s="165">
        <v>5</v>
      </c>
      <c r="I332" s="121">
        <v>20000</v>
      </c>
      <c r="J332" s="758">
        <f>SUM(I332:I335)</f>
        <v>160000</v>
      </c>
      <c r="K332" s="125">
        <v>0.75</v>
      </c>
      <c r="L332" s="126">
        <f t="shared" si="54"/>
        <v>15000</v>
      </c>
      <c r="M332" s="758">
        <f>SUM(L332:L335)</f>
        <v>145000</v>
      </c>
      <c r="N332" s="744">
        <f>M332</f>
        <v>145000</v>
      </c>
      <c r="O332" s="754">
        <f>N332*75%</f>
        <v>108750</v>
      </c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</row>
    <row r="333" spans="1:27" ht="14.25" customHeight="1">
      <c r="A333" s="747"/>
      <c r="B333" s="761"/>
      <c r="C333" s="30" t="s">
        <v>196</v>
      </c>
      <c r="D333" s="30" t="s">
        <v>196</v>
      </c>
      <c r="E333" s="30" t="s">
        <v>203</v>
      </c>
      <c r="F333" s="30" t="s">
        <v>29</v>
      </c>
      <c r="G333" s="30" t="s">
        <v>30</v>
      </c>
      <c r="H333" s="30">
        <v>3</v>
      </c>
      <c r="I333" s="36">
        <v>100000</v>
      </c>
      <c r="J333" s="759"/>
      <c r="K333" s="152">
        <v>1</v>
      </c>
      <c r="L333" s="33">
        <f t="shared" si="54"/>
        <v>100000</v>
      </c>
      <c r="M333" s="759"/>
      <c r="N333" s="747"/>
      <c r="O333" s="752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</row>
    <row r="334" spans="1:27" ht="14.25" customHeight="1">
      <c r="A334" s="747"/>
      <c r="B334" s="761"/>
      <c r="C334" s="30" t="s">
        <v>196</v>
      </c>
      <c r="D334" s="30" t="s">
        <v>196</v>
      </c>
      <c r="E334" s="30" t="s">
        <v>203</v>
      </c>
      <c r="F334" s="30" t="s">
        <v>35</v>
      </c>
      <c r="G334" s="30" t="s">
        <v>30</v>
      </c>
      <c r="H334" s="30">
        <v>5</v>
      </c>
      <c r="I334" s="36">
        <v>20000</v>
      </c>
      <c r="J334" s="759"/>
      <c r="K334" s="152">
        <v>0.75</v>
      </c>
      <c r="L334" s="33">
        <f t="shared" si="54"/>
        <v>15000</v>
      </c>
      <c r="M334" s="759"/>
      <c r="N334" s="747"/>
      <c r="O334" s="752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</row>
    <row r="335" spans="1:27" ht="14.25" customHeight="1">
      <c r="A335" s="742"/>
      <c r="B335" s="762"/>
      <c r="C335" s="51" t="s">
        <v>196</v>
      </c>
      <c r="D335" s="51" t="s">
        <v>196</v>
      </c>
      <c r="E335" s="51" t="s">
        <v>206</v>
      </c>
      <c r="F335" s="51" t="s">
        <v>35</v>
      </c>
      <c r="G335" s="51" t="s">
        <v>30</v>
      </c>
      <c r="H335" s="51">
        <v>5</v>
      </c>
      <c r="I335" s="54">
        <v>20000</v>
      </c>
      <c r="J335" s="756"/>
      <c r="K335" s="127">
        <v>0.75</v>
      </c>
      <c r="L335" s="56">
        <f t="shared" si="54"/>
        <v>15000</v>
      </c>
      <c r="M335" s="756"/>
      <c r="N335" s="749"/>
      <c r="O335" s="72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</row>
    <row r="336" spans="1:27" ht="14.25" customHeight="1">
      <c r="A336" s="769">
        <v>105</v>
      </c>
      <c r="B336" s="763" t="s">
        <v>503</v>
      </c>
      <c r="C336" s="58" t="s">
        <v>196</v>
      </c>
      <c r="D336" s="58" t="s">
        <v>196</v>
      </c>
      <c r="E336" s="58" t="s">
        <v>207</v>
      </c>
      <c r="F336" s="58" t="s">
        <v>29</v>
      </c>
      <c r="G336" s="58" t="s">
        <v>30</v>
      </c>
      <c r="H336" s="58">
        <v>3</v>
      </c>
      <c r="I336" s="61">
        <v>100000</v>
      </c>
      <c r="J336" s="61">
        <v>100000</v>
      </c>
      <c r="K336" s="151">
        <v>1</v>
      </c>
      <c r="L336" s="63">
        <f t="shared" si="54"/>
        <v>100000</v>
      </c>
      <c r="M336" s="63">
        <f t="shared" ref="M336:M337" si="55">L336</f>
        <v>100000</v>
      </c>
      <c r="N336" s="741">
        <f>SUM(M336:M337)</f>
        <v>107500</v>
      </c>
      <c r="O336" s="743">
        <f>N336*75%</f>
        <v>80625</v>
      </c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</row>
    <row r="337" spans="1:27" ht="14.25" customHeight="1">
      <c r="A337" s="742"/>
      <c r="B337" s="764"/>
      <c r="C337" s="79" t="s">
        <v>196</v>
      </c>
      <c r="D337" s="79" t="s">
        <v>196</v>
      </c>
      <c r="E337" s="79" t="s">
        <v>208</v>
      </c>
      <c r="F337" s="79" t="s">
        <v>35</v>
      </c>
      <c r="G337" s="79" t="s">
        <v>30</v>
      </c>
      <c r="H337" s="79">
        <v>6</v>
      </c>
      <c r="I337" s="82">
        <v>10000</v>
      </c>
      <c r="J337" s="82">
        <v>10000</v>
      </c>
      <c r="K337" s="134">
        <v>0.75</v>
      </c>
      <c r="L337" s="84">
        <f t="shared" si="54"/>
        <v>7500</v>
      </c>
      <c r="M337" s="84">
        <f t="shared" si="55"/>
        <v>7500</v>
      </c>
      <c r="N337" s="742"/>
      <c r="O337" s="72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</row>
    <row r="338" spans="1:27" ht="14.25" customHeight="1">
      <c r="A338" s="769">
        <v>106</v>
      </c>
      <c r="B338" s="760" t="s">
        <v>504</v>
      </c>
      <c r="C338" s="165" t="s">
        <v>210</v>
      </c>
      <c r="D338" s="165" t="s">
        <v>210</v>
      </c>
      <c r="E338" s="165" t="s">
        <v>209</v>
      </c>
      <c r="F338" s="165" t="s">
        <v>174</v>
      </c>
      <c r="G338" s="165" t="s">
        <v>30</v>
      </c>
      <c r="H338" s="165">
        <v>5</v>
      </c>
      <c r="I338" s="121">
        <v>5250</v>
      </c>
      <c r="J338" s="744"/>
      <c r="K338" s="745"/>
      <c r="L338" s="745"/>
      <c r="M338" s="746"/>
      <c r="N338" s="744">
        <f>I338*2</f>
        <v>10500</v>
      </c>
      <c r="O338" s="743">
        <f>N338*75%</f>
        <v>7875</v>
      </c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</row>
    <row r="339" spans="1:27" ht="14.25" customHeight="1">
      <c r="A339" s="747"/>
      <c r="B339" s="761"/>
      <c r="C339" s="30" t="s">
        <v>210</v>
      </c>
      <c r="D339" s="30" t="s">
        <v>210</v>
      </c>
      <c r="E339" s="30" t="s">
        <v>211</v>
      </c>
      <c r="F339" s="30" t="s">
        <v>174</v>
      </c>
      <c r="G339" s="30" t="s">
        <v>30</v>
      </c>
      <c r="H339" s="30">
        <v>5</v>
      </c>
      <c r="I339" s="36">
        <v>5250</v>
      </c>
      <c r="J339" s="747"/>
      <c r="K339" s="721"/>
      <c r="L339" s="721"/>
      <c r="M339" s="748"/>
      <c r="N339" s="747"/>
      <c r="O339" s="752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</row>
    <row r="340" spans="1:27" ht="14.25" customHeight="1">
      <c r="A340" s="747"/>
      <c r="B340" s="761"/>
      <c r="C340" s="30" t="s">
        <v>210</v>
      </c>
      <c r="D340" s="30" t="s">
        <v>210</v>
      </c>
      <c r="E340" s="30" t="s">
        <v>212</v>
      </c>
      <c r="F340" s="30" t="s">
        <v>174</v>
      </c>
      <c r="G340" s="30" t="s">
        <v>30</v>
      </c>
      <c r="H340" s="30">
        <v>5</v>
      </c>
      <c r="I340" s="36">
        <v>5250</v>
      </c>
      <c r="J340" s="747"/>
      <c r="K340" s="721"/>
      <c r="L340" s="721"/>
      <c r="M340" s="748"/>
      <c r="N340" s="747"/>
      <c r="O340" s="752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</row>
    <row r="341" spans="1:27" ht="14.25" customHeight="1">
      <c r="A341" s="747"/>
      <c r="B341" s="761"/>
      <c r="C341" s="30" t="s">
        <v>210</v>
      </c>
      <c r="D341" s="30" t="s">
        <v>210</v>
      </c>
      <c r="E341" s="30" t="s">
        <v>213</v>
      </c>
      <c r="F341" s="30" t="s">
        <v>174</v>
      </c>
      <c r="G341" s="30" t="s">
        <v>30</v>
      </c>
      <c r="H341" s="30">
        <v>5</v>
      </c>
      <c r="I341" s="36">
        <v>5250</v>
      </c>
      <c r="J341" s="747"/>
      <c r="K341" s="721"/>
      <c r="L341" s="721"/>
      <c r="M341" s="748"/>
      <c r="N341" s="747"/>
      <c r="O341" s="752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</row>
    <row r="342" spans="1:27" ht="14.25" customHeight="1">
      <c r="A342" s="747"/>
      <c r="B342" s="761"/>
      <c r="C342" s="30" t="s">
        <v>210</v>
      </c>
      <c r="D342" s="30" t="s">
        <v>210</v>
      </c>
      <c r="E342" s="30" t="s">
        <v>214</v>
      </c>
      <c r="F342" s="30" t="s">
        <v>174</v>
      </c>
      <c r="G342" s="30" t="s">
        <v>30</v>
      </c>
      <c r="H342" s="30">
        <v>5</v>
      </c>
      <c r="I342" s="36">
        <v>5250</v>
      </c>
      <c r="J342" s="747"/>
      <c r="K342" s="721"/>
      <c r="L342" s="721"/>
      <c r="M342" s="748"/>
      <c r="N342" s="747"/>
      <c r="O342" s="752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</row>
    <row r="343" spans="1:27" ht="14.25" customHeight="1">
      <c r="A343" s="747"/>
      <c r="B343" s="761"/>
      <c r="C343" s="30" t="s">
        <v>210</v>
      </c>
      <c r="D343" s="30" t="s">
        <v>210</v>
      </c>
      <c r="E343" s="30" t="s">
        <v>215</v>
      </c>
      <c r="F343" s="30" t="s">
        <v>174</v>
      </c>
      <c r="G343" s="30" t="s">
        <v>30</v>
      </c>
      <c r="H343" s="30">
        <v>5</v>
      </c>
      <c r="I343" s="36">
        <v>5250</v>
      </c>
      <c r="J343" s="747"/>
      <c r="K343" s="721"/>
      <c r="L343" s="721"/>
      <c r="M343" s="748"/>
      <c r="N343" s="747"/>
      <c r="O343" s="752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</row>
    <row r="344" spans="1:27" ht="14.25" customHeight="1">
      <c r="A344" s="747"/>
      <c r="B344" s="761"/>
      <c r="C344" s="30" t="s">
        <v>210</v>
      </c>
      <c r="D344" s="30" t="s">
        <v>210</v>
      </c>
      <c r="E344" s="30" t="s">
        <v>216</v>
      </c>
      <c r="F344" s="30" t="s">
        <v>174</v>
      </c>
      <c r="G344" s="30" t="s">
        <v>30</v>
      </c>
      <c r="H344" s="30">
        <v>5</v>
      </c>
      <c r="I344" s="36">
        <v>5250</v>
      </c>
      <c r="J344" s="747"/>
      <c r="K344" s="721"/>
      <c r="L344" s="721"/>
      <c r="M344" s="748"/>
      <c r="N344" s="747"/>
      <c r="O344" s="752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</row>
    <row r="345" spans="1:27" ht="14.25" customHeight="1">
      <c r="A345" s="747"/>
      <c r="B345" s="761"/>
      <c r="C345" s="30" t="s">
        <v>210</v>
      </c>
      <c r="D345" s="30" t="s">
        <v>210</v>
      </c>
      <c r="E345" s="30" t="s">
        <v>217</v>
      </c>
      <c r="F345" s="30" t="s">
        <v>174</v>
      </c>
      <c r="G345" s="30" t="s">
        <v>30</v>
      </c>
      <c r="H345" s="30">
        <v>5</v>
      </c>
      <c r="I345" s="36">
        <v>5250</v>
      </c>
      <c r="J345" s="747"/>
      <c r="K345" s="721"/>
      <c r="L345" s="721"/>
      <c r="M345" s="748"/>
      <c r="N345" s="747"/>
      <c r="O345" s="752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</row>
    <row r="346" spans="1:27" ht="14.25" customHeight="1">
      <c r="A346" s="747"/>
      <c r="B346" s="761"/>
      <c r="C346" s="30" t="s">
        <v>210</v>
      </c>
      <c r="D346" s="30" t="s">
        <v>210</v>
      </c>
      <c r="E346" s="30" t="s">
        <v>218</v>
      </c>
      <c r="F346" s="30" t="s">
        <v>174</v>
      </c>
      <c r="G346" s="30" t="s">
        <v>30</v>
      </c>
      <c r="H346" s="30">
        <v>5</v>
      </c>
      <c r="I346" s="36">
        <v>5250</v>
      </c>
      <c r="J346" s="747"/>
      <c r="K346" s="721"/>
      <c r="L346" s="721"/>
      <c r="M346" s="748"/>
      <c r="N346" s="747"/>
      <c r="O346" s="752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</row>
    <row r="347" spans="1:27" ht="14.25" customHeight="1">
      <c r="A347" s="747"/>
      <c r="B347" s="761"/>
      <c r="C347" s="30" t="s">
        <v>210</v>
      </c>
      <c r="D347" s="30" t="s">
        <v>210</v>
      </c>
      <c r="E347" s="30" t="s">
        <v>219</v>
      </c>
      <c r="F347" s="30" t="s">
        <v>174</v>
      </c>
      <c r="G347" s="30" t="s">
        <v>30</v>
      </c>
      <c r="H347" s="30">
        <v>5</v>
      </c>
      <c r="I347" s="36">
        <v>5250</v>
      </c>
      <c r="J347" s="747"/>
      <c r="K347" s="721"/>
      <c r="L347" s="721"/>
      <c r="M347" s="748"/>
      <c r="N347" s="747"/>
      <c r="O347" s="752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</row>
    <row r="348" spans="1:27" ht="14.25" customHeight="1">
      <c r="A348" s="747"/>
      <c r="B348" s="761"/>
      <c r="C348" s="30" t="s">
        <v>210</v>
      </c>
      <c r="D348" s="30" t="s">
        <v>210</v>
      </c>
      <c r="E348" s="30" t="s">
        <v>220</v>
      </c>
      <c r="F348" s="30" t="s">
        <v>174</v>
      </c>
      <c r="G348" s="30" t="s">
        <v>30</v>
      </c>
      <c r="H348" s="30">
        <v>5</v>
      </c>
      <c r="I348" s="36">
        <v>5250</v>
      </c>
      <c r="J348" s="747"/>
      <c r="K348" s="721"/>
      <c r="L348" s="721"/>
      <c r="M348" s="748"/>
      <c r="N348" s="747"/>
      <c r="O348" s="752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</row>
    <row r="349" spans="1:27" ht="14.25" customHeight="1">
      <c r="A349" s="747"/>
      <c r="B349" s="761"/>
      <c r="C349" s="30" t="s">
        <v>210</v>
      </c>
      <c r="D349" s="30" t="s">
        <v>210</v>
      </c>
      <c r="E349" s="30" t="s">
        <v>221</v>
      </c>
      <c r="F349" s="30" t="s">
        <v>174</v>
      </c>
      <c r="G349" s="30" t="s">
        <v>30</v>
      </c>
      <c r="H349" s="30">
        <v>5</v>
      </c>
      <c r="I349" s="36">
        <v>5250</v>
      </c>
      <c r="J349" s="747"/>
      <c r="K349" s="721"/>
      <c r="L349" s="721"/>
      <c r="M349" s="748"/>
      <c r="N349" s="747"/>
      <c r="O349" s="752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</row>
    <row r="350" spans="1:27" ht="14.25" customHeight="1">
      <c r="A350" s="747"/>
      <c r="B350" s="761"/>
      <c r="C350" s="30" t="s">
        <v>210</v>
      </c>
      <c r="D350" s="30" t="s">
        <v>210</v>
      </c>
      <c r="E350" s="30" t="s">
        <v>222</v>
      </c>
      <c r="F350" s="30" t="s">
        <v>174</v>
      </c>
      <c r="G350" s="30" t="s">
        <v>30</v>
      </c>
      <c r="H350" s="30">
        <v>5</v>
      </c>
      <c r="I350" s="36">
        <v>5250</v>
      </c>
      <c r="J350" s="747"/>
      <c r="K350" s="721"/>
      <c r="L350" s="721"/>
      <c r="M350" s="748"/>
      <c r="N350" s="747"/>
      <c r="O350" s="752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</row>
    <row r="351" spans="1:27" ht="14.25" customHeight="1">
      <c r="A351" s="747"/>
      <c r="B351" s="761"/>
      <c r="C351" s="30" t="s">
        <v>210</v>
      </c>
      <c r="D351" s="30" t="s">
        <v>210</v>
      </c>
      <c r="E351" s="30" t="s">
        <v>223</v>
      </c>
      <c r="F351" s="30" t="s">
        <v>174</v>
      </c>
      <c r="G351" s="30" t="s">
        <v>30</v>
      </c>
      <c r="H351" s="30">
        <v>5</v>
      </c>
      <c r="I351" s="36">
        <v>5250</v>
      </c>
      <c r="J351" s="747"/>
      <c r="K351" s="721"/>
      <c r="L351" s="721"/>
      <c r="M351" s="748"/>
      <c r="N351" s="747"/>
      <c r="O351" s="752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</row>
    <row r="352" spans="1:27" ht="14.25" customHeight="1">
      <c r="A352" s="747"/>
      <c r="B352" s="761"/>
      <c r="C352" s="30" t="s">
        <v>210</v>
      </c>
      <c r="D352" s="30" t="s">
        <v>210</v>
      </c>
      <c r="E352" s="30" t="s">
        <v>224</v>
      </c>
      <c r="F352" s="30" t="s">
        <v>174</v>
      </c>
      <c r="G352" s="30" t="s">
        <v>30</v>
      </c>
      <c r="H352" s="30">
        <v>5</v>
      </c>
      <c r="I352" s="36">
        <v>5250</v>
      </c>
      <c r="J352" s="747"/>
      <c r="K352" s="721"/>
      <c r="L352" s="721"/>
      <c r="M352" s="748"/>
      <c r="N352" s="747"/>
      <c r="O352" s="752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</row>
    <row r="353" spans="1:27" ht="14.25" customHeight="1">
      <c r="A353" s="747"/>
      <c r="B353" s="761"/>
      <c r="C353" s="30" t="s">
        <v>210</v>
      </c>
      <c r="D353" s="30" t="s">
        <v>210</v>
      </c>
      <c r="E353" s="30" t="s">
        <v>225</v>
      </c>
      <c r="F353" s="30" t="s">
        <v>174</v>
      </c>
      <c r="G353" s="30" t="s">
        <v>30</v>
      </c>
      <c r="H353" s="30">
        <v>5</v>
      </c>
      <c r="I353" s="36">
        <v>5250</v>
      </c>
      <c r="J353" s="747"/>
      <c r="K353" s="721"/>
      <c r="L353" s="721"/>
      <c r="M353" s="748"/>
      <c r="N353" s="747"/>
      <c r="O353" s="752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</row>
    <row r="354" spans="1:27" ht="14.25" customHeight="1">
      <c r="A354" s="742"/>
      <c r="B354" s="762"/>
      <c r="C354" s="51" t="s">
        <v>210</v>
      </c>
      <c r="D354" s="51" t="s">
        <v>210</v>
      </c>
      <c r="E354" s="51" t="s">
        <v>226</v>
      </c>
      <c r="F354" s="51" t="s">
        <v>174</v>
      </c>
      <c r="G354" s="51" t="s">
        <v>30</v>
      </c>
      <c r="H354" s="51">
        <v>5</v>
      </c>
      <c r="I354" s="54">
        <v>5250</v>
      </c>
      <c r="J354" s="749"/>
      <c r="K354" s="750"/>
      <c r="L354" s="750"/>
      <c r="M354" s="751"/>
      <c r="N354" s="749"/>
      <c r="O354" s="753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</row>
    <row r="355" spans="1:27" ht="14.25" customHeight="1">
      <c r="A355" s="769">
        <v>107</v>
      </c>
      <c r="B355" s="760" t="s">
        <v>505</v>
      </c>
      <c r="C355" s="165" t="s">
        <v>210</v>
      </c>
      <c r="D355" s="165" t="s">
        <v>210</v>
      </c>
      <c r="E355" s="165" t="s">
        <v>209</v>
      </c>
      <c r="F355" s="165" t="s">
        <v>174</v>
      </c>
      <c r="G355" s="165" t="s">
        <v>30</v>
      </c>
      <c r="H355" s="165">
        <v>5</v>
      </c>
      <c r="I355" s="121">
        <v>5250</v>
      </c>
      <c r="J355" s="744"/>
      <c r="K355" s="745"/>
      <c r="L355" s="745"/>
      <c r="M355" s="746"/>
      <c r="N355" s="744">
        <v>5250</v>
      </c>
      <c r="O355" s="754">
        <f>N355*75%</f>
        <v>3937.5</v>
      </c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</row>
    <row r="356" spans="1:27" ht="14.25" customHeight="1">
      <c r="A356" s="747"/>
      <c r="B356" s="761"/>
      <c r="C356" s="30" t="s">
        <v>210</v>
      </c>
      <c r="D356" s="30" t="s">
        <v>210</v>
      </c>
      <c r="E356" s="30" t="s">
        <v>221</v>
      </c>
      <c r="F356" s="30" t="s">
        <v>174</v>
      </c>
      <c r="G356" s="30" t="s">
        <v>30</v>
      </c>
      <c r="H356" s="30">
        <v>5</v>
      </c>
      <c r="I356" s="36">
        <v>5250</v>
      </c>
      <c r="J356" s="747"/>
      <c r="K356" s="721"/>
      <c r="L356" s="721"/>
      <c r="M356" s="748"/>
      <c r="N356" s="747"/>
      <c r="O356" s="752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</row>
    <row r="357" spans="1:27" ht="14.25" customHeight="1">
      <c r="A357" s="747"/>
      <c r="B357" s="761"/>
      <c r="C357" s="30" t="s">
        <v>210</v>
      </c>
      <c r="D357" s="30" t="s">
        <v>210</v>
      </c>
      <c r="E357" s="30" t="s">
        <v>225</v>
      </c>
      <c r="F357" s="30" t="s">
        <v>174</v>
      </c>
      <c r="G357" s="30" t="s">
        <v>30</v>
      </c>
      <c r="H357" s="30">
        <v>5</v>
      </c>
      <c r="I357" s="36">
        <v>5250</v>
      </c>
      <c r="J357" s="747"/>
      <c r="K357" s="721"/>
      <c r="L357" s="721"/>
      <c r="M357" s="748"/>
      <c r="N357" s="747"/>
      <c r="O357" s="752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</row>
    <row r="358" spans="1:27" ht="14.25" customHeight="1">
      <c r="A358" s="742"/>
      <c r="B358" s="762"/>
      <c r="C358" s="51" t="s">
        <v>210</v>
      </c>
      <c r="D358" s="51" t="s">
        <v>210</v>
      </c>
      <c r="E358" s="51" t="s">
        <v>226</v>
      </c>
      <c r="F358" s="51" t="s">
        <v>174</v>
      </c>
      <c r="G358" s="51" t="s">
        <v>30</v>
      </c>
      <c r="H358" s="51">
        <v>5</v>
      </c>
      <c r="I358" s="54">
        <v>5250</v>
      </c>
      <c r="J358" s="749"/>
      <c r="K358" s="750"/>
      <c r="L358" s="750"/>
      <c r="M358" s="751"/>
      <c r="N358" s="749"/>
      <c r="O358" s="753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</row>
    <row r="359" spans="1:27" ht="14.25" customHeight="1">
      <c r="A359" s="769">
        <v>108</v>
      </c>
      <c r="B359" s="760" t="s">
        <v>506</v>
      </c>
      <c r="C359" s="165" t="s">
        <v>210</v>
      </c>
      <c r="D359" s="165" t="s">
        <v>210</v>
      </c>
      <c r="E359" s="165" t="s">
        <v>211</v>
      </c>
      <c r="F359" s="165" t="s">
        <v>174</v>
      </c>
      <c r="G359" s="165" t="s">
        <v>30</v>
      </c>
      <c r="H359" s="165">
        <v>5</v>
      </c>
      <c r="I359" s="121">
        <v>5250</v>
      </c>
      <c r="J359" s="744"/>
      <c r="K359" s="745"/>
      <c r="L359" s="745"/>
      <c r="M359" s="746"/>
      <c r="N359" s="744">
        <v>5250</v>
      </c>
      <c r="O359" s="754">
        <f>N359*75%</f>
        <v>3937.5</v>
      </c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</row>
    <row r="360" spans="1:27" ht="14.25" customHeight="1">
      <c r="A360" s="742"/>
      <c r="B360" s="762"/>
      <c r="C360" s="51" t="s">
        <v>210</v>
      </c>
      <c r="D360" s="51" t="s">
        <v>210</v>
      </c>
      <c r="E360" s="51" t="s">
        <v>213</v>
      </c>
      <c r="F360" s="51" t="s">
        <v>174</v>
      </c>
      <c r="G360" s="51" t="s">
        <v>30</v>
      </c>
      <c r="H360" s="51">
        <v>5</v>
      </c>
      <c r="I360" s="54">
        <v>5250</v>
      </c>
      <c r="J360" s="749"/>
      <c r="K360" s="750"/>
      <c r="L360" s="750"/>
      <c r="M360" s="751"/>
      <c r="N360" s="749"/>
      <c r="O360" s="72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</row>
    <row r="361" spans="1:27" ht="14.25" customHeight="1">
      <c r="A361" s="769">
        <v>109</v>
      </c>
      <c r="B361" s="760" t="s">
        <v>507</v>
      </c>
      <c r="C361" s="165" t="s">
        <v>210</v>
      </c>
      <c r="D361" s="165" t="s">
        <v>210</v>
      </c>
      <c r="E361" s="165" t="s">
        <v>212</v>
      </c>
      <c r="F361" s="165" t="s">
        <v>174</v>
      </c>
      <c r="G361" s="165" t="s">
        <v>30</v>
      </c>
      <c r="H361" s="165">
        <v>5</v>
      </c>
      <c r="I361" s="121">
        <v>5250</v>
      </c>
      <c r="J361" s="744"/>
      <c r="K361" s="745"/>
      <c r="L361" s="745"/>
      <c r="M361" s="746"/>
      <c r="N361" s="744">
        <v>5250</v>
      </c>
      <c r="O361" s="743">
        <f>N361*75%</f>
        <v>3937.5</v>
      </c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</row>
    <row r="362" spans="1:27" ht="14.25" customHeight="1">
      <c r="A362" s="747"/>
      <c r="B362" s="761"/>
      <c r="C362" s="30" t="s">
        <v>210</v>
      </c>
      <c r="D362" s="30" t="s">
        <v>210</v>
      </c>
      <c r="E362" s="30" t="s">
        <v>218</v>
      </c>
      <c r="F362" s="30" t="s">
        <v>174</v>
      </c>
      <c r="G362" s="30" t="s">
        <v>30</v>
      </c>
      <c r="H362" s="30">
        <v>5</v>
      </c>
      <c r="I362" s="36">
        <v>5250</v>
      </c>
      <c r="J362" s="747"/>
      <c r="K362" s="721"/>
      <c r="L362" s="721"/>
      <c r="M362" s="748"/>
      <c r="N362" s="747"/>
      <c r="O362" s="752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</row>
    <row r="363" spans="1:27" ht="14.25" customHeight="1">
      <c r="A363" s="742"/>
      <c r="B363" s="762"/>
      <c r="C363" s="51" t="s">
        <v>210</v>
      </c>
      <c r="D363" s="51" t="s">
        <v>210</v>
      </c>
      <c r="E363" s="51" t="s">
        <v>214</v>
      </c>
      <c r="F363" s="51" t="s">
        <v>174</v>
      </c>
      <c r="G363" s="51" t="s">
        <v>30</v>
      </c>
      <c r="H363" s="51">
        <v>5</v>
      </c>
      <c r="I363" s="54">
        <v>5250</v>
      </c>
      <c r="J363" s="749"/>
      <c r="K363" s="750"/>
      <c r="L363" s="750"/>
      <c r="M363" s="751"/>
      <c r="N363" s="749"/>
      <c r="O363" s="753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</row>
    <row r="364" spans="1:27" ht="14.25" customHeight="1">
      <c r="A364" s="769">
        <v>110</v>
      </c>
      <c r="B364" s="760" t="s">
        <v>508</v>
      </c>
      <c r="C364" s="165" t="s">
        <v>210</v>
      </c>
      <c r="D364" s="165" t="s">
        <v>210</v>
      </c>
      <c r="E364" s="165" t="s">
        <v>215</v>
      </c>
      <c r="F364" s="165" t="s">
        <v>174</v>
      </c>
      <c r="G364" s="165" t="s">
        <v>30</v>
      </c>
      <c r="H364" s="165">
        <v>5</v>
      </c>
      <c r="I364" s="121">
        <v>5250</v>
      </c>
      <c r="J364" s="744"/>
      <c r="K364" s="745"/>
      <c r="L364" s="745"/>
      <c r="M364" s="746"/>
      <c r="N364" s="744">
        <v>5250</v>
      </c>
      <c r="O364" s="754">
        <f>N364*75%</f>
        <v>3937.5</v>
      </c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</row>
    <row r="365" spans="1:27" ht="14.25" customHeight="1">
      <c r="A365" s="747"/>
      <c r="B365" s="761"/>
      <c r="C365" s="30" t="s">
        <v>210</v>
      </c>
      <c r="D365" s="30" t="s">
        <v>210</v>
      </c>
      <c r="E365" s="30" t="s">
        <v>216</v>
      </c>
      <c r="F365" s="30" t="s">
        <v>174</v>
      </c>
      <c r="G365" s="30" t="s">
        <v>30</v>
      </c>
      <c r="H365" s="30">
        <v>5</v>
      </c>
      <c r="I365" s="36">
        <v>5250</v>
      </c>
      <c r="J365" s="747"/>
      <c r="K365" s="721"/>
      <c r="L365" s="721"/>
      <c r="M365" s="748"/>
      <c r="N365" s="747"/>
      <c r="O365" s="752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</row>
    <row r="366" spans="1:27" ht="14.25" customHeight="1">
      <c r="A366" s="747"/>
      <c r="B366" s="761"/>
      <c r="C366" s="30" t="s">
        <v>210</v>
      </c>
      <c r="D366" s="30" t="s">
        <v>210</v>
      </c>
      <c r="E366" s="30" t="s">
        <v>217</v>
      </c>
      <c r="F366" s="30" t="s">
        <v>174</v>
      </c>
      <c r="G366" s="30" t="s">
        <v>30</v>
      </c>
      <c r="H366" s="30">
        <v>5</v>
      </c>
      <c r="I366" s="36">
        <v>5250</v>
      </c>
      <c r="J366" s="747"/>
      <c r="K366" s="721"/>
      <c r="L366" s="721"/>
      <c r="M366" s="748"/>
      <c r="N366" s="747"/>
      <c r="O366" s="752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</row>
    <row r="367" spans="1:27" ht="14.25" customHeight="1">
      <c r="A367" s="747"/>
      <c r="B367" s="761"/>
      <c r="C367" s="30" t="s">
        <v>210</v>
      </c>
      <c r="D367" s="30" t="s">
        <v>210</v>
      </c>
      <c r="E367" s="30" t="s">
        <v>220</v>
      </c>
      <c r="F367" s="30" t="s">
        <v>174</v>
      </c>
      <c r="G367" s="30" t="s">
        <v>30</v>
      </c>
      <c r="H367" s="30">
        <v>5</v>
      </c>
      <c r="I367" s="36">
        <v>5250</v>
      </c>
      <c r="J367" s="747"/>
      <c r="K367" s="721"/>
      <c r="L367" s="721"/>
      <c r="M367" s="748"/>
      <c r="N367" s="747"/>
      <c r="O367" s="752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</row>
    <row r="368" spans="1:27" ht="14.25" customHeight="1">
      <c r="A368" s="742"/>
      <c r="B368" s="762"/>
      <c r="C368" s="51" t="s">
        <v>210</v>
      </c>
      <c r="D368" s="51" t="s">
        <v>210</v>
      </c>
      <c r="E368" s="51" t="s">
        <v>222</v>
      </c>
      <c r="F368" s="51" t="s">
        <v>174</v>
      </c>
      <c r="G368" s="51" t="s">
        <v>30</v>
      </c>
      <c r="H368" s="51">
        <v>5</v>
      </c>
      <c r="I368" s="54">
        <v>5250</v>
      </c>
      <c r="J368" s="749"/>
      <c r="K368" s="750"/>
      <c r="L368" s="750"/>
      <c r="M368" s="751"/>
      <c r="N368" s="749"/>
      <c r="O368" s="753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</row>
    <row r="369" spans="1:27" ht="14.25" customHeight="1">
      <c r="A369" s="769">
        <v>111</v>
      </c>
      <c r="B369" s="760" t="s">
        <v>509</v>
      </c>
      <c r="C369" s="165" t="s">
        <v>210</v>
      </c>
      <c r="D369" s="165" t="s">
        <v>210</v>
      </c>
      <c r="E369" s="165" t="s">
        <v>219</v>
      </c>
      <c r="F369" s="165" t="s">
        <v>174</v>
      </c>
      <c r="G369" s="165" t="s">
        <v>30</v>
      </c>
      <c r="H369" s="165">
        <v>5</v>
      </c>
      <c r="I369" s="121">
        <v>5250</v>
      </c>
      <c r="J369" s="744"/>
      <c r="K369" s="745"/>
      <c r="L369" s="745"/>
      <c r="M369" s="746"/>
      <c r="N369" s="744">
        <v>5250</v>
      </c>
      <c r="O369" s="754">
        <f>N369*75%</f>
        <v>3937.5</v>
      </c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</row>
    <row r="370" spans="1:27" ht="25.5" customHeight="1">
      <c r="A370" s="742"/>
      <c r="B370" s="762"/>
      <c r="C370" s="51" t="s">
        <v>210</v>
      </c>
      <c r="D370" s="51" t="s">
        <v>210</v>
      </c>
      <c r="E370" s="51" t="s">
        <v>223</v>
      </c>
      <c r="F370" s="51" t="s">
        <v>174</v>
      </c>
      <c r="G370" s="51" t="s">
        <v>30</v>
      </c>
      <c r="H370" s="51">
        <v>5</v>
      </c>
      <c r="I370" s="54">
        <v>5250</v>
      </c>
      <c r="J370" s="749"/>
      <c r="K370" s="750"/>
      <c r="L370" s="750"/>
      <c r="M370" s="751"/>
      <c r="N370" s="749"/>
      <c r="O370" s="72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</row>
    <row r="371" spans="1:27" ht="37.5" customHeight="1">
      <c r="A371" s="157">
        <v>112</v>
      </c>
      <c r="B371" s="213" t="s">
        <v>510</v>
      </c>
      <c r="C371" s="214" t="s">
        <v>210</v>
      </c>
      <c r="D371" s="214" t="s">
        <v>210</v>
      </c>
      <c r="E371" s="214" t="s">
        <v>224</v>
      </c>
      <c r="F371" s="214" t="s">
        <v>174</v>
      </c>
      <c r="G371" s="214" t="s">
        <v>30</v>
      </c>
      <c r="H371" s="214">
        <v>5</v>
      </c>
      <c r="I371" s="153">
        <v>5250</v>
      </c>
      <c r="J371" s="780"/>
      <c r="K371" s="750"/>
      <c r="L371" s="750"/>
      <c r="M371" s="751"/>
      <c r="N371" s="142">
        <v>5250</v>
      </c>
      <c r="O371" s="136">
        <f t="shared" ref="O371:O372" si="56">N371*75%</f>
        <v>3937.5</v>
      </c>
      <c r="P371" s="115"/>
      <c r="Q371" s="106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</row>
    <row r="372" spans="1:27" ht="14.25" customHeight="1">
      <c r="A372" s="769">
        <v>113</v>
      </c>
      <c r="B372" s="760" t="s">
        <v>511</v>
      </c>
      <c r="C372" s="165" t="s">
        <v>228</v>
      </c>
      <c r="D372" s="165" t="s">
        <v>228</v>
      </c>
      <c r="E372" s="768" t="s">
        <v>227</v>
      </c>
      <c r="F372" s="165" t="s">
        <v>29</v>
      </c>
      <c r="G372" s="165" t="s">
        <v>33</v>
      </c>
      <c r="H372" s="165">
        <v>1</v>
      </c>
      <c r="I372" s="121">
        <v>400000</v>
      </c>
      <c r="J372" s="758">
        <f>SUM(I372:I379)</f>
        <v>1470000</v>
      </c>
      <c r="K372" s="125">
        <v>1</v>
      </c>
      <c r="L372" s="126">
        <f t="shared" ref="L372:L451" si="57">I372*K372</f>
        <v>400000</v>
      </c>
      <c r="M372" s="758">
        <f>SUM(L372:L379)</f>
        <v>1470000</v>
      </c>
      <c r="N372" s="744">
        <f>SUM(M372:M400)</f>
        <v>2468250</v>
      </c>
      <c r="O372" s="754">
        <f t="shared" si="56"/>
        <v>1851187.5</v>
      </c>
      <c r="P372" s="219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</row>
    <row r="373" spans="1:27" ht="14.25" customHeight="1">
      <c r="A373" s="747"/>
      <c r="B373" s="761"/>
      <c r="C373" s="30" t="s">
        <v>228</v>
      </c>
      <c r="D373" s="30" t="s">
        <v>228</v>
      </c>
      <c r="E373" s="759"/>
      <c r="F373" s="30" t="s">
        <v>29</v>
      </c>
      <c r="G373" s="30" t="s">
        <v>33</v>
      </c>
      <c r="H373" s="30">
        <v>3</v>
      </c>
      <c r="I373" s="36">
        <v>150000</v>
      </c>
      <c r="J373" s="759"/>
      <c r="K373" s="152">
        <v>1</v>
      </c>
      <c r="L373" s="33">
        <f t="shared" si="57"/>
        <v>150000</v>
      </c>
      <c r="M373" s="759"/>
      <c r="N373" s="747"/>
      <c r="O373" s="752"/>
      <c r="P373" s="219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</row>
    <row r="374" spans="1:27" ht="14.25" customHeight="1">
      <c r="A374" s="747"/>
      <c r="B374" s="761"/>
      <c r="C374" s="30" t="s">
        <v>228</v>
      </c>
      <c r="D374" s="30" t="s">
        <v>228</v>
      </c>
      <c r="E374" s="759"/>
      <c r="F374" s="30" t="s">
        <v>29</v>
      </c>
      <c r="G374" s="30" t="s">
        <v>33</v>
      </c>
      <c r="H374" s="30">
        <v>2</v>
      </c>
      <c r="I374" s="36">
        <v>300000</v>
      </c>
      <c r="J374" s="759"/>
      <c r="K374" s="152">
        <v>1</v>
      </c>
      <c r="L374" s="33">
        <f t="shared" si="57"/>
        <v>300000</v>
      </c>
      <c r="M374" s="759"/>
      <c r="N374" s="747"/>
      <c r="O374" s="752"/>
      <c r="P374" s="219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</row>
    <row r="375" spans="1:27" ht="14.25" customHeight="1">
      <c r="A375" s="747"/>
      <c r="B375" s="761"/>
      <c r="C375" s="30" t="s">
        <v>228</v>
      </c>
      <c r="D375" s="30" t="s">
        <v>228</v>
      </c>
      <c r="E375" s="759"/>
      <c r="F375" s="30" t="s">
        <v>29</v>
      </c>
      <c r="G375" s="30" t="s">
        <v>33</v>
      </c>
      <c r="H375" s="30">
        <v>5</v>
      </c>
      <c r="I375" s="36">
        <v>70000</v>
      </c>
      <c r="J375" s="759"/>
      <c r="K375" s="152">
        <v>1</v>
      </c>
      <c r="L375" s="33">
        <f t="shared" si="57"/>
        <v>70000</v>
      </c>
      <c r="M375" s="759"/>
      <c r="N375" s="747"/>
      <c r="O375" s="752"/>
      <c r="P375" s="219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</row>
    <row r="376" spans="1:27" ht="14.25" customHeight="1">
      <c r="A376" s="747"/>
      <c r="B376" s="761"/>
      <c r="C376" s="30" t="s">
        <v>228</v>
      </c>
      <c r="D376" s="30" t="s">
        <v>228</v>
      </c>
      <c r="E376" s="759"/>
      <c r="F376" s="30" t="s">
        <v>29</v>
      </c>
      <c r="G376" s="30" t="s">
        <v>30</v>
      </c>
      <c r="H376" s="30">
        <v>1</v>
      </c>
      <c r="I376" s="36">
        <v>200000</v>
      </c>
      <c r="J376" s="759"/>
      <c r="K376" s="152">
        <v>1</v>
      </c>
      <c r="L376" s="33">
        <f t="shared" si="57"/>
        <v>200000</v>
      </c>
      <c r="M376" s="759"/>
      <c r="N376" s="747"/>
      <c r="O376" s="752"/>
      <c r="P376" s="219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</row>
    <row r="377" spans="1:27" ht="14.25" customHeight="1">
      <c r="A377" s="747"/>
      <c r="B377" s="761"/>
      <c r="C377" s="30" t="s">
        <v>228</v>
      </c>
      <c r="D377" s="30" t="s">
        <v>228</v>
      </c>
      <c r="E377" s="759"/>
      <c r="F377" s="30" t="s">
        <v>29</v>
      </c>
      <c r="G377" s="30" t="s">
        <v>30</v>
      </c>
      <c r="H377" s="30">
        <v>2</v>
      </c>
      <c r="I377" s="36">
        <v>150000</v>
      </c>
      <c r="J377" s="759"/>
      <c r="K377" s="152">
        <v>1</v>
      </c>
      <c r="L377" s="33">
        <f t="shared" si="57"/>
        <v>150000</v>
      </c>
      <c r="M377" s="759"/>
      <c r="N377" s="747"/>
      <c r="O377" s="752"/>
      <c r="P377" s="219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</row>
    <row r="378" spans="1:27" ht="14.25" customHeight="1">
      <c r="A378" s="747"/>
      <c r="B378" s="761"/>
      <c r="C378" s="30" t="s">
        <v>228</v>
      </c>
      <c r="D378" s="30" t="s">
        <v>228</v>
      </c>
      <c r="E378" s="759"/>
      <c r="F378" s="30" t="s">
        <v>29</v>
      </c>
      <c r="G378" s="30" t="s">
        <v>30</v>
      </c>
      <c r="H378" s="30">
        <v>3</v>
      </c>
      <c r="I378" s="36">
        <v>100000</v>
      </c>
      <c r="J378" s="759"/>
      <c r="K378" s="152">
        <v>1</v>
      </c>
      <c r="L378" s="33">
        <f t="shared" si="57"/>
        <v>100000</v>
      </c>
      <c r="M378" s="759"/>
      <c r="N378" s="747"/>
      <c r="O378" s="752"/>
      <c r="P378" s="219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</row>
    <row r="379" spans="1:27" ht="14.25" customHeight="1">
      <c r="A379" s="747"/>
      <c r="B379" s="761"/>
      <c r="C379" s="30" t="s">
        <v>228</v>
      </c>
      <c r="D379" s="30" t="s">
        <v>228</v>
      </c>
      <c r="E379" s="732"/>
      <c r="F379" s="30" t="s">
        <v>29</v>
      </c>
      <c r="G379" s="30" t="s">
        <v>30</v>
      </c>
      <c r="H379" s="30">
        <v>3</v>
      </c>
      <c r="I379" s="36">
        <v>100000</v>
      </c>
      <c r="J379" s="732"/>
      <c r="K379" s="152">
        <v>1</v>
      </c>
      <c r="L379" s="33">
        <f t="shared" si="57"/>
        <v>100000</v>
      </c>
      <c r="M379" s="732"/>
      <c r="N379" s="747"/>
      <c r="O379" s="752"/>
      <c r="P379" s="219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</row>
    <row r="380" spans="1:27" ht="14.25" customHeight="1">
      <c r="A380" s="747"/>
      <c r="B380" s="761"/>
      <c r="C380" s="30" t="s">
        <v>228</v>
      </c>
      <c r="D380" s="30" t="s">
        <v>228</v>
      </c>
      <c r="E380" s="766" t="s">
        <v>229</v>
      </c>
      <c r="F380" s="30" t="s">
        <v>29</v>
      </c>
      <c r="G380" s="30" t="s">
        <v>30</v>
      </c>
      <c r="H380" s="30">
        <v>3</v>
      </c>
      <c r="I380" s="36">
        <v>100000</v>
      </c>
      <c r="J380" s="781">
        <f>SUM(I380:I381)</f>
        <v>170000</v>
      </c>
      <c r="K380" s="152">
        <v>0.75</v>
      </c>
      <c r="L380" s="33">
        <f t="shared" si="57"/>
        <v>75000</v>
      </c>
      <c r="M380" s="755">
        <f>SUM(L380:L381)</f>
        <v>127500</v>
      </c>
      <c r="N380" s="747"/>
      <c r="O380" s="752"/>
      <c r="P380" s="219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</row>
    <row r="381" spans="1:27" ht="14.25" customHeight="1">
      <c r="A381" s="747"/>
      <c r="B381" s="761"/>
      <c r="C381" s="30" t="s">
        <v>228</v>
      </c>
      <c r="D381" s="30" t="s">
        <v>228</v>
      </c>
      <c r="E381" s="732"/>
      <c r="F381" s="30" t="s">
        <v>29</v>
      </c>
      <c r="G381" s="30" t="s">
        <v>33</v>
      </c>
      <c r="H381" s="30">
        <v>5</v>
      </c>
      <c r="I381" s="36">
        <v>70000</v>
      </c>
      <c r="J381" s="782"/>
      <c r="K381" s="152">
        <v>0.75</v>
      </c>
      <c r="L381" s="33">
        <f t="shared" si="57"/>
        <v>52500</v>
      </c>
      <c r="M381" s="732"/>
      <c r="N381" s="747"/>
      <c r="O381" s="752"/>
      <c r="P381" s="219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</row>
    <row r="382" spans="1:27" ht="14.25" customHeight="1">
      <c r="A382" s="747"/>
      <c r="B382" s="761"/>
      <c r="C382" s="30" t="s">
        <v>228</v>
      </c>
      <c r="D382" s="30" t="s">
        <v>228</v>
      </c>
      <c r="E382" s="766" t="s">
        <v>230</v>
      </c>
      <c r="F382" s="30" t="s">
        <v>29</v>
      </c>
      <c r="G382" s="30" t="s">
        <v>33</v>
      </c>
      <c r="H382" s="30">
        <v>2</v>
      </c>
      <c r="I382" s="36">
        <v>300000</v>
      </c>
      <c r="J382" s="755">
        <f>SUM(I382:I389)</f>
        <v>740000</v>
      </c>
      <c r="K382" s="152">
        <v>0.67500000000000004</v>
      </c>
      <c r="L382" s="33">
        <f t="shared" si="57"/>
        <v>202500</v>
      </c>
      <c r="M382" s="755">
        <f>SUM(L382:L389)</f>
        <v>499500</v>
      </c>
      <c r="N382" s="747"/>
      <c r="O382" s="752"/>
      <c r="P382" s="219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</row>
    <row r="383" spans="1:27" ht="14.25" customHeight="1">
      <c r="A383" s="747"/>
      <c r="B383" s="761"/>
      <c r="C383" s="30" t="s">
        <v>228</v>
      </c>
      <c r="D383" s="30" t="s">
        <v>228</v>
      </c>
      <c r="E383" s="759"/>
      <c r="F383" s="30" t="s">
        <v>29</v>
      </c>
      <c r="G383" s="30" t="s">
        <v>33</v>
      </c>
      <c r="H383" s="30">
        <v>6</v>
      </c>
      <c r="I383" s="36">
        <v>50000</v>
      </c>
      <c r="J383" s="759"/>
      <c r="K383" s="152">
        <v>0.67500000000000004</v>
      </c>
      <c r="L383" s="33">
        <f t="shared" si="57"/>
        <v>33750</v>
      </c>
      <c r="M383" s="759"/>
      <c r="N383" s="747"/>
      <c r="O383" s="752"/>
      <c r="P383" s="219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</row>
    <row r="384" spans="1:27" ht="14.25" customHeight="1">
      <c r="A384" s="747"/>
      <c r="B384" s="761"/>
      <c r="C384" s="30" t="s">
        <v>228</v>
      </c>
      <c r="D384" s="30" t="s">
        <v>228</v>
      </c>
      <c r="E384" s="759"/>
      <c r="F384" s="30" t="s">
        <v>29</v>
      </c>
      <c r="G384" s="30" t="s">
        <v>33</v>
      </c>
      <c r="H384" s="30">
        <v>6</v>
      </c>
      <c r="I384" s="36">
        <v>50000</v>
      </c>
      <c r="J384" s="759"/>
      <c r="K384" s="152">
        <v>0.67500000000000004</v>
      </c>
      <c r="L384" s="33">
        <f t="shared" si="57"/>
        <v>33750</v>
      </c>
      <c r="M384" s="759"/>
      <c r="N384" s="747"/>
      <c r="O384" s="752"/>
      <c r="P384" s="219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</row>
    <row r="385" spans="1:27" ht="14.25" customHeight="1">
      <c r="A385" s="747"/>
      <c r="B385" s="761"/>
      <c r="C385" s="30" t="s">
        <v>228</v>
      </c>
      <c r="D385" s="30" t="s">
        <v>228</v>
      </c>
      <c r="E385" s="759"/>
      <c r="F385" s="30" t="s">
        <v>29</v>
      </c>
      <c r="G385" s="30" t="s">
        <v>30</v>
      </c>
      <c r="H385" s="30">
        <v>3</v>
      </c>
      <c r="I385" s="36">
        <v>100000</v>
      </c>
      <c r="J385" s="759"/>
      <c r="K385" s="152">
        <v>0.67500000000000004</v>
      </c>
      <c r="L385" s="33">
        <f t="shared" si="57"/>
        <v>67500</v>
      </c>
      <c r="M385" s="759"/>
      <c r="N385" s="747"/>
      <c r="O385" s="752"/>
      <c r="P385" s="219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</row>
    <row r="386" spans="1:27" ht="14.25" customHeight="1">
      <c r="A386" s="747"/>
      <c r="B386" s="761"/>
      <c r="C386" s="30" t="s">
        <v>228</v>
      </c>
      <c r="D386" s="30" t="s">
        <v>228</v>
      </c>
      <c r="E386" s="759"/>
      <c r="F386" s="30" t="s">
        <v>29</v>
      </c>
      <c r="G386" s="30" t="s">
        <v>30</v>
      </c>
      <c r="H386" s="30">
        <v>3</v>
      </c>
      <c r="I386" s="36">
        <v>100000</v>
      </c>
      <c r="J386" s="759"/>
      <c r="K386" s="152">
        <v>0.67500000000000004</v>
      </c>
      <c r="L386" s="33">
        <f t="shared" si="57"/>
        <v>67500</v>
      </c>
      <c r="M386" s="759"/>
      <c r="N386" s="747"/>
      <c r="O386" s="752"/>
      <c r="P386" s="219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</row>
    <row r="387" spans="1:27" ht="14.25" customHeight="1">
      <c r="A387" s="747"/>
      <c r="B387" s="761"/>
      <c r="C387" s="30" t="s">
        <v>228</v>
      </c>
      <c r="D387" s="30" t="s">
        <v>228</v>
      </c>
      <c r="E387" s="759"/>
      <c r="F387" s="30" t="s">
        <v>29</v>
      </c>
      <c r="G387" s="30" t="s">
        <v>30</v>
      </c>
      <c r="H387" s="30">
        <v>4</v>
      </c>
      <c r="I387" s="36">
        <v>50000</v>
      </c>
      <c r="J387" s="759"/>
      <c r="K387" s="152">
        <v>0.67500000000000004</v>
      </c>
      <c r="L387" s="33">
        <f t="shared" si="57"/>
        <v>33750</v>
      </c>
      <c r="M387" s="759"/>
      <c r="N387" s="747"/>
      <c r="O387" s="752"/>
      <c r="P387" s="219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</row>
    <row r="388" spans="1:27" ht="14.25" customHeight="1">
      <c r="A388" s="747"/>
      <c r="B388" s="761"/>
      <c r="C388" s="30" t="s">
        <v>228</v>
      </c>
      <c r="D388" s="30" t="s">
        <v>228</v>
      </c>
      <c r="E388" s="759"/>
      <c r="F388" s="30" t="s">
        <v>29</v>
      </c>
      <c r="G388" s="30" t="s">
        <v>30</v>
      </c>
      <c r="H388" s="30">
        <v>4</v>
      </c>
      <c r="I388" s="36">
        <v>50000</v>
      </c>
      <c r="J388" s="759"/>
      <c r="K388" s="152">
        <v>0.67500000000000004</v>
      </c>
      <c r="L388" s="33">
        <f t="shared" si="57"/>
        <v>33750</v>
      </c>
      <c r="M388" s="759"/>
      <c r="N388" s="747"/>
      <c r="O388" s="752"/>
      <c r="P388" s="219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</row>
    <row r="389" spans="1:27" ht="14.25" customHeight="1">
      <c r="A389" s="747"/>
      <c r="B389" s="761"/>
      <c r="C389" s="30" t="s">
        <v>228</v>
      </c>
      <c r="D389" s="30" t="s">
        <v>228</v>
      </c>
      <c r="E389" s="732"/>
      <c r="F389" s="30" t="s">
        <v>29</v>
      </c>
      <c r="G389" s="30" t="s">
        <v>30</v>
      </c>
      <c r="H389" s="30">
        <v>5</v>
      </c>
      <c r="I389" s="36">
        <v>40000</v>
      </c>
      <c r="J389" s="732"/>
      <c r="K389" s="152">
        <v>0.67500000000000004</v>
      </c>
      <c r="L389" s="33">
        <f t="shared" si="57"/>
        <v>27000</v>
      </c>
      <c r="M389" s="732"/>
      <c r="N389" s="747"/>
      <c r="O389" s="752"/>
      <c r="P389" s="219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</row>
    <row r="390" spans="1:27" ht="14.25" customHeight="1">
      <c r="A390" s="747"/>
      <c r="B390" s="761"/>
      <c r="C390" s="30" t="s">
        <v>228</v>
      </c>
      <c r="D390" s="30" t="s">
        <v>228</v>
      </c>
      <c r="E390" s="766" t="s">
        <v>231</v>
      </c>
      <c r="F390" s="30" t="s">
        <v>29</v>
      </c>
      <c r="G390" s="30" t="s">
        <v>30</v>
      </c>
      <c r="H390" s="30">
        <v>3</v>
      </c>
      <c r="I390" s="36">
        <v>100000</v>
      </c>
      <c r="J390" s="755">
        <f>SUM(I390:I394)</f>
        <v>290000</v>
      </c>
      <c r="K390" s="152">
        <v>0.67500000000000004</v>
      </c>
      <c r="L390" s="33">
        <f t="shared" si="57"/>
        <v>67500</v>
      </c>
      <c r="M390" s="755">
        <f>SUM(L390:L394)</f>
        <v>195750</v>
      </c>
      <c r="N390" s="747"/>
      <c r="O390" s="752"/>
      <c r="P390" s="219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</row>
    <row r="391" spans="1:27" ht="14.25" customHeight="1">
      <c r="A391" s="747"/>
      <c r="B391" s="761"/>
      <c r="C391" s="30" t="s">
        <v>228</v>
      </c>
      <c r="D391" s="30" t="s">
        <v>228</v>
      </c>
      <c r="E391" s="759"/>
      <c r="F391" s="30" t="s">
        <v>29</v>
      </c>
      <c r="G391" s="30" t="s">
        <v>30</v>
      </c>
      <c r="H391" s="30">
        <v>4</v>
      </c>
      <c r="I391" s="36">
        <v>50000</v>
      </c>
      <c r="J391" s="759"/>
      <c r="K391" s="152">
        <v>0.67500000000000004</v>
      </c>
      <c r="L391" s="33">
        <f t="shared" si="57"/>
        <v>33750</v>
      </c>
      <c r="M391" s="759"/>
      <c r="N391" s="747"/>
      <c r="O391" s="752"/>
      <c r="P391" s="219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</row>
    <row r="392" spans="1:27" ht="14.25" customHeight="1">
      <c r="A392" s="747"/>
      <c r="B392" s="761"/>
      <c r="C392" s="30" t="s">
        <v>228</v>
      </c>
      <c r="D392" s="30" t="s">
        <v>228</v>
      </c>
      <c r="E392" s="759"/>
      <c r="F392" s="30" t="s">
        <v>29</v>
      </c>
      <c r="G392" s="30" t="s">
        <v>30</v>
      </c>
      <c r="H392" s="30">
        <v>5</v>
      </c>
      <c r="I392" s="36">
        <v>40000</v>
      </c>
      <c r="J392" s="759"/>
      <c r="K392" s="152">
        <v>0.67500000000000004</v>
      </c>
      <c r="L392" s="33">
        <f t="shared" si="57"/>
        <v>27000</v>
      </c>
      <c r="M392" s="759"/>
      <c r="N392" s="747"/>
      <c r="O392" s="752"/>
      <c r="P392" s="219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</row>
    <row r="393" spans="1:27" ht="14.25" customHeight="1">
      <c r="A393" s="747"/>
      <c r="B393" s="761"/>
      <c r="C393" s="30" t="s">
        <v>228</v>
      </c>
      <c r="D393" s="30" t="s">
        <v>228</v>
      </c>
      <c r="E393" s="759"/>
      <c r="F393" s="30" t="s">
        <v>29</v>
      </c>
      <c r="G393" s="30" t="s">
        <v>33</v>
      </c>
      <c r="H393" s="30">
        <v>6</v>
      </c>
      <c r="I393" s="36">
        <v>50000</v>
      </c>
      <c r="J393" s="759"/>
      <c r="K393" s="152">
        <v>0.67500000000000004</v>
      </c>
      <c r="L393" s="33">
        <f t="shared" si="57"/>
        <v>33750</v>
      </c>
      <c r="M393" s="759"/>
      <c r="N393" s="747"/>
      <c r="O393" s="752"/>
      <c r="P393" s="219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</row>
    <row r="394" spans="1:27" ht="14.25" customHeight="1">
      <c r="A394" s="747"/>
      <c r="B394" s="761"/>
      <c r="C394" s="30" t="s">
        <v>228</v>
      </c>
      <c r="D394" s="30" t="s">
        <v>228</v>
      </c>
      <c r="E394" s="732"/>
      <c r="F394" s="30" t="s">
        <v>29</v>
      </c>
      <c r="G394" s="30" t="s">
        <v>33</v>
      </c>
      <c r="H394" s="30">
        <v>6</v>
      </c>
      <c r="I394" s="36">
        <v>50000</v>
      </c>
      <c r="J394" s="732"/>
      <c r="K394" s="152">
        <v>0.67500000000000004</v>
      </c>
      <c r="L394" s="33">
        <f t="shared" si="57"/>
        <v>33750</v>
      </c>
      <c r="M394" s="732"/>
      <c r="N394" s="747"/>
      <c r="O394" s="752"/>
      <c r="P394" s="219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</row>
    <row r="395" spans="1:27" ht="14.25" customHeight="1">
      <c r="A395" s="747"/>
      <c r="B395" s="761"/>
      <c r="C395" s="30" t="s">
        <v>228</v>
      </c>
      <c r="D395" s="30" t="s">
        <v>228</v>
      </c>
      <c r="E395" s="766" t="s">
        <v>232</v>
      </c>
      <c r="F395" s="30" t="s">
        <v>35</v>
      </c>
      <c r="G395" s="30" t="s">
        <v>33</v>
      </c>
      <c r="H395" s="30">
        <v>2</v>
      </c>
      <c r="I395" s="36">
        <v>150000</v>
      </c>
      <c r="J395" s="755">
        <f>SUM(I395:I398)</f>
        <v>220000</v>
      </c>
      <c r="K395" s="152">
        <v>0.67500000000000004</v>
      </c>
      <c r="L395" s="33">
        <f t="shared" si="57"/>
        <v>101250</v>
      </c>
      <c r="M395" s="755">
        <f>SUM(L395:L398)</f>
        <v>148500</v>
      </c>
      <c r="N395" s="747"/>
      <c r="O395" s="752"/>
      <c r="P395" s="219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</row>
    <row r="396" spans="1:27" ht="14.25" customHeight="1">
      <c r="A396" s="747"/>
      <c r="B396" s="761"/>
      <c r="C396" s="30" t="s">
        <v>228</v>
      </c>
      <c r="D396" s="30" t="s">
        <v>228</v>
      </c>
      <c r="E396" s="759"/>
      <c r="F396" s="30" t="s">
        <v>35</v>
      </c>
      <c r="G396" s="30" t="s">
        <v>30</v>
      </c>
      <c r="H396" s="30">
        <v>4</v>
      </c>
      <c r="I396" s="36">
        <v>30000</v>
      </c>
      <c r="J396" s="759"/>
      <c r="K396" s="152">
        <v>0.67500000000000004</v>
      </c>
      <c r="L396" s="33">
        <f t="shared" si="57"/>
        <v>20250</v>
      </c>
      <c r="M396" s="759"/>
      <c r="N396" s="747"/>
      <c r="O396" s="752"/>
      <c r="P396" s="219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</row>
    <row r="397" spans="1:27" ht="14.25" customHeight="1">
      <c r="A397" s="747"/>
      <c r="B397" s="761"/>
      <c r="C397" s="30" t="s">
        <v>228</v>
      </c>
      <c r="D397" s="30" t="s">
        <v>228</v>
      </c>
      <c r="E397" s="759"/>
      <c r="F397" s="30" t="s">
        <v>35</v>
      </c>
      <c r="G397" s="30" t="s">
        <v>30</v>
      </c>
      <c r="H397" s="30">
        <v>4</v>
      </c>
      <c r="I397" s="36">
        <v>30000</v>
      </c>
      <c r="J397" s="759"/>
      <c r="K397" s="152">
        <v>0.67500000000000004</v>
      </c>
      <c r="L397" s="33">
        <f t="shared" si="57"/>
        <v>20250</v>
      </c>
      <c r="M397" s="759"/>
      <c r="N397" s="747"/>
      <c r="O397" s="752"/>
      <c r="P397" s="219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</row>
    <row r="398" spans="1:27" ht="14.25" customHeight="1">
      <c r="A398" s="747"/>
      <c r="B398" s="761"/>
      <c r="C398" s="30" t="s">
        <v>228</v>
      </c>
      <c r="D398" s="30" t="s">
        <v>228</v>
      </c>
      <c r="E398" s="732"/>
      <c r="F398" s="30" t="s">
        <v>35</v>
      </c>
      <c r="G398" s="30" t="s">
        <v>30</v>
      </c>
      <c r="H398" s="30">
        <v>6</v>
      </c>
      <c r="I398" s="36">
        <v>10000</v>
      </c>
      <c r="J398" s="732"/>
      <c r="K398" s="152">
        <v>0.67500000000000004</v>
      </c>
      <c r="L398" s="33">
        <f t="shared" si="57"/>
        <v>6750</v>
      </c>
      <c r="M398" s="732"/>
      <c r="N398" s="747"/>
      <c r="O398" s="752"/>
      <c r="P398" s="219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</row>
    <row r="399" spans="1:27" ht="14.25" customHeight="1">
      <c r="A399" s="747"/>
      <c r="B399" s="761"/>
      <c r="C399" s="30" t="s">
        <v>228</v>
      </c>
      <c r="D399" s="30" t="s">
        <v>228</v>
      </c>
      <c r="E399" s="766" t="s">
        <v>233</v>
      </c>
      <c r="F399" s="30" t="s">
        <v>35</v>
      </c>
      <c r="G399" s="30" t="s">
        <v>30</v>
      </c>
      <c r="H399" s="30">
        <v>4</v>
      </c>
      <c r="I399" s="36">
        <v>30000</v>
      </c>
      <c r="J399" s="755">
        <f>SUM(I399:I400)</f>
        <v>40000</v>
      </c>
      <c r="K399" s="152">
        <v>0.67500000000000004</v>
      </c>
      <c r="L399" s="33">
        <f t="shared" si="57"/>
        <v>20250</v>
      </c>
      <c r="M399" s="755">
        <f>SUM(L399:L400)</f>
        <v>27000</v>
      </c>
      <c r="N399" s="747"/>
      <c r="O399" s="752"/>
      <c r="P399" s="219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</row>
    <row r="400" spans="1:27" ht="14.25" customHeight="1">
      <c r="A400" s="742"/>
      <c r="B400" s="762"/>
      <c r="C400" s="51" t="s">
        <v>228</v>
      </c>
      <c r="D400" s="51" t="s">
        <v>228</v>
      </c>
      <c r="E400" s="756"/>
      <c r="F400" s="51" t="s">
        <v>35</v>
      </c>
      <c r="G400" s="51" t="s">
        <v>30</v>
      </c>
      <c r="H400" s="51">
        <v>6</v>
      </c>
      <c r="I400" s="54">
        <v>10000</v>
      </c>
      <c r="J400" s="756"/>
      <c r="K400" s="127">
        <v>0.67500000000000004</v>
      </c>
      <c r="L400" s="56">
        <f t="shared" si="57"/>
        <v>6750</v>
      </c>
      <c r="M400" s="756"/>
      <c r="N400" s="749"/>
      <c r="O400" s="725"/>
      <c r="P400" s="219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</row>
    <row r="401" spans="1:27" ht="14.25" customHeight="1">
      <c r="A401" s="769">
        <v>114</v>
      </c>
      <c r="B401" s="760" t="s">
        <v>512</v>
      </c>
      <c r="C401" s="165" t="s">
        <v>228</v>
      </c>
      <c r="D401" s="165" t="s">
        <v>228</v>
      </c>
      <c r="E401" s="768" t="s">
        <v>234</v>
      </c>
      <c r="F401" s="165" t="s">
        <v>35</v>
      </c>
      <c r="G401" s="165" t="s">
        <v>30</v>
      </c>
      <c r="H401" s="165">
        <v>4</v>
      </c>
      <c r="I401" s="121">
        <v>30000</v>
      </c>
      <c r="J401" s="758">
        <f>SUM(I401:I402)</f>
        <v>50000</v>
      </c>
      <c r="K401" s="125">
        <v>0.9</v>
      </c>
      <c r="L401" s="126">
        <f t="shared" si="57"/>
        <v>27000</v>
      </c>
      <c r="M401" s="758">
        <f>SUM(L401:L402)</f>
        <v>45000</v>
      </c>
      <c r="N401" s="744">
        <f>SUM(M401:M403)</f>
        <v>58500</v>
      </c>
      <c r="O401" s="743">
        <f>N401*75%</f>
        <v>43875</v>
      </c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</row>
    <row r="402" spans="1:27" ht="14.25" customHeight="1">
      <c r="A402" s="747"/>
      <c r="B402" s="761"/>
      <c r="C402" s="30" t="s">
        <v>228</v>
      </c>
      <c r="D402" s="30" t="s">
        <v>228</v>
      </c>
      <c r="E402" s="732"/>
      <c r="F402" s="30" t="s">
        <v>35</v>
      </c>
      <c r="G402" s="30" t="s">
        <v>30</v>
      </c>
      <c r="H402" s="30">
        <v>5</v>
      </c>
      <c r="I402" s="36">
        <v>20000</v>
      </c>
      <c r="J402" s="732"/>
      <c r="K402" s="152">
        <v>0.9</v>
      </c>
      <c r="L402" s="33">
        <f t="shared" si="57"/>
        <v>18000</v>
      </c>
      <c r="M402" s="732"/>
      <c r="N402" s="747"/>
      <c r="O402" s="752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</row>
    <row r="403" spans="1:27" ht="14.25" customHeight="1">
      <c r="A403" s="742"/>
      <c r="B403" s="762"/>
      <c r="C403" s="51" t="s">
        <v>228</v>
      </c>
      <c r="D403" s="51" t="s">
        <v>228</v>
      </c>
      <c r="E403" s="51" t="s">
        <v>235</v>
      </c>
      <c r="F403" s="51" t="s">
        <v>35</v>
      </c>
      <c r="G403" s="51" t="s">
        <v>30</v>
      </c>
      <c r="H403" s="51">
        <v>5</v>
      </c>
      <c r="I403" s="54">
        <v>20000</v>
      </c>
      <c r="J403" s="54">
        <v>20000</v>
      </c>
      <c r="K403" s="127">
        <v>0.67500000000000004</v>
      </c>
      <c r="L403" s="56">
        <f t="shared" si="57"/>
        <v>13500</v>
      </c>
      <c r="M403" s="54">
        <f>L403</f>
        <v>13500</v>
      </c>
      <c r="N403" s="749"/>
      <c r="O403" s="72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</row>
    <row r="404" spans="1:27" ht="14.25" customHeight="1">
      <c r="A404" s="769">
        <v>115</v>
      </c>
      <c r="B404" s="760" t="s">
        <v>513</v>
      </c>
      <c r="C404" s="165" t="s">
        <v>228</v>
      </c>
      <c r="D404" s="165" t="s">
        <v>228</v>
      </c>
      <c r="E404" s="165" t="s">
        <v>514</v>
      </c>
      <c r="F404" s="165" t="s">
        <v>35</v>
      </c>
      <c r="G404" s="165" t="s">
        <v>30</v>
      </c>
      <c r="H404" s="165">
        <v>4</v>
      </c>
      <c r="I404" s="121">
        <v>30000</v>
      </c>
      <c r="J404" s="121">
        <v>30000</v>
      </c>
      <c r="K404" s="125">
        <v>1</v>
      </c>
      <c r="L404" s="126">
        <f t="shared" si="57"/>
        <v>30000</v>
      </c>
      <c r="M404" s="121">
        <v>30000</v>
      </c>
      <c r="N404" s="744">
        <f>SUM(M404:M408)</f>
        <v>52000</v>
      </c>
      <c r="O404" s="743">
        <f>N404*75%</f>
        <v>39000</v>
      </c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</row>
    <row r="405" spans="1:27" ht="14.25" customHeight="1">
      <c r="A405" s="747"/>
      <c r="B405" s="761"/>
      <c r="C405" s="30" t="s">
        <v>228</v>
      </c>
      <c r="D405" s="30" t="s">
        <v>228</v>
      </c>
      <c r="E405" s="766" t="s">
        <v>232</v>
      </c>
      <c r="F405" s="30" t="s">
        <v>35</v>
      </c>
      <c r="G405" s="30" t="s">
        <v>33</v>
      </c>
      <c r="H405" s="30">
        <v>2</v>
      </c>
      <c r="I405" s="36">
        <v>150000</v>
      </c>
      <c r="J405" s="755">
        <f>SUM(I405:I408)</f>
        <v>220000</v>
      </c>
      <c r="K405" s="152">
        <v>0.1</v>
      </c>
      <c r="L405" s="33">
        <f t="shared" si="57"/>
        <v>15000</v>
      </c>
      <c r="M405" s="755">
        <f>SUM(L405:L408)</f>
        <v>22000</v>
      </c>
      <c r="N405" s="747"/>
      <c r="O405" s="752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</row>
    <row r="406" spans="1:27" ht="14.25" customHeight="1">
      <c r="A406" s="747"/>
      <c r="B406" s="761"/>
      <c r="C406" s="30" t="s">
        <v>228</v>
      </c>
      <c r="D406" s="30" t="s">
        <v>228</v>
      </c>
      <c r="E406" s="759"/>
      <c r="F406" s="30" t="s">
        <v>35</v>
      </c>
      <c r="G406" s="30" t="s">
        <v>30</v>
      </c>
      <c r="H406" s="30">
        <v>4</v>
      </c>
      <c r="I406" s="36">
        <v>30000</v>
      </c>
      <c r="J406" s="759"/>
      <c r="K406" s="152">
        <v>0.1</v>
      </c>
      <c r="L406" s="33">
        <f t="shared" si="57"/>
        <v>3000</v>
      </c>
      <c r="M406" s="759"/>
      <c r="N406" s="747"/>
      <c r="O406" s="752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</row>
    <row r="407" spans="1:27" ht="14.25" customHeight="1">
      <c r="A407" s="747"/>
      <c r="B407" s="761"/>
      <c r="C407" s="30" t="s">
        <v>228</v>
      </c>
      <c r="D407" s="30" t="s">
        <v>228</v>
      </c>
      <c r="E407" s="759"/>
      <c r="F407" s="30" t="s">
        <v>35</v>
      </c>
      <c r="G407" s="30" t="s">
        <v>30</v>
      </c>
      <c r="H407" s="30">
        <v>4</v>
      </c>
      <c r="I407" s="36">
        <v>30000</v>
      </c>
      <c r="J407" s="759"/>
      <c r="K407" s="152">
        <v>0.1</v>
      </c>
      <c r="L407" s="33">
        <f t="shared" si="57"/>
        <v>3000</v>
      </c>
      <c r="M407" s="759"/>
      <c r="N407" s="747"/>
      <c r="O407" s="752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</row>
    <row r="408" spans="1:27" ht="10.5" customHeight="1">
      <c r="A408" s="742"/>
      <c r="B408" s="762"/>
      <c r="C408" s="51" t="s">
        <v>228</v>
      </c>
      <c r="D408" s="51" t="s">
        <v>228</v>
      </c>
      <c r="E408" s="756"/>
      <c r="F408" s="51" t="s">
        <v>35</v>
      </c>
      <c r="G408" s="51" t="s">
        <v>30</v>
      </c>
      <c r="H408" s="51">
        <v>6</v>
      </c>
      <c r="I408" s="54">
        <v>10000</v>
      </c>
      <c r="J408" s="756"/>
      <c r="K408" s="127">
        <v>0.1</v>
      </c>
      <c r="L408" s="56">
        <f t="shared" si="57"/>
        <v>1000</v>
      </c>
      <c r="M408" s="756"/>
      <c r="N408" s="749"/>
      <c r="O408" s="72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</row>
    <row r="409" spans="1:27" ht="21" customHeight="1">
      <c r="A409" s="769">
        <v>116</v>
      </c>
      <c r="B409" s="760" t="s">
        <v>515</v>
      </c>
      <c r="C409" s="165" t="s">
        <v>228</v>
      </c>
      <c r="D409" s="165" t="s">
        <v>228</v>
      </c>
      <c r="E409" s="768" t="s">
        <v>237</v>
      </c>
      <c r="F409" s="165" t="s">
        <v>238</v>
      </c>
      <c r="G409" s="165" t="s">
        <v>30</v>
      </c>
      <c r="H409" s="165">
        <v>5</v>
      </c>
      <c r="I409" s="121">
        <v>7000</v>
      </c>
      <c r="J409" s="758">
        <f>SUM(I409:I410)</f>
        <v>12000</v>
      </c>
      <c r="K409" s="125">
        <v>1</v>
      </c>
      <c r="L409" s="126">
        <f t="shared" si="57"/>
        <v>7000</v>
      </c>
      <c r="M409" s="758">
        <f>SUM(L409:L410)</f>
        <v>12000</v>
      </c>
      <c r="N409" s="744">
        <f>M409</f>
        <v>12000</v>
      </c>
      <c r="O409" s="743">
        <f>N409*75%</f>
        <v>9000</v>
      </c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</row>
    <row r="410" spans="1:27" ht="16.5" customHeight="1">
      <c r="A410" s="742"/>
      <c r="B410" s="762"/>
      <c r="C410" s="51" t="s">
        <v>228</v>
      </c>
      <c r="D410" s="51" t="s">
        <v>228</v>
      </c>
      <c r="E410" s="756"/>
      <c r="F410" s="51" t="s">
        <v>238</v>
      </c>
      <c r="G410" s="51" t="s">
        <v>30</v>
      </c>
      <c r="H410" s="51">
        <v>6</v>
      </c>
      <c r="I410" s="54">
        <v>5000</v>
      </c>
      <c r="J410" s="756"/>
      <c r="K410" s="127">
        <v>1</v>
      </c>
      <c r="L410" s="56">
        <f t="shared" si="57"/>
        <v>5000</v>
      </c>
      <c r="M410" s="756"/>
      <c r="N410" s="749"/>
      <c r="O410" s="753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</row>
    <row r="411" spans="1:27" ht="14.25" customHeight="1">
      <c r="A411" s="769">
        <v>117</v>
      </c>
      <c r="B411" s="760" t="s">
        <v>516</v>
      </c>
      <c r="C411" s="165" t="s">
        <v>228</v>
      </c>
      <c r="D411" s="165" t="s">
        <v>228</v>
      </c>
      <c r="E411" s="768" t="s">
        <v>234</v>
      </c>
      <c r="F411" s="165" t="s">
        <v>35</v>
      </c>
      <c r="G411" s="165" t="s">
        <v>30</v>
      </c>
      <c r="H411" s="165">
        <v>4</v>
      </c>
      <c r="I411" s="121">
        <v>30000</v>
      </c>
      <c r="J411" s="758">
        <f>I411:I412</f>
        <v>30000</v>
      </c>
      <c r="K411" s="125">
        <v>0.1</v>
      </c>
      <c r="L411" s="126">
        <f t="shared" si="57"/>
        <v>3000</v>
      </c>
      <c r="M411" s="758">
        <f>SUM(L411:L412)</f>
        <v>5000</v>
      </c>
      <c r="N411" s="744">
        <f>SUM(M411:M413)</f>
        <v>7000</v>
      </c>
      <c r="O411" s="754">
        <f>N411*75%</f>
        <v>5250</v>
      </c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</row>
    <row r="412" spans="1:27" ht="14.25" customHeight="1">
      <c r="A412" s="747"/>
      <c r="B412" s="761"/>
      <c r="C412" s="30" t="s">
        <v>228</v>
      </c>
      <c r="D412" s="30" t="s">
        <v>228</v>
      </c>
      <c r="E412" s="732"/>
      <c r="F412" s="30" t="s">
        <v>35</v>
      </c>
      <c r="G412" s="30" t="s">
        <v>30</v>
      </c>
      <c r="H412" s="30">
        <v>5</v>
      </c>
      <c r="I412" s="36">
        <v>20000</v>
      </c>
      <c r="J412" s="732"/>
      <c r="K412" s="152">
        <v>0.1</v>
      </c>
      <c r="L412" s="33">
        <f t="shared" si="57"/>
        <v>2000</v>
      </c>
      <c r="M412" s="732"/>
      <c r="N412" s="747"/>
      <c r="O412" s="752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</row>
    <row r="413" spans="1:27" ht="13.5" customHeight="1">
      <c r="A413" s="742"/>
      <c r="B413" s="762"/>
      <c r="C413" s="51" t="s">
        <v>228</v>
      </c>
      <c r="D413" s="51" t="s">
        <v>228</v>
      </c>
      <c r="E413" s="51" t="s">
        <v>235</v>
      </c>
      <c r="F413" s="51" t="s">
        <v>35</v>
      </c>
      <c r="G413" s="51" t="s">
        <v>30</v>
      </c>
      <c r="H413" s="51">
        <v>5</v>
      </c>
      <c r="I413" s="54">
        <v>20000</v>
      </c>
      <c r="J413" s="54">
        <v>20000</v>
      </c>
      <c r="K413" s="127">
        <v>0.1</v>
      </c>
      <c r="L413" s="56">
        <f t="shared" si="57"/>
        <v>2000</v>
      </c>
      <c r="M413" s="54">
        <v>2000</v>
      </c>
      <c r="N413" s="749"/>
      <c r="O413" s="72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</row>
    <row r="414" spans="1:27" ht="14.25" customHeight="1">
      <c r="A414" s="769">
        <v>118</v>
      </c>
      <c r="B414" s="760" t="s">
        <v>517</v>
      </c>
      <c r="C414" s="165" t="s">
        <v>228</v>
      </c>
      <c r="D414" s="165" t="s">
        <v>228</v>
      </c>
      <c r="E414" s="768" t="s">
        <v>230</v>
      </c>
      <c r="F414" s="165" t="s">
        <v>29</v>
      </c>
      <c r="G414" s="165" t="s">
        <v>33</v>
      </c>
      <c r="H414" s="165">
        <v>2</v>
      </c>
      <c r="I414" s="121">
        <v>300000</v>
      </c>
      <c r="J414" s="758">
        <f>SUM(I414:I421)</f>
        <v>740000</v>
      </c>
      <c r="K414" s="125">
        <v>0.1</v>
      </c>
      <c r="L414" s="126">
        <f t="shared" si="57"/>
        <v>30000</v>
      </c>
      <c r="M414" s="758">
        <f>SUM(L414:L421)</f>
        <v>74000</v>
      </c>
      <c r="N414" s="744">
        <f>SUM(M414:M428)</f>
        <v>107000</v>
      </c>
      <c r="O414" s="743">
        <f>N414*75%</f>
        <v>80250</v>
      </c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</row>
    <row r="415" spans="1:27" ht="14.25" customHeight="1">
      <c r="A415" s="747"/>
      <c r="B415" s="761"/>
      <c r="C415" s="30" t="s">
        <v>228</v>
      </c>
      <c r="D415" s="30" t="s">
        <v>228</v>
      </c>
      <c r="E415" s="759"/>
      <c r="F415" s="30" t="s">
        <v>29</v>
      </c>
      <c r="G415" s="30" t="s">
        <v>33</v>
      </c>
      <c r="H415" s="30">
        <v>6</v>
      </c>
      <c r="I415" s="36">
        <v>50000</v>
      </c>
      <c r="J415" s="759"/>
      <c r="K415" s="152">
        <v>0.1</v>
      </c>
      <c r="L415" s="33">
        <f t="shared" si="57"/>
        <v>5000</v>
      </c>
      <c r="M415" s="759"/>
      <c r="N415" s="747"/>
      <c r="O415" s="752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</row>
    <row r="416" spans="1:27" ht="14.25" customHeight="1">
      <c r="A416" s="747"/>
      <c r="B416" s="761"/>
      <c r="C416" s="30" t="s">
        <v>228</v>
      </c>
      <c r="D416" s="30" t="s">
        <v>228</v>
      </c>
      <c r="E416" s="759"/>
      <c r="F416" s="30" t="s">
        <v>29</v>
      </c>
      <c r="G416" s="30" t="s">
        <v>33</v>
      </c>
      <c r="H416" s="30">
        <v>6</v>
      </c>
      <c r="I416" s="36">
        <v>50000</v>
      </c>
      <c r="J416" s="759"/>
      <c r="K416" s="152">
        <v>0.1</v>
      </c>
      <c r="L416" s="33">
        <f t="shared" si="57"/>
        <v>5000</v>
      </c>
      <c r="M416" s="759"/>
      <c r="N416" s="747"/>
      <c r="O416" s="752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</row>
    <row r="417" spans="1:27" ht="14.25" customHeight="1">
      <c r="A417" s="747"/>
      <c r="B417" s="761"/>
      <c r="C417" s="30" t="s">
        <v>228</v>
      </c>
      <c r="D417" s="30" t="s">
        <v>228</v>
      </c>
      <c r="E417" s="759"/>
      <c r="F417" s="30" t="s">
        <v>29</v>
      </c>
      <c r="G417" s="30" t="s">
        <v>30</v>
      </c>
      <c r="H417" s="30">
        <v>3</v>
      </c>
      <c r="I417" s="36">
        <v>100000</v>
      </c>
      <c r="J417" s="759"/>
      <c r="K417" s="152">
        <v>0.1</v>
      </c>
      <c r="L417" s="33">
        <f t="shared" si="57"/>
        <v>10000</v>
      </c>
      <c r="M417" s="759"/>
      <c r="N417" s="747"/>
      <c r="O417" s="752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</row>
    <row r="418" spans="1:27" ht="14.25" customHeight="1">
      <c r="A418" s="747"/>
      <c r="B418" s="761"/>
      <c r="C418" s="30" t="s">
        <v>228</v>
      </c>
      <c r="D418" s="30" t="s">
        <v>228</v>
      </c>
      <c r="E418" s="759"/>
      <c r="F418" s="30" t="s">
        <v>29</v>
      </c>
      <c r="G418" s="30" t="s">
        <v>30</v>
      </c>
      <c r="H418" s="30">
        <v>3</v>
      </c>
      <c r="I418" s="36">
        <v>100000</v>
      </c>
      <c r="J418" s="759"/>
      <c r="K418" s="152">
        <v>0.1</v>
      </c>
      <c r="L418" s="33">
        <f t="shared" si="57"/>
        <v>10000</v>
      </c>
      <c r="M418" s="759"/>
      <c r="N418" s="747"/>
      <c r="O418" s="752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</row>
    <row r="419" spans="1:27" ht="14.25" customHeight="1">
      <c r="A419" s="747"/>
      <c r="B419" s="761"/>
      <c r="C419" s="30" t="s">
        <v>228</v>
      </c>
      <c r="D419" s="30" t="s">
        <v>228</v>
      </c>
      <c r="E419" s="759"/>
      <c r="F419" s="30" t="s">
        <v>29</v>
      </c>
      <c r="G419" s="30" t="s">
        <v>30</v>
      </c>
      <c r="H419" s="30">
        <v>4</v>
      </c>
      <c r="I419" s="36">
        <v>50000</v>
      </c>
      <c r="J419" s="759"/>
      <c r="K419" s="152">
        <v>0.1</v>
      </c>
      <c r="L419" s="33">
        <f t="shared" si="57"/>
        <v>5000</v>
      </c>
      <c r="M419" s="759"/>
      <c r="N419" s="747"/>
      <c r="O419" s="752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</row>
    <row r="420" spans="1:27" ht="14.25" customHeight="1">
      <c r="A420" s="747"/>
      <c r="B420" s="761"/>
      <c r="C420" s="30" t="s">
        <v>228</v>
      </c>
      <c r="D420" s="30" t="s">
        <v>228</v>
      </c>
      <c r="E420" s="759"/>
      <c r="F420" s="30" t="s">
        <v>29</v>
      </c>
      <c r="G420" s="30" t="s">
        <v>30</v>
      </c>
      <c r="H420" s="30">
        <v>4</v>
      </c>
      <c r="I420" s="36">
        <v>50000</v>
      </c>
      <c r="J420" s="759"/>
      <c r="K420" s="152">
        <v>0.1</v>
      </c>
      <c r="L420" s="33">
        <f t="shared" si="57"/>
        <v>5000</v>
      </c>
      <c r="M420" s="759"/>
      <c r="N420" s="747"/>
      <c r="O420" s="752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</row>
    <row r="421" spans="1:27" ht="14.25" customHeight="1">
      <c r="A421" s="747"/>
      <c r="B421" s="761"/>
      <c r="C421" s="30" t="s">
        <v>228</v>
      </c>
      <c r="D421" s="30" t="s">
        <v>228</v>
      </c>
      <c r="E421" s="732"/>
      <c r="F421" s="30" t="s">
        <v>29</v>
      </c>
      <c r="G421" s="30" t="s">
        <v>30</v>
      </c>
      <c r="H421" s="30">
        <v>5</v>
      </c>
      <c r="I421" s="36">
        <v>40000</v>
      </c>
      <c r="J421" s="732"/>
      <c r="K421" s="152">
        <v>0.1</v>
      </c>
      <c r="L421" s="33">
        <f t="shared" si="57"/>
        <v>4000</v>
      </c>
      <c r="M421" s="732"/>
      <c r="N421" s="747"/>
      <c r="O421" s="752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</row>
    <row r="422" spans="1:27" ht="14.25" customHeight="1">
      <c r="A422" s="747"/>
      <c r="B422" s="761"/>
      <c r="C422" s="30" t="s">
        <v>228</v>
      </c>
      <c r="D422" s="30" t="s">
        <v>228</v>
      </c>
      <c r="E422" s="766" t="s">
        <v>231</v>
      </c>
      <c r="F422" s="30" t="s">
        <v>29</v>
      </c>
      <c r="G422" s="30" t="s">
        <v>30</v>
      </c>
      <c r="H422" s="30">
        <v>3</v>
      </c>
      <c r="I422" s="36">
        <v>100000</v>
      </c>
      <c r="J422" s="755">
        <f>SUM(I422:I426)</f>
        <v>290000</v>
      </c>
      <c r="K422" s="152">
        <v>0.1</v>
      </c>
      <c r="L422" s="33">
        <f t="shared" si="57"/>
        <v>10000</v>
      </c>
      <c r="M422" s="755">
        <f>SUM(L422:L426)</f>
        <v>29000</v>
      </c>
      <c r="N422" s="747"/>
      <c r="O422" s="752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</row>
    <row r="423" spans="1:27" ht="14.25" customHeight="1">
      <c r="A423" s="747"/>
      <c r="B423" s="761"/>
      <c r="C423" s="30" t="s">
        <v>228</v>
      </c>
      <c r="D423" s="30" t="s">
        <v>228</v>
      </c>
      <c r="E423" s="759"/>
      <c r="F423" s="30" t="s">
        <v>29</v>
      </c>
      <c r="G423" s="30" t="s">
        <v>30</v>
      </c>
      <c r="H423" s="30">
        <v>4</v>
      </c>
      <c r="I423" s="36">
        <v>50000</v>
      </c>
      <c r="J423" s="759"/>
      <c r="K423" s="152">
        <v>0.1</v>
      </c>
      <c r="L423" s="33">
        <f t="shared" si="57"/>
        <v>5000</v>
      </c>
      <c r="M423" s="759"/>
      <c r="N423" s="747"/>
      <c r="O423" s="752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</row>
    <row r="424" spans="1:27" ht="14.25" customHeight="1">
      <c r="A424" s="747"/>
      <c r="B424" s="761"/>
      <c r="C424" s="30" t="s">
        <v>228</v>
      </c>
      <c r="D424" s="30" t="s">
        <v>228</v>
      </c>
      <c r="E424" s="759"/>
      <c r="F424" s="30" t="s">
        <v>29</v>
      </c>
      <c r="G424" s="30" t="s">
        <v>30</v>
      </c>
      <c r="H424" s="30">
        <v>5</v>
      </c>
      <c r="I424" s="36">
        <v>40000</v>
      </c>
      <c r="J424" s="759"/>
      <c r="K424" s="152">
        <v>0.1</v>
      </c>
      <c r="L424" s="33">
        <f t="shared" si="57"/>
        <v>4000</v>
      </c>
      <c r="M424" s="759"/>
      <c r="N424" s="747"/>
      <c r="O424" s="752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</row>
    <row r="425" spans="1:27" ht="14.25" customHeight="1">
      <c r="A425" s="747"/>
      <c r="B425" s="761"/>
      <c r="C425" s="30" t="s">
        <v>228</v>
      </c>
      <c r="D425" s="30" t="s">
        <v>228</v>
      </c>
      <c r="E425" s="759"/>
      <c r="F425" s="30" t="s">
        <v>29</v>
      </c>
      <c r="G425" s="30" t="s">
        <v>33</v>
      </c>
      <c r="H425" s="30">
        <v>6</v>
      </c>
      <c r="I425" s="36">
        <v>50000</v>
      </c>
      <c r="J425" s="759"/>
      <c r="K425" s="152">
        <v>0.1</v>
      </c>
      <c r="L425" s="33">
        <f t="shared" si="57"/>
        <v>5000</v>
      </c>
      <c r="M425" s="759"/>
      <c r="N425" s="747"/>
      <c r="O425" s="752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</row>
    <row r="426" spans="1:27" ht="14.25" customHeight="1">
      <c r="A426" s="747"/>
      <c r="B426" s="761"/>
      <c r="C426" s="30" t="s">
        <v>228</v>
      </c>
      <c r="D426" s="30" t="s">
        <v>228</v>
      </c>
      <c r="E426" s="732"/>
      <c r="F426" s="30" t="s">
        <v>29</v>
      </c>
      <c r="G426" s="30" t="s">
        <v>33</v>
      </c>
      <c r="H426" s="30">
        <v>6</v>
      </c>
      <c r="I426" s="36">
        <v>50000</v>
      </c>
      <c r="J426" s="732"/>
      <c r="K426" s="152">
        <v>0.1</v>
      </c>
      <c r="L426" s="33">
        <f t="shared" si="57"/>
        <v>5000</v>
      </c>
      <c r="M426" s="732"/>
      <c r="N426" s="747"/>
      <c r="O426" s="752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</row>
    <row r="427" spans="1:27" ht="14.25" customHeight="1">
      <c r="A427" s="747"/>
      <c r="B427" s="761"/>
      <c r="C427" s="30" t="s">
        <v>228</v>
      </c>
      <c r="D427" s="30" t="s">
        <v>228</v>
      </c>
      <c r="E427" s="766" t="s">
        <v>233</v>
      </c>
      <c r="F427" s="30" t="s">
        <v>35</v>
      </c>
      <c r="G427" s="30" t="s">
        <v>30</v>
      </c>
      <c r="H427" s="30">
        <v>4</v>
      </c>
      <c r="I427" s="36">
        <v>30000</v>
      </c>
      <c r="J427" s="755">
        <f>SUM(I427:I428)</f>
        <v>40000</v>
      </c>
      <c r="K427" s="152">
        <v>0.1</v>
      </c>
      <c r="L427" s="33">
        <f t="shared" si="57"/>
        <v>3000</v>
      </c>
      <c r="M427" s="755">
        <f>SUM(L427:L428)</f>
        <v>4000</v>
      </c>
      <c r="N427" s="747"/>
      <c r="O427" s="752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</row>
    <row r="428" spans="1:27" ht="14.25" customHeight="1">
      <c r="A428" s="742"/>
      <c r="B428" s="762"/>
      <c r="C428" s="51" t="s">
        <v>228</v>
      </c>
      <c r="D428" s="51" t="s">
        <v>228</v>
      </c>
      <c r="E428" s="756"/>
      <c r="F428" s="51" t="s">
        <v>35</v>
      </c>
      <c r="G428" s="51" t="s">
        <v>30</v>
      </c>
      <c r="H428" s="51">
        <v>6</v>
      </c>
      <c r="I428" s="54">
        <v>10000</v>
      </c>
      <c r="J428" s="756"/>
      <c r="K428" s="127">
        <v>0.1</v>
      </c>
      <c r="L428" s="56">
        <f t="shared" si="57"/>
        <v>1000</v>
      </c>
      <c r="M428" s="756"/>
      <c r="N428" s="749"/>
      <c r="O428" s="72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</row>
    <row r="429" spans="1:27" ht="14.25" customHeight="1">
      <c r="A429" s="769">
        <v>119</v>
      </c>
      <c r="B429" s="760" t="s">
        <v>518</v>
      </c>
      <c r="C429" s="165" t="s">
        <v>519</v>
      </c>
      <c r="D429" s="165" t="s">
        <v>241</v>
      </c>
      <c r="E429" s="165" t="s">
        <v>239</v>
      </c>
      <c r="F429" s="165" t="s">
        <v>51</v>
      </c>
      <c r="G429" s="165" t="s">
        <v>30</v>
      </c>
      <c r="H429" s="165">
        <v>1</v>
      </c>
      <c r="I429" s="121">
        <v>0</v>
      </c>
      <c r="J429" s="121">
        <v>0</v>
      </c>
      <c r="K429" s="125">
        <v>1</v>
      </c>
      <c r="L429" s="126">
        <f t="shared" si="57"/>
        <v>0</v>
      </c>
      <c r="M429" s="758">
        <f>SUM(L429:L432)</f>
        <v>8750</v>
      </c>
      <c r="N429" s="744">
        <f>M429</f>
        <v>8750</v>
      </c>
      <c r="O429" s="743">
        <f>N429*75%</f>
        <v>6562.5</v>
      </c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</row>
    <row r="430" spans="1:27" ht="14.25" customHeight="1">
      <c r="A430" s="747"/>
      <c r="B430" s="761"/>
      <c r="C430" s="30" t="s">
        <v>519</v>
      </c>
      <c r="D430" s="30" t="s">
        <v>241</v>
      </c>
      <c r="E430" s="766" t="s">
        <v>242</v>
      </c>
      <c r="F430" s="30" t="s">
        <v>51</v>
      </c>
      <c r="G430" s="30" t="s">
        <v>30</v>
      </c>
      <c r="H430" s="30">
        <v>2</v>
      </c>
      <c r="I430" s="36">
        <v>0</v>
      </c>
      <c r="J430" s="36">
        <v>0</v>
      </c>
      <c r="K430" s="152">
        <v>1</v>
      </c>
      <c r="L430" s="33">
        <f t="shared" si="57"/>
        <v>0</v>
      </c>
      <c r="M430" s="759"/>
      <c r="N430" s="747"/>
      <c r="O430" s="752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</row>
    <row r="431" spans="1:27" ht="14.25" customHeight="1">
      <c r="A431" s="747"/>
      <c r="B431" s="761"/>
      <c r="C431" s="30" t="s">
        <v>519</v>
      </c>
      <c r="D431" s="30" t="s">
        <v>241</v>
      </c>
      <c r="E431" s="732"/>
      <c r="F431" s="30" t="s">
        <v>51</v>
      </c>
      <c r="G431" s="30" t="s">
        <v>30</v>
      </c>
      <c r="H431" s="30">
        <v>5</v>
      </c>
      <c r="I431" s="36">
        <v>5000</v>
      </c>
      <c r="J431" s="36">
        <v>5000</v>
      </c>
      <c r="K431" s="152">
        <v>1</v>
      </c>
      <c r="L431" s="33">
        <f t="shared" si="57"/>
        <v>5000</v>
      </c>
      <c r="M431" s="759"/>
      <c r="N431" s="747"/>
      <c r="O431" s="752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</row>
    <row r="432" spans="1:27" ht="14.25" customHeight="1">
      <c r="A432" s="742"/>
      <c r="B432" s="762"/>
      <c r="C432" s="51" t="s">
        <v>519</v>
      </c>
      <c r="D432" s="51" t="s">
        <v>241</v>
      </c>
      <c r="E432" s="51" t="s">
        <v>247</v>
      </c>
      <c r="F432" s="51" t="s">
        <v>51</v>
      </c>
      <c r="G432" s="51" t="s">
        <v>30</v>
      </c>
      <c r="H432" s="51">
        <v>5</v>
      </c>
      <c r="I432" s="54">
        <v>5000</v>
      </c>
      <c r="J432" s="54">
        <v>5000</v>
      </c>
      <c r="K432" s="127">
        <v>0.75</v>
      </c>
      <c r="L432" s="56">
        <f t="shared" si="57"/>
        <v>3750</v>
      </c>
      <c r="M432" s="756"/>
      <c r="N432" s="749"/>
      <c r="O432" s="753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</row>
    <row r="433" spans="1:27" ht="14.25" customHeight="1">
      <c r="A433" s="769">
        <v>120</v>
      </c>
      <c r="B433" s="760" t="s">
        <v>520</v>
      </c>
      <c r="C433" s="165" t="s">
        <v>519</v>
      </c>
      <c r="D433" s="165" t="s">
        <v>241</v>
      </c>
      <c r="E433" s="768" t="s">
        <v>243</v>
      </c>
      <c r="F433" s="165" t="s">
        <v>51</v>
      </c>
      <c r="G433" s="165" t="s">
        <v>30</v>
      </c>
      <c r="H433" s="165">
        <v>3</v>
      </c>
      <c r="I433" s="121">
        <v>0</v>
      </c>
      <c r="J433" s="121">
        <v>0</v>
      </c>
      <c r="K433" s="125">
        <v>1</v>
      </c>
      <c r="L433" s="126">
        <f t="shared" si="57"/>
        <v>0</v>
      </c>
      <c r="M433" s="758">
        <f>SUM(L433:L436)</f>
        <v>15000</v>
      </c>
      <c r="N433" s="744">
        <f>M433</f>
        <v>15000</v>
      </c>
      <c r="O433" s="754">
        <f>N433*75%</f>
        <v>11250</v>
      </c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</row>
    <row r="434" spans="1:27" ht="14.25" customHeight="1">
      <c r="A434" s="747"/>
      <c r="B434" s="761"/>
      <c r="C434" s="30" t="s">
        <v>519</v>
      </c>
      <c r="D434" s="30" t="s">
        <v>241</v>
      </c>
      <c r="E434" s="759"/>
      <c r="F434" s="30" t="s">
        <v>51</v>
      </c>
      <c r="G434" s="30" t="s">
        <v>30</v>
      </c>
      <c r="H434" s="30">
        <v>2</v>
      </c>
      <c r="I434" s="36">
        <v>15000</v>
      </c>
      <c r="J434" s="36">
        <v>15000</v>
      </c>
      <c r="K434" s="152">
        <v>1</v>
      </c>
      <c r="L434" s="33">
        <f t="shared" si="57"/>
        <v>15000</v>
      </c>
      <c r="M434" s="759"/>
      <c r="N434" s="747"/>
      <c r="O434" s="752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</row>
    <row r="435" spans="1:27" ht="14.25" customHeight="1">
      <c r="A435" s="747"/>
      <c r="B435" s="761"/>
      <c r="C435" s="30" t="s">
        <v>519</v>
      </c>
      <c r="D435" s="30" t="s">
        <v>241</v>
      </c>
      <c r="E435" s="759"/>
      <c r="F435" s="30" t="s">
        <v>174</v>
      </c>
      <c r="G435" s="30" t="s">
        <v>244</v>
      </c>
      <c r="H435" s="30">
        <v>5</v>
      </c>
      <c r="I435" s="36">
        <v>0</v>
      </c>
      <c r="J435" s="36">
        <v>0</v>
      </c>
      <c r="K435" s="152">
        <v>1</v>
      </c>
      <c r="L435" s="33">
        <f t="shared" si="57"/>
        <v>0</v>
      </c>
      <c r="M435" s="759"/>
      <c r="N435" s="747"/>
      <c r="O435" s="752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</row>
    <row r="436" spans="1:27" ht="14.25" customHeight="1">
      <c r="A436" s="742"/>
      <c r="B436" s="762"/>
      <c r="C436" s="51" t="s">
        <v>519</v>
      </c>
      <c r="D436" s="51" t="s">
        <v>241</v>
      </c>
      <c r="E436" s="756"/>
      <c r="F436" s="51" t="s">
        <v>29</v>
      </c>
      <c r="G436" s="51" t="s">
        <v>245</v>
      </c>
      <c r="H436" s="51">
        <v>1</v>
      </c>
      <c r="I436" s="54">
        <v>0</v>
      </c>
      <c r="J436" s="54">
        <v>0</v>
      </c>
      <c r="K436" s="127">
        <v>1</v>
      </c>
      <c r="L436" s="56">
        <f t="shared" si="57"/>
        <v>0</v>
      </c>
      <c r="M436" s="756"/>
      <c r="N436" s="749"/>
      <c r="O436" s="72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</row>
    <row r="437" spans="1:27" ht="14.25" customHeight="1">
      <c r="A437" s="769">
        <v>129</v>
      </c>
      <c r="B437" s="760" t="s">
        <v>521</v>
      </c>
      <c r="C437" s="165" t="s">
        <v>519</v>
      </c>
      <c r="D437" s="165" t="s">
        <v>241</v>
      </c>
      <c r="E437" s="165" t="s">
        <v>246</v>
      </c>
      <c r="F437" s="165" t="s">
        <v>51</v>
      </c>
      <c r="G437" s="165" t="s">
        <v>30</v>
      </c>
      <c r="H437" s="165">
        <v>1</v>
      </c>
      <c r="I437" s="121">
        <v>0</v>
      </c>
      <c r="J437" s="121">
        <v>0</v>
      </c>
      <c r="K437" s="125">
        <v>1</v>
      </c>
      <c r="L437" s="126">
        <f t="shared" si="57"/>
        <v>0</v>
      </c>
      <c r="M437" s="758">
        <f>SUM(L437:L438)</f>
        <v>5000</v>
      </c>
      <c r="N437" s="744">
        <f>M437</f>
        <v>5000</v>
      </c>
      <c r="O437" s="743">
        <f>N437*75%</f>
        <v>3750</v>
      </c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</row>
    <row r="438" spans="1:27" ht="14.25" customHeight="1">
      <c r="A438" s="742"/>
      <c r="B438" s="762"/>
      <c r="C438" s="51" t="s">
        <v>519</v>
      </c>
      <c r="D438" s="51" t="s">
        <v>241</v>
      </c>
      <c r="E438" s="51" t="s">
        <v>246</v>
      </c>
      <c r="F438" s="51" t="s">
        <v>51</v>
      </c>
      <c r="G438" s="51" t="s">
        <v>30</v>
      </c>
      <c r="H438" s="51">
        <v>5</v>
      </c>
      <c r="I438" s="54">
        <v>5000</v>
      </c>
      <c r="J438" s="54">
        <v>5000</v>
      </c>
      <c r="K438" s="127">
        <v>1</v>
      </c>
      <c r="L438" s="56">
        <f t="shared" si="57"/>
        <v>5000</v>
      </c>
      <c r="M438" s="756"/>
      <c r="N438" s="749"/>
      <c r="O438" s="72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</row>
    <row r="439" spans="1:27" ht="14.25" customHeight="1">
      <c r="A439" s="157">
        <v>130</v>
      </c>
      <c r="B439" s="155" t="s">
        <v>522</v>
      </c>
      <c r="C439" s="158" t="s">
        <v>519</v>
      </c>
      <c r="D439" s="158" t="s">
        <v>241</v>
      </c>
      <c r="E439" s="158" t="s">
        <v>249</v>
      </c>
      <c r="F439" s="220" t="s">
        <v>67</v>
      </c>
      <c r="G439" s="220" t="s">
        <v>30</v>
      </c>
      <c r="H439" s="221">
        <v>3</v>
      </c>
      <c r="I439" s="222">
        <v>4000</v>
      </c>
      <c r="J439" s="222">
        <v>4000</v>
      </c>
      <c r="K439" s="141">
        <v>1</v>
      </c>
      <c r="L439" s="169">
        <f t="shared" si="57"/>
        <v>4000</v>
      </c>
      <c r="M439" s="169">
        <f t="shared" ref="M439:N439" si="58">L439</f>
        <v>4000</v>
      </c>
      <c r="N439" s="170">
        <f t="shared" si="58"/>
        <v>4000</v>
      </c>
      <c r="O439" s="154">
        <f t="shared" ref="O439:O441" si="59">N439*75%</f>
        <v>3000</v>
      </c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</row>
    <row r="440" spans="1:27" ht="14.25" customHeight="1">
      <c r="A440" s="157">
        <v>131</v>
      </c>
      <c r="B440" s="155" t="s">
        <v>523</v>
      </c>
      <c r="C440" s="158" t="s">
        <v>519</v>
      </c>
      <c r="D440" s="158" t="s">
        <v>241</v>
      </c>
      <c r="E440" s="158" t="s">
        <v>524</v>
      </c>
      <c r="F440" s="158" t="s">
        <v>67</v>
      </c>
      <c r="G440" s="158" t="s">
        <v>30</v>
      </c>
      <c r="H440" s="158">
        <v>2</v>
      </c>
      <c r="I440" s="140">
        <v>6000</v>
      </c>
      <c r="J440" s="140">
        <v>600</v>
      </c>
      <c r="K440" s="141">
        <v>1</v>
      </c>
      <c r="L440" s="169">
        <f t="shared" si="57"/>
        <v>6000</v>
      </c>
      <c r="M440" s="169">
        <f t="shared" ref="M440:N440" si="60">L440</f>
        <v>6000</v>
      </c>
      <c r="N440" s="170">
        <f t="shared" si="60"/>
        <v>6000</v>
      </c>
      <c r="O440" s="136">
        <f t="shared" si="59"/>
        <v>4500</v>
      </c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</row>
    <row r="441" spans="1:27" ht="14.25" customHeight="1">
      <c r="A441" s="769">
        <v>132</v>
      </c>
      <c r="B441" s="760" t="s">
        <v>129</v>
      </c>
      <c r="C441" s="165" t="s">
        <v>525</v>
      </c>
      <c r="D441" s="165" t="s">
        <v>121</v>
      </c>
      <c r="E441" s="768" t="s">
        <v>526</v>
      </c>
      <c r="F441" s="165" t="s">
        <v>29</v>
      </c>
      <c r="G441" s="165" t="s">
        <v>30</v>
      </c>
      <c r="H441" s="165">
        <v>2</v>
      </c>
      <c r="I441" s="121">
        <v>150000</v>
      </c>
      <c r="J441" s="758">
        <f>SUM(I441:I443)</f>
        <v>550000</v>
      </c>
      <c r="K441" s="125">
        <v>1</v>
      </c>
      <c r="L441" s="126">
        <f t="shared" si="57"/>
        <v>150000</v>
      </c>
      <c r="M441" s="758">
        <f>SUM(L441:L443)</f>
        <v>550000</v>
      </c>
      <c r="N441" s="744">
        <f>SUM(M441:M446)</f>
        <v>707500</v>
      </c>
      <c r="O441" s="754">
        <f t="shared" si="59"/>
        <v>530625</v>
      </c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</row>
    <row r="442" spans="1:27" ht="14.25" customHeight="1">
      <c r="A442" s="747"/>
      <c r="B442" s="761"/>
      <c r="C442" s="30" t="s">
        <v>525</v>
      </c>
      <c r="D442" s="30" t="s">
        <v>121</v>
      </c>
      <c r="E442" s="759"/>
      <c r="F442" s="30" t="s">
        <v>29</v>
      </c>
      <c r="G442" s="30" t="s">
        <v>33</v>
      </c>
      <c r="H442" s="30">
        <v>2</v>
      </c>
      <c r="I442" s="36">
        <v>300000</v>
      </c>
      <c r="J442" s="759"/>
      <c r="K442" s="152">
        <v>1</v>
      </c>
      <c r="L442" s="33">
        <f t="shared" si="57"/>
        <v>300000</v>
      </c>
      <c r="M442" s="759"/>
      <c r="N442" s="747"/>
      <c r="O442" s="752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</row>
    <row r="443" spans="1:27" ht="14.25" customHeight="1">
      <c r="A443" s="747"/>
      <c r="B443" s="761"/>
      <c r="C443" s="30" t="s">
        <v>525</v>
      </c>
      <c r="D443" s="30" t="s">
        <v>121</v>
      </c>
      <c r="E443" s="732"/>
      <c r="F443" s="30" t="s">
        <v>122</v>
      </c>
      <c r="G443" s="30" t="s">
        <v>30</v>
      </c>
      <c r="H443" s="30">
        <v>3</v>
      </c>
      <c r="I443" s="36">
        <v>100000</v>
      </c>
      <c r="J443" s="732"/>
      <c r="K443" s="152">
        <v>1</v>
      </c>
      <c r="L443" s="33">
        <f t="shared" si="57"/>
        <v>100000</v>
      </c>
      <c r="M443" s="732"/>
      <c r="N443" s="747"/>
      <c r="O443" s="752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</row>
    <row r="444" spans="1:27" ht="14.25" customHeight="1">
      <c r="A444" s="747"/>
      <c r="B444" s="761"/>
      <c r="C444" s="30" t="s">
        <v>525</v>
      </c>
      <c r="D444" s="30" t="s">
        <v>121</v>
      </c>
      <c r="E444" s="766" t="s">
        <v>126</v>
      </c>
      <c r="F444" s="30" t="s">
        <v>29</v>
      </c>
      <c r="G444" s="30" t="s">
        <v>33</v>
      </c>
      <c r="H444" s="30">
        <v>5</v>
      </c>
      <c r="I444" s="36">
        <v>70000</v>
      </c>
      <c r="J444" s="755">
        <f>SUM(I444:I446)</f>
        <v>210000</v>
      </c>
      <c r="K444" s="152">
        <v>0.75</v>
      </c>
      <c r="L444" s="33">
        <f t="shared" si="57"/>
        <v>52500</v>
      </c>
      <c r="M444" s="755">
        <f>SUM(L444:L446)</f>
        <v>157500</v>
      </c>
      <c r="N444" s="747"/>
      <c r="O444" s="752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</row>
    <row r="445" spans="1:27" ht="14.25" customHeight="1">
      <c r="A445" s="747"/>
      <c r="B445" s="761"/>
      <c r="C445" s="30" t="s">
        <v>525</v>
      </c>
      <c r="D445" s="30" t="s">
        <v>121</v>
      </c>
      <c r="E445" s="759"/>
      <c r="F445" s="30" t="s">
        <v>29</v>
      </c>
      <c r="G445" s="30" t="s">
        <v>30</v>
      </c>
      <c r="H445" s="30">
        <v>5</v>
      </c>
      <c r="I445" s="36">
        <v>40000</v>
      </c>
      <c r="J445" s="759"/>
      <c r="K445" s="152">
        <v>0.75</v>
      </c>
      <c r="L445" s="33">
        <f t="shared" si="57"/>
        <v>30000</v>
      </c>
      <c r="M445" s="759"/>
      <c r="N445" s="747"/>
      <c r="O445" s="752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</row>
    <row r="446" spans="1:27" ht="14.25" customHeight="1">
      <c r="A446" s="742"/>
      <c r="B446" s="762"/>
      <c r="C446" s="51" t="s">
        <v>525</v>
      </c>
      <c r="D446" s="51" t="s">
        <v>121</v>
      </c>
      <c r="E446" s="756"/>
      <c r="F446" s="51" t="s">
        <v>122</v>
      </c>
      <c r="G446" s="51" t="s">
        <v>30</v>
      </c>
      <c r="H446" s="51">
        <v>3</v>
      </c>
      <c r="I446" s="54">
        <v>100000</v>
      </c>
      <c r="J446" s="756"/>
      <c r="K446" s="127">
        <v>0.75</v>
      </c>
      <c r="L446" s="56">
        <f t="shared" si="57"/>
        <v>75000</v>
      </c>
      <c r="M446" s="756"/>
      <c r="N446" s="749"/>
      <c r="O446" s="753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</row>
    <row r="447" spans="1:27" ht="14.25" customHeight="1">
      <c r="A447" s="769">
        <v>133</v>
      </c>
      <c r="B447" s="760" t="s">
        <v>527</v>
      </c>
      <c r="C447" s="165" t="s">
        <v>525</v>
      </c>
      <c r="D447" s="165" t="s">
        <v>121</v>
      </c>
      <c r="E447" s="768" t="s">
        <v>123</v>
      </c>
      <c r="F447" s="165" t="s">
        <v>29</v>
      </c>
      <c r="G447" s="165" t="s">
        <v>33</v>
      </c>
      <c r="H447" s="165">
        <v>7</v>
      </c>
      <c r="I447" s="121">
        <v>0</v>
      </c>
      <c r="J447" s="758">
        <f>SUM(I447:I449)</f>
        <v>100000</v>
      </c>
      <c r="K447" s="125">
        <v>1</v>
      </c>
      <c r="L447" s="126">
        <f t="shared" si="57"/>
        <v>0</v>
      </c>
      <c r="M447" s="758">
        <f>SUM(L447:L449)</f>
        <v>100000</v>
      </c>
      <c r="N447" s="744">
        <f>M447</f>
        <v>100000</v>
      </c>
      <c r="O447" s="754">
        <f>N447*75%</f>
        <v>75000</v>
      </c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</row>
    <row r="448" spans="1:27" ht="14.25" customHeight="1">
      <c r="A448" s="747"/>
      <c r="B448" s="761"/>
      <c r="C448" s="30" t="s">
        <v>525</v>
      </c>
      <c r="D448" s="30" t="s">
        <v>121</v>
      </c>
      <c r="E448" s="759"/>
      <c r="F448" s="30" t="s">
        <v>29</v>
      </c>
      <c r="G448" s="30" t="s">
        <v>125</v>
      </c>
      <c r="H448" s="30">
        <v>2</v>
      </c>
      <c r="I448" s="36">
        <v>0</v>
      </c>
      <c r="J448" s="759"/>
      <c r="K448" s="152">
        <v>1</v>
      </c>
      <c r="L448" s="33">
        <f t="shared" si="57"/>
        <v>0</v>
      </c>
      <c r="M448" s="759"/>
      <c r="N448" s="747"/>
      <c r="O448" s="752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</row>
    <row r="449" spans="1:27" ht="14.25" customHeight="1">
      <c r="A449" s="742"/>
      <c r="B449" s="762"/>
      <c r="C449" s="51" t="s">
        <v>525</v>
      </c>
      <c r="D449" s="51" t="s">
        <v>121</v>
      </c>
      <c r="E449" s="756"/>
      <c r="F449" s="51" t="s">
        <v>122</v>
      </c>
      <c r="G449" s="51" t="s">
        <v>30</v>
      </c>
      <c r="H449" s="51">
        <v>3</v>
      </c>
      <c r="I449" s="54">
        <v>100000</v>
      </c>
      <c r="J449" s="756"/>
      <c r="K449" s="127">
        <v>1</v>
      </c>
      <c r="L449" s="56">
        <f t="shared" si="57"/>
        <v>100000</v>
      </c>
      <c r="M449" s="756"/>
      <c r="N449" s="749"/>
      <c r="O449" s="72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</row>
    <row r="450" spans="1:27" ht="14.25" customHeight="1">
      <c r="A450" s="769">
        <v>134</v>
      </c>
      <c r="B450" s="760" t="s">
        <v>528</v>
      </c>
      <c r="C450" s="165" t="s">
        <v>525</v>
      </c>
      <c r="D450" s="165" t="s">
        <v>121</v>
      </c>
      <c r="E450" s="768" t="s">
        <v>529</v>
      </c>
      <c r="F450" s="165" t="s">
        <v>29</v>
      </c>
      <c r="G450" s="165" t="s">
        <v>30</v>
      </c>
      <c r="H450" s="165">
        <v>5</v>
      </c>
      <c r="I450" s="121">
        <v>40000</v>
      </c>
      <c r="J450" s="758">
        <f>SUM(I450:I451)</f>
        <v>40000</v>
      </c>
      <c r="K450" s="125">
        <v>1</v>
      </c>
      <c r="L450" s="126">
        <f t="shared" si="57"/>
        <v>40000</v>
      </c>
      <c r="M450" s="758">
        <f>SUM(L450:L451)</f>
        <v>40000</v>
      </c>
      <c r="N450" s="744">
        <f>M450</f>
        <v>40000</v>
      </c>
      <c r="O450" s="743">
        <f>N450*75%</f>
        <v>30000</v>
      </c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</row>
    <row r="451" spans="1:27" ht="14.25" customHeight="1">
      <c r="A451" s="742"/>
      <c r="B451" s="762"/>
      <c r="C451" s="51" t="s">
        <v>525</v>
      </c>
      <c r="D451" s="51" t="s">
        <v>121</v>
      </c>
      <c r="E451" s="756"/>
      <c r="F451" s="51" t="s">
        <v>29</v>
      </c>
      <c r="G451" s="51" t="s">
        <v>33</v>
      </c>
      <c r="H451" s="51">
        <v>7</v>
      </c>
      <c r="I451" s="54">
        <v>0</v>
      </c>
      <c r="J451" s="756"/>
      <c r="K451" s="127">
        <v>1</v>
      </c>
      <c r="L451" s="56">
        <f t="shared" si="57"/>
        <v>0</v>
      </c>
      <c r="M451" s="756"/>
      <c r="N451" s="749"/>
      <c r="O451" s="72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</row>
    <row r="452" spans="1:27" ht="14.25" customHeight="1">
      <c r="A452" s="157">
        <v>135</v>
      </c>
      <c r="B452" s="155" t="s">
        <v>530</v>
      </c>
      <c r="C452" s="158" t="s">
        <v>525</v>
      </c>
      <c r="D452" s="158" t="s">
        <v>121</v>
      </c>
      <c r="E452" s="158" t="s">
        <v>128</v>
      </c>
      <c r="F452" s="158" t="s">
        <v>29</v>
      </c>
      <c r="G452" s="158" t="s">
        <v>125</v>
      </c>
      <c r="H452" s="158">
        <v>7</v>
      </c>
      <c r="I452" s="140">
        <v>0</v>
      </c>
      <c r="J452" s="140">
        <v>0</v>
      </c>
      <c r="K452" s="141">
        <v>1</v>
      </c>
      <c r="L452" s="140">
        <v>0</v>
      </c>
      <c r="M452" s="140">
        <v>0</v>
      </c>
      <c r="N452" s="144">
        <v>0</v>
      </c>
      <c r="O452" s="136">
        <f t="shared" ref="O452:O453" si="61">N452*75%</f>
        <v>0</v>
      </c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</row>
    <row r="453" spans="1:27" ht="14.25" customHeight="1">
      <c r="A453" s="769">
        <v>136</v>
      </c>
      <c r="B453" s="763" t="s">
        <v>531</v>
      </c>
      <c r="C453" s="58" t="s">
        <v>525</v>
      </c>
      <c r="D453" s="58" t="s">
        <v>121</v>
      </c>
      <c r="E453" s="770" t="s">
        <v>129</v>
      </c>
      <c r="F453" s="58" t="s">
        <v>29</v>
      </c>
      <c r="G453" s="58" t="s">
        <v>30</v>
      </c>
      <c r="H453" s="58">
        <v>3</v>
      </c>
      <c r="I453" s="61">
        <v>100000</v>
      </c>
      <c r="J453" s="757">
        <f>SUM(I453:I454)</f>
        <v>200000</v>
      </c>
      <c r="K453" s="151">
        <v>1</v>
      </c>
      <c r="L453" s="63">
        <f t="shared" ref="L453:L455" si="62">I453*K453</f>
        <v>100000</v>
      </c>
      <c r="M453" s="757">
        <f>SUM(L453:L454)</f>
        <v>200000</v>
      </c>
      <c r="N453" s="741">
        <f>M453</f>
        <v>200000</v>
      </c>
      <c r="O453" s="754">
        <f t="shared" si="61"/>
        <v>150000</v>
      </c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</row>
    <row r="454" spans="1:27" ht="14.25" customHeight="1">
      <c r="A454" s="742"/>
      <c r="B454" s="762"/>
      <c r="C454" s="51" t="s">
        <v>525</v>
      </c>
      <c r="D454" s="51" t="s">
        <v>121</v>
      </c>
      <c r="E454" s="756"/>
      <c r="F454" s="51" t="s">
        <v>122</v>
      </c>
      <c r="G454" s="51" t="s">
        <v>30</v>
      </c>
      <c r="H454" s="51">
        <v>3</v>
      </c>
      <c r="I454" s="54">
        <v>100000</v>
      </c>
      <c r="J454" s="756"/>
      <c r="K454" s="127">
        <v>1</v>
      </c>
      <c r="L454" s="56">
        <f t="shared" si="62"/>
        <v>100000</v>
      </c>
      <c r="M454" s="756"/>
      <c r="N454" s="749"/>
      <c r="O454" s="72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</row>
    <row r="455" spans="1:27" ht="14.25" customHeight="1">
      <c r="A455" s="157">
        <v>137</v>
      </c>
      <c r="B455" s="213" t="s">
        <v>532</v>
      </c>
      <c r="C455" s="214" t="s">
        <v>525</v>
      </c>
      <c r="D455" s="214" t="s">
        <v>121</v>
      </c>
      <c r="E455" s="214" t="s">
        <v>533</v>
      </c>
      <c r="F455" s="214" t="s">
        <v>29</v>
      </c>
      <c r="G455" s="214" t="s">
        <v>30</v>
      </c>
      <c r="H455" s="214">
        <v>5</v>
      </c>
      <c r="I455" s="153">
        <v>40000</v>
      </c>
      <c r="J455" s="153">
        <v>40000</v>
      </c>
      <c r="K455" s="217">
        <v>1</v>
      </c>
      <c r="L455" s="223">
        <f t="shared" si="62"/>
        <v>40000</v>
      </c>
      <c r="M455" s="153">
        <v>40000</v>
      </c>
      <c r="N455" s="142">
        <v>40000</v>
      </c>
      <c r="O455" s="136">
        <f t="shared" ref="O455:O456" si="63">N455*75%</f>
        <v>30000</v>
      </c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</row>
    <row r="456" spans="1:27" ht="14.25" customHeight="1">
      <c r="A456" s="769">
        <v>138</v>
      </c>
      <c r="B456" s="763" t="s">
        <v>534</v>
      </c>
      <c r="C456" s="58" t="s">
        <v>525</v>
      </c>
      <c r="D456" s="58" t="s">
        <v>121</v>
      </c>
      <c r="E456" s="770" t="s">
        <v>131</v>
      </c>
      <c r="F456" s="58" t="s">
        <v>29</v>
      </c>
      <c r="G456" s="58" t="s">
        <v>33</v>
      </c>
      <c r="H456" s="58">
        <v>12</v>
      </c>
      <c r="I456" s="61">
        <v>0</v>
      </c>
      <c r="J456" s="61">
        <v>0</v>
      </c>
      <c r="K456" s="151">
        <v>1</v>
      </c>
      <c r="L456" s="61">
        <v>0</v>
      </c>
      <c r="M456" s="61">
        <v>0</v>
      </c>
      <c r="N456" s="741">
        <f>SUM(M456:M458)</f>
        <v>100000</v>
      </c>
      <c r="O456" s="754">
        <f t="shared" si="63"/>
        <v>75000</v>
      </c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</row>
    <row r="457" spans="1:27" ht="14.25" customHeight="1">
      <c r="A457" s="747"/>
      <c r="B457" s="761"/>
      <c r="C457" s="30" t="s">
        <v>525</v>
      </c>
      <c r="D457" s="30" t="s">
        <v>121</v>
      </c>
      <c r="E457" s="759"/>
      <c r="F457" s="30" t="s">
        <v>29</v>
      </c>
      <c r="G457" s="30" t="s">
        <v>30</v>
      </c>
      <c r="H457" s="30">
        <v>12</v>
      </c>
      <c r="I457" s="36">
        <v>0</v>
      </c>
      <c r="J457" s="36">
        <v>0</v>
      </c>
      <c r="K457" s="152">
        <v>1</v>
      </c>
      <c r="L457" s="36">
        <v>0</v>
      </c>
      <c r="M457" s="36">
        <v>0</v>
      </c>
      <c r="N457" s="747"/>
      <c r="O457" s="752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</row>
    <row r="458" spans="1:27" ht="14.25" customHeight="1">
      <c r="A458" s="742"/>
      <c r="B458" s="762"/>
      <c r="C458" s="51" t="s">
        <v>525</v>
      </c>
      <c r="D458" s="51" t="s">
        <v>121</v>
      </c>
      <c r="E458" s="756"/>
      <c r="F458" s="51" t="s">
        <v>122</v>
      </c>
      <c r="G458" s="51" t="s">
        <v>30</v>
      </c>
      <c r="H458" s="51">
        <v>3</v>
      </c>
      <c r="I458" s="54">
        <v>100000</v>
      </c>
      <c r="J458" s="54">
        <v>100000</v>
      </c>
      <c r="K458" s="127">
        <v>1</v>
      </c>
      <c r="L458" s="56">
        <f>I458*K458</f>
        <v>100000</v>
      </c>
      <c r="M458" s="54">
        <v>100000</v>
      </c>
      <c r="N458" s="749"/>
      <c r="O458" s="72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</row>
    <row r="459" spans="1:27" ht="14.25" customHeight="1">
      <c r="A459" s="769">
        <v>139</v>
      </c>
      <c r="B459" s="763" t="s">
        <v>535</v>
      </c>
      <c r="C459" s="58" t="s">
        <v>525</v>
      </c>
      <c r="D459" s="58" t="s">
        <v>121</v>
      </c>
      <c r="E459" s="770" t="s">
        <v>536</v>
      </c>
      <c r="F459" s="58" t="s">
        <v>29</v>
      </c>
      <c r="G459" s="58" t="s">
        <v>30</v>
      </c>
      <c r="H459" s="58">
        <v>9</v>
      </c>
      <c r="I459" s="61">
        <v>0</v>
      </c>
      <c r="J459" s="61">
        <v>0</v>
      </c>
      <c r="K459" s="151">
        <v>1</v>
      </c>
      <c r="L459" s="61">
        <v>0</v>
      </c>
      <c r="M459" s="61">
        <v>0</v>
      </c>
      <c r="N459" s="741">
        <f>SUM(M459:M460)</f>
        <v>100000</v>
      </c>
      <c r="O459" s="743">
        <f>N459*75%</f>
        <v>75000</v>
      </c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</row>
    <row r="460" spans="1:27" ht="19.5" customHeight="1">
      <c r="A460" s="742"/>
      <c r="B460" s="762"/>
      <c r="C460" s="51" t="s">
        <v>525</v>
      </c>
      <c r="D460" s="51" t="s">
        <v>121</v>
      </c>
      <c r="E460" s="756"/>
      <c r="F460" s="51" t="s">
        <v>122</v>
      </c>
      <c r="G460" s="51" t="s">
        <v>30</v>
      </c>
      <c r="H460" s="51">
        <v>3</v>
      </c>
      <c r="I460" s="54">
        <v>100000</v>
      </c>
      <c r="J460" s="54">
        <v>100000</v>
      </c>
      <c r="K460" s="127">
        <v>1</v>
      </c>
      <c r="L460" s="56">
        <f>I460*K460</f>
        <v>100000</v>
      </c>
      <c r="M460" s="54">
        <v>100000</v>
      </c>
      <c r="N460" s="749"/>
      <c r="O460" s="72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</row>
    <row r="461" spans="1:27" ht="14.25" customHeight="1">
      <c r="A461" s="769">
        <v>140</v>
      </c>
      <c r="B461" s="763" t="s">
        <v>537</v>
      </c>
      <c r="C461" s="58" t="s">
        <v>525</v>
      </c>
      <c r="D461" s="58" t="s">
        <v>121</v>
      </c>
      <c r="E461" s="770" t="s">
        <v>538</v>
      </c>
      <c r="F461" s="58" t="s">
        <v>29</v>
      </c>
      <c r="G461" s="58" t="s">
        <v>33</v>
      </c>
      <c r="H461" s="58">
        <v>9</v>
      </c>
      <c r="I461" s="61">
        <v>0</v>
      </c>
      <c r="J461" s="61">
        <v>0</v>
      </c>
      <c r="K461" s="151">
        <v>10</v>
      </c>
      <c r="L461" s="61">
        <v>0</v>
      </c>
      <c r="M461" s="61">
        <v>0</v>
      </c>
      <c r="N461" s="741">
        <f>SUM(M461:M463)</f>
        <v>100000</v>
      </c>
      <c r="O461" s="743">
        <f>N461*75%</f>
        <v>75000</v>
      </c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</row>
    <row r="462" spans="1:27" ht="12" customHeight="1">
      <c r="A462" s="747"/>
      <c r="B462" s="761"/>
      <c r="C462" s="30" t="s">
        <v>525</v>
      </c>
      <c r="D462" s="30" t="s">
        <v>121</v>
      </c>
      <c r="E462" s="759"/>
      <c r="F462" s="30" t="s">
        <v>29</v>
      </c>
      <c r="G462" s="30" t="s">
        <v>30</v>
      </c>
      <c r="H462" s="30">
        <v>8</v>
      </c>
      <c r="I462" s="36">
        <v>0</v>
      </c>
      <c r="J462" s="36">
        <v>0</v>
      </c>
      <c r="K462" s="152">
        <v>1</v>
      </c>
      <c r="L462" s="36">
        <v>0</v>
      </c>
      <c r="M462" s="36">
        <v>0</v>
      </c>
      <c r="N462" s="747"/>
      <c r="O462" s="752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</row>
    <row r="463" spans="1:27" ht="12" customHeight="1">
      <c r="A463" s="742"/>
      <c r="B463" s="762"/>
      <c r="C463" s="51" t="s">
        <v>525</v>
      </c>
      <c r="D463" s="51" t="s">
        <v>121</v>
      </c>
      <c r="E463" s="756"/>
      <c r="F463" s="51" t="s">
        <v>122</v>
      </c>
      <c r="G463" s="51" t="s">
        <v>30</v>
      </c>
      <c r="H463" s="51">
        <v>3</v>
      </c>
      <c r="I463" s="54">
        <v>100000</v>
      </c>
      <c r="J463" s="54">
        <v>100000</v>
      </c>
      <c r="K463" s="127">
        <v>1</v>
      </c>
      <c r="L463" s="56">
        <f t="shared" ref="L463:L513" si="64">I463*K463</f>
        <v>100000</v>
      </c>
      <c r="M463" s="54">
        <v>100000</v>
      </c>
      <c r="N463" s="749"/>
      <c r="O463" s="72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</row>
    <row r="464" spans="1:27" ht="14.25" customHeight="1">
      <c r="A464" s="769">
        <v>141</v>
      </c>
      <c r="B464" s="763" t="s">
        <v>539</v>
      </c>
      <c r="C464" s="58" t="s">
        <v>251</v>
      </c>
      <c r="D464" s="58" t="s">
        <v>252</v>
      </c>
      <c r="E464" s="58" t="s">
        <v>250</v>
      </c>
      <c r="F464" s="58" t="s">
        <v>29</v>
      </c>
      <c r="G464" s="58" t="s">
        <v>30</v>
      </c>
      <c r="H464" s="58">
        <v>9</v>
      </c>
      <c r="I464" s="61">
        <v>0</v>
      </c>
      <c r="J464" s="61">
        <v>0</v>
      </c>
      <c r="K464" s="151">
        <v>1</v>
      </c>
      <c r="L464" s="63">
        <f t="shared" si="64"/>
        <v>0</v>
      </c>
      <c r="M464" s="63">
        <f t="shared" ref="M464:N464" si="65">J464*L464</f>
        <v>0</v>
      </c>
      <c r="N464" s="224">
        <f t="shared" si="65"/>
        <v>0</v>
      </c>
      <c r="O464" s="743">
        <f>N464*75%</f>
        <v>0</v>
      </c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</row>
    <row r="465" spans="1:27" ht="14.25" customHeight="1">
      <c r="A465" s="747"/>
      <c r="B465" s="761"/>
      <c r="C465" s="30" t="s">
        <v>251</v>
      </c>
      <c r="D465" s="30" t="s">
        <v>252</v>
      </c>
      <c r="E465" s="30" t="s">
        <v>253</v>
      </c>
      <c r="F465" s="30" t="s">
        <v>29</v>
      </c>
      <c r="G465" s="30" t="s">
        <v>30</v>
      </c>
      <c r="H465" s="30">
        <v>9</v>
      </c>
      <c r="I465" s="36">
        <v>0</v>
      </c>
      <c r="J465" s="36">
        <v>0</v>
      </c>
      <c r="K465" s="152">
        <v>1</v>
      </c>
      <c r="L465" s="33">
        <f t="shared" si="64"/>
        <v>0</v>
      </c>
      <c r="M465" s="33">
        <f t="shared" ref="M465:N465" si="66">J465*L465</f>
        <v>0</v>
      </c>
      <c r="N465" s="225">
        <f t="shared" si="66"/>
        <v>0</v>
      </c>
      <c r="O465" s="752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</row>
    <row r="466" spans="1:27" ht="14.25" customHeight="1">
      <c r="A466" s="747"/>
      <c r="B466" s="761"/>
      <c r="C466" s="30" t="s">
        <v>251</v>
      </c>
      <c r="D466" s="30" t="s">
        <v>252</v>
      </c>
      <c r="E466" s="30" t="s">
        <v>254</v>
      </c>
      <c r="F466" s="30" t="s">
        <v>29</v>
      </c>
      <c r="G466" s="30" t="s">
        <v>30</v>
      </c>
      <c r="H466" s="30">
        <v>9</v>
      </c>
      <c r="I466" s="36">
        <v>0</v>
      </c>
      <c r="J466" s="36">
        <v>0</v>
      </c>
      <c r="K466" s="152">
        <v>1</v>
      </c>
      <c r="L466" s="33">
        <f t="shared" si="64"/>
        <v>0</v>
      </c>
      <c r="M466" s="33">
        <f t="shared" ref="M466:N466" si="67">J466*L466</f>
        <v>0</v>
      </c>
      <c r="N466" s="225">
        <f t="shared" si="67"/>
        <v>0</v>
      </c>
      <c r="O466" s="752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</row>
    <row r="467" spans="1:27" ht="14.25" customHeight="1">
      <c r="A467" s="747"/>
      <c r="B467" s="761"/>
      <c r="C467" s="30" t="s">
        <v>251</v>
      </c>
      <c r="D467" s="30" t="s">
        <v>252</v>
      </c>
      <c r="E467" s="30" t="s">
        <v>255</v>
      </c>
      <c r="F467" s="30" t="s">
        <v>29</v>
      </c>
      <c r="G467" s="30" t="s">
        <v>30</v>
      </c>
      <c r="H467" s="30">
        <v>9</v>
      </c>
      <c r="I467" s="36">
        <v>0</v>
      </c>
      <c r="J467" s="36">
        <v>0</v>
      </c>
      <c r="K467" s="152">
        <v>1</v>
      </c>
      <c r="L467" s="33">
        <f t="shared" si="64"/>
        <v>0</v>
      </c>
      <c r="M467" s="33">
        <f t="shared" ref="M467:N467" si="68">J467*L467</f>
        <v>0</v>
      </c>
      <c r="N467" s="225">
        <f t="shared" si="68"/>
        <v>0</v>
      </c>
      <c r="O467" s="752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</row>
    <row r="468" spans="1:27" ht="14.25" customHeight="1">
      <c r="A468" s="747"/>
      <c r="B468" s="761"/>
      <c r="C468" s="30" t="s">
        <v>251</v>
      </c>
      <c r="D468" s="30" t="s">
        <v>252</v>
      </c>
      <c r="E468" s="30" t="s">
        <v>256</v>
      </c>
      <c r="F468" s="30" t="s">
        <v>29</v>
      </c>
      <c r="G468" s="30" t="s">
        <v>30</v>
      </c>
      <c r="H468" s="30">
        <v>9</v>
      </c>
      <c r="I468" s="36">
        <v>0</v>
      </c>
      <c r="J468" s="36">
        <v>0</v>
      </c>
      <c r="K468" s="152">
        <v>1</v>
      </c>
      <c r="L468" s="33">
        <f t="shared" si="64"/>
        <v>0</v>
      </c>
      <c r="M468" s="33">
        <f t="shared" ref="M468:N468" si="69">J468*L468</f>
        <v>0</v>
      </c>
      <c r="N468" s="225">
        <f t="shared" si="69"/>
        <v>0</v>
      </c>
      <c r="O468" s="752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</row>
    <row r="469" spans="1:27" ht="14.25" customHeight="1">
      <c r="A469" s="747"/>
      <c r="B469" s="761"/>
      <c r="C469" s="30" t="s">
        <v>251</v>
      </c>
      <c r="D469" s="30" t="s">
        <v>252</v>
      </c>
      <c r="E469" s="30" t="s">
        <v>257</v>
      </c>
      <c r="F469" s="30" t="s">
        <v>29</v>
      </c>
      <c r="G469" s="30" t="s">
        <v>30</v>
      </c>
      <c r="H469" s="30">
        <v>9</v>
      </c>
      <c r="I469" s="36">
        <v>0</v>
      </c>
      <c r="J469" s="36">
        <v>0</v>
      </c>
      <c r="K469" s="152">
        <v>1</v>
      </c>
      <c r="L469" s="33">
        <f t="shared" si="64"/>
        <v>0</v>
      </c>
      <c r="M469" s="33">
        <f t="shared" ref="M469:N469" si="70">J469*L469</f>
        <v>0</v>
      </c>
      <c r="N469" s="225">
        <f t="shared" si="70"/>
        <v>0</v>
      </c>
      <c r="O469" s="752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</row>
    <row r="470" spans="1:27" ht="14.25" customHeight="1">
      <c r="A470" s="747"/>
      <c r="B470" s="761"/>
      <c r="C470" s="30" t="s">
        <v>251</v>
      </c>
      <c r="D470" s="30" t="s">
        <v>252</v>
      </c>
      <c r="E470" s="30" t="s">
        <v>258</v>
      </c>
      <c r="F470" s="30" t="s">
        <v>29</v>
      </c>
      <c r="G470" s="30" t="s">
        <v>30</v>
      </c>
      <c r="H470" s="30">
        <v>9</v>
      </c>
      <c r="I470" s="36">
        <v>0</v>
      </c>
      <c r="J470" s="36">
        <v>0</v>
      </c>
      <c r="K470" s="152">
        <v>1</v>
      </c>
      <c r="L470" s="33">
        <f t="shared" si="64"/>
        <v>0</v>
      </c>
      <c r="M470" s="33">
        <f t="shared" ref="M470:N470" si="71">J470*L470</f>
        <v>0</v>
      </c>
      <c r="N470" s="225">
        <f t="shared" si="71"/>
        <v>0</v>
      </c>
      <c r="O470" s="752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</row>
    <row r="471" spans="1:27" ht="14.25" customHeight="1">
      <c r="A471" s="747"/>
      <c r="B471" s="761"/>
      <c r="C471" s="30" t="s">
        <v>251</v>
      </c>
      <c r="D471" s="30" t="s">
        <v>252</v>
      </c>
      <c r="E471" s="30" t="s">
        <v>259</v>
      </c>
      <c r="F471" s="30" t="s">
        <v>29</v>
      </c>
      <c r="G471" s="30" t="s">
        <v>30</v>
      </c>
      <c r="H471" s="30">
        <v>9</v>
      </c>
      <c r="I471" s="36">
        <v>0</v>
      </c>
      <c r="J471" s="36">
        <v>0</v>
      </c>
      <c r="K471" s="152">
        <v>1</v>
      </c>
      <c r="L471" s="33">
        <f t="shared" si="64"/>
        <v>0</v>
      </c>
      <c r="M471" s="33">
        <f t="shared" ref="M471:N471" si="72">J471*L471</f>
        <v>0</v>
      </c>
      <c r="N471" s="225">
        <f t="shared" si="72"/>
        <v>0</v>
      </c>
      <c r="O471" s="752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</row>
    <row r="472" spans="1:27" ht="14.25" customHeight="1">
      <c r="A472" s="747"/>
      <c r="B472" s="761"/>
      <c r="C472" s="30" t="s">
        <v>251</v>
      </c>
      <c r="D472" s="30" t="s">
        <v>252</v>
      </c>
      <c r="E472" s="30" t="s">
        <v>260</v>
      </c>
      <c r="F472" s="30" t="s">
        <v>29</v>
      </c>
      <c r="G472" s="30" t="s">
        <v>30</v>
      </c>
      <c r="H472" s="30">
        <v>9</v>
      </c>
      <c r="I472" s="36">
        <v>0</v>
      </c>
      <c r="J472" s="36">
        <v>0</v>
      </c>
      <c r="K472" s="152">
        <v>1</v>
      </c>
      <c r="L472" s="33">
        <f t="shared" si="64"/>
        <v>0</v>
      </c>
      <c r="M472" s="33">
        <f t="shared" ref="M472:N472" si="73">J472*L472</f>
        <v>0</v>
      </c>
      <c r="N472" s="225">
        <f t="shared" si="73"/>
        <v>0</v>
      </c>
      <c r="O472" s="752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</row>
    <row r="473" spans="1:27" ht="14.25" customHeight="1">
      <c r="A473" s="747"/>
      <c r="B473" s="761"/>
      <c r="C473" s="30" t="s">
        <v>251</v>
      </c>
      <c r="D473" s="30" t="s">
        <v>252</v>
      </c>
      <c r="E473" s="30" t="s">
        <v>261</v>
      </c>
      <c r="F473" s="30" t="s">
        <v>29</v>
      </c>
      <c r="G473" s="30" t="s">
        <v>30</v>
      </c>
      <c r="H473" s="30">
        <v>9</v>
      </c>
      <c r="I473" s="36">
        <v>0</v>
      </c>
      <c r="J473" s="36">
        <v>0</v>
      </c>
      <c r="K473" s="152">
        <v>1</v>
      </c>
      <c r="L473" s="33">
        <f t="shared" si="64"/>
        <v>0</v>
      </c>
      <c r="M473" s="33">
        <f t="shared" ref="M473:N473" si="74">J473*L473</f>
        <v>0</v>
      </c>
      <c r="N473" s="225">
        <f t="shared" si="74"/>
        <v>0</v>
      </c>
      <c r="O473" s="752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</row>
    <row r="474" spans="1:27" ht="14.25" customHeight="1">
      <c r="A474" s="747"/>
      <c r="B474" s="761"/>
      <c r="C474" s="30" t="s">
        <v>251</v>
      </c>
      <c r="D474" s="30" t="s">
        <v>252</v>
      </c>
      <c r="E474" s="30" t="s">
        <v>262</v>
      </c>
      <c r="F474" s="30" t="s">
        <v>29</v>
      </c>
      <c r="G474" s="30" t="s">
        <v>30</v>
      </c>
      <c r="H474" s="30">
        <v>9</v>
      </c>
      <c r="I474" s="36">
        <v>0</v>
      </c>
      <c r="J474" s="36">
        <v>0</v>
      </c>
      <c r="K474" s="152">
        <v>1</v>
      </c>
      <c r="L474" s="33">
        <f t="shared" si="64"/>
        <v>0</v>
      </c>
      <c r="M474" s="33">
        <f t="shared" ref="M474:N474" si="75">J474*L474</f>
        <v>0</v>
      </c>
      <c r="N474" s="225">
        <f t="shared" si="75"/>
        <v>0</v>
      </c>
      <c r="O474" s="752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</row>
    <row r="475" spans="1:27" ht="14.25" customHeight="1">
      <c r="A475" s="747"/>
      <c r="B475" s="761"/>
      <c r="C475" s="30" t="s">
        <v>251</v>
      </c>
      <c r="D475" s="30" t="s">
        <v>252</v>
      </c>
      <c r="E475" s="30" t="s">
        <v>263</v>
      </c>
      <c r="F475" s="30" t="s">
        <v>29</v>
      </c>
      <c r="G475" s="30" t="s">
        <v>30</v>
      </c>
      <c r="H475" s="30">
        <v>9</v>
      </c>
      <c r="I475" s="36">
        <v>0</v>
      </c>
      <c r="J475" s="36">
        <v>0</v>
      </c>
      <c r="K475" s="152">
        <v>1</v>
      </c>
      <c r="L475" s="33">
        <f t="shared" si="64"/>
        <v>0</v>
      </c>
      <c r="M475" s="33">
        <f t="shared" ref="M475:N475" si="76">J475*L475</f>
        <v>0</v>
      </c>
      <c r="N475" s="225">
        <f t="shared" si="76"/>
        <v>0</v>
      </c>
      <c r="O475" s="752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</row>
    <row r="476" spans="1:27" ht="10.5" customHeight="1">
      <c r="A476" s="742"/>
      <c r="B476" s="762"/>
      <c r="C476" s="51" t="s">
        <v>251</v>
      </c>
      <c r="D476" s="51" t="s">
        <v>252</v>
      </c>
      <c r="E476" s="51" t="s">
        <v>264</v>
      </c>
      <c r="F476" s="51" t="s">
        <v>29</v>
      </c>
      <c r="G476" s="51" t="s">
        <v>30</v>
      </c>
      <c r="H476" s="51">
        <v>9</v>
      </c>
      <c r="I476" s="54">
        <v>0</v>
      </c>
      <c r="J476" s="54">
        <v>0</v>
      </c>
      <c r="K476" s="127">
        <v>1</v>
      </c>
      <c r="L476" s="56">
        <f t="shared" si="64"/>
        <v>0</v>
      </c>
      <c r="M476" s="56">
        <f t="shared" ref="M476:N476" si="77">J476*L476</f>
        <v>0</v>
      </c>
      <c r="N476" s="226">
        <f t="shared" si="77"/>
        <v>0</v>
      </c>
      <c r="O476" s="72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</row>
    <row r="477" spans="1:27" ht="14.25" customHeight="1">
      <c r="A477" s="769">
        <v>142</v>
      </c>
      <c r="B477" s="763" t="s">
        <v>540</v>
      </c>
      <c r="C477" s="58" t="s">
        <v>251</v>
      </c>
      <c r="D477" s="58" t="s">
        <v>252</v>
      </c>
      <c r="E477" s="58" t="s">
        <v>250</v>
      </c>
      <c r="F477" s="58" t="s">
        <v>29</v>
      </c>
      <c r="G477" s="58" t="s">
        <v>30</v>
      </c>
      <c r="H477" s="58">
        <v>8</v>
      </c>
      <c r="I477" s="61">
        <v>0</v>
      </c>
      <c r="J477" s="61">
        <v>0</v>
      </c>
      <c r="K477" s="151">
        <v>1</v>
      </c>
      <c r="L477" s="63">
        <f t="shared" si="64"/>
        <v>0</v>
      </c>
      <c r="M477" s="63">
        <f t="shared" ref="M477:N477" si="78">J477*L477</f>
        <v>0</v>
      </c>
      <c r="N477" s="224">
        <f t="shared" si="78"/>
        <v>0</v>
      </c>
      <c r="O477" s="743">
        <f>N477*75%</f>
        <v>0</v>
      </c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</row>
    <row r="478" spans="1:27" ht="14.25" customHeight="1">
      <c r="A478" s="747"/>
      <c r="B478" s="761"/>
      <c r="C478" s="30" t="s">
        <v>251</v>
      </c>
      <c r="D478" s="30" t="s">
        <v>252</v>
      </c>
      <c r="E478" s="30" t="s">
        <v>254</v>
      </c>
      <c r="F478" s="30" t="s">
        <v>29</v>
      </c>
      <c r="G478" s="30" t="s">
        <v>30</v>
      </c>
      <c r="H478" s="30">
        <v>8</v>
      </c>
      <c r="I478" s="36">
        <v>0</v>
      </c>
      <c r="J478" s="36">
        <v>0</v>
      </c>
      <c r="K478" s="152">
        <v>1</v>
      </c>
      <c r="L478" s="33">
        <f t="shared" si="64"/>
        <v>0</v>
      </c>
      <c r="M478" s="33">
        <f t="shared" ref="M478:N478" si="79">J478*L478</f>
        <v>0</v>
      </c>
      <c r="N478" s="225">
        <f t="shared" si="79"/>
        <v>0</v>
      </c>
      <c r="O478" s="752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</row>
    <row r="479" spans="1:27" ht="14.25" customHeight="1">
      <c r="A479" s="747"/>
      <c r="B479" s="761"/>
      <c r="C479" s="30" t="s">
        <v>251</v>
      </c>
      <c r="D479" s="30" t="s">
        <v>252</v>
      </c>
      <c r="E479" s="30" t="s">
        <v>257</v>
      </c>
      <c r="F479" s="30" t="s">
        <v>29</v>
      </c>
      <c r="G479" s="30" t="s">
        <v>30</v>
      </c>
      <c r="H479" s="30">
        <v>8</v>
      </c>
      <c r="I479" s="36">
        <v>0</v>
      </c>
      <c r="J479" s="36">
        <v>0</v>
      </c>
      <c r="K479" s="152">
        <v>1</v>
      </c>
      <c r="L479" s="33">
        <f t="shared" si="64"/>
        <v>0</v>
      </c>
      <c r="M479" s="33">
        <f t="shared" ref="M479:N479" si="80">J479*L479</f>
        <v>0</v>
      </c>
      <c r="N479" s="225">
        <f t="shared" si="80"/>
        <v>0</v>
      </c>
      <c r="O479" s="752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</row>
    <row r="480" spans="1:27" ht="14.25" customHeight="1">
      <c r="A480" s="747"/>
      <c r="B480" s="761"/>
      <c r="C480" s="30" t="s">
        <v>251</v>
      </c>
      <c r="D480" s="30" t="s">
        <v>252</v>
      </c>
      <c r="E480" s="30" t="s">
        <v>264</v>
      </c>
      <c r="F480" s="30" t="s">
        <v>29</v>
      </c>
      <c r="G480" s="30" t="s">
        <v>30</v>
      </c>
      <c r="H480" s="30">
        <v>8</v>
      </c>
      <c r="I480" s="36">
        <v>0</v>
      </c>
      <c r="J480" s="36">
        <v>0</v>
      </c>
      <c r="K480" s="152">
        <v>1</v>
      </c>
      <c r="L480" s="33">
        <f t="shared" si="64"/>
        <v>0</v>
      </c>
      <c r="M480" s="33">
        <f t="shared" ref="M480:N480" si="81">J480*L480</f>
        <v>0</v>
      </c>
      <c r="N480" s="225">
        <f t="shared" si="81"/>
        <v>0</v>
      </c>
      <c r="O480" s="752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</row>
    <row r="481" spans="1:27" ht="14.25" customHeight="1">
      <c r="A481" s="747"/>
      <c r="B481" s="761"/>
      <c r="C481" s="30" t="s">
        <v>251</v>
      </c>
      <c r="D481" s="30" t="s">
        <v>252</v>
      </c>
      <c r="E481" s="30" t="s">
        <v>265</v>
      </c>
      <c r="F481" s="30" t="s">
        <v>29</v>
      </c>
      <c r="G481" s="30" t="s">
        <v>30</v>
      </c>
      <c r="H481" s="30">
        <v>8</v>
      </c>
      <c r="I481" s="36">
        <v>0</v>
      </c>
      <c r="J481" s="36">
        <v>0</v>
      </c>
      <c r="K481" s="152">
        <v>1</v>
      </c>
      <c r="L481" s="33">
        <f t="shared" si="64"/>
        <v>0</v>
      </c>
      <c r="M481" s="33">
        <f t="shared" ref="M481:N481" si="82">J481*L481</f>
        <v>0</v>
      </c>
      <c r="N481" s="225">
        <f t="shared" si="82"/>
        <v>0</v>
      </c>
      <c r="O481" s="752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</row>
    <row r="482" spans="1:27" ht="14.25" customHeight="1">
      <c r="A482" s="747"/>
      <c r="B482" s="761"/>
      <c r="C482" s="30" t="s">
        <v>251</v>
      </c>
      <c r="D482" s="30" t="s">
        <v>252</v>
      </c>
      <c r="E482" s="30" t="s">
        <v>266</v>
      </c>
      <c r="F482" s="30" t="s">
        <v>29</v>
      </c>
      <c r="G482" s="30" t="s">
        <v>30</v>
      </c>
      <c r="H482" s="30">
        <v>8</v>
      </c>
      <c r="I482" s="36">
        <v>0</v>
      </c>
      <c r="J482" s="36">
        <v>0</v>
      </c>
      <c r="K482" s="152">
        <v>1</v>
      </c>
      <c r="L482" s="33">
        <f t="shared" si="64"/>
        <v>0</v>
      </c>
      <c r="M482" s="33">
        <f t="shared" ref="M482:N482" si="83">J482*L482</f>
        <v>0</v>
      </c>
      <c r="N482" s="225">
        <f t="shared" si="83"/>
        <v>0</v>
      </c>
      <c r="O482" s="752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</row>
    <row r="483" spans="1:27" ht="14.25" customHeight="1">
      <c r="A483" s="747"/>
      <c r="B483" s="761"/>
      <c r="C483" s="30" t="s">
        <v>251</v>
      </c>
      <c r="D483" s="30" t="s">
        <v>252</v>
      </c>
      <c r="E483" s="30" t="s">
        <v>267</v>
      </c>
      <c r="F483" s="30" t="s">
        <v>29</v>
      </c>
      <c r="G483" s="30" t="s">
        <v>30</v>
      </c>
      <c r="H483" s="30">
        <v>8</v>
      </c>
      <c r="I483" s="36">
        <v>0</v>
      </c>
      <c r="J483" s="36">
        <v>0</v>
      </c>
      <c r="K483" s="152">
        <v>1</v>
      </c>
      <c r="L483" s="33">
        <f t="shared" si="64"/>
        <v>0</v>
      </c>
      <c r="M483" s="33">
        <f t="shared" ref="M483:N483" si="84">J483*L483</f>
        <v>0</v>
      </c>
      <c r="N483" s="225">
        <f t="shared" si="84"/>
        <v>0</v>
      </c>
      <c r="O483" s="752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</row>
    <row r="484" spans="1:27" ht="14.25" customHeight="1">
      <c r="A484" s="747"/>
      <c r="B484" s="761"/>
      <c r="C484" s="30" t="s">
        <v>251</v>
      </c>
      <c r="D484" s="30" t="s">
        <v>252</v>
      </c>
      <c r="E484" s="30" t="s">
        <v>268</v>
      </c>
      <c r="F484" s="30" t="s">
        <v>29</v>
      </c>
      <c r="G484" s="30" t="s">
        <v>30</v>
      </c>
      <c r="H484" s="30">
        <v>8</v>
      </c>
      <c r="I484" s="36">
        <v>0</v>
      </c>
      <c r="J484" s="36">
        <v>0</v>
      </c>
      <c r="K484" s="152">
        <v>1</v>
      </c>
      <c r="L484" s="33">
        <f t="shared" si="64"/>
        <v>0</v>
      </c>
      <c r="M484" s="33">
        <f t="shared" ref="M484:N484" si="85">J484*L484</f>
        <v>0</v>
      </c>
      <c r="N484" s="225">
        <f t="shared" si="85"/>
        <v>0</v>
      </c>
      <c r="O484" s="752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</row>
    <row r="485" spans="1:27" ht="14.25" customHeight="1">
      <c r="A485" s="747"/>
      <c r="B485" s="761"/>
      <c r="C485" s="30" t="s">
        <v>251</v>
      </c>
      <c r="D485" s="30" t="s">
        <v>252</v>
      </c>
      <c r="E485" s="30" t="s">
        <v>269</v>
      </c>
      <c r="F485" s="30" t="s">
        <v>29</v>
      </c>
      <c r="G485" s="30" t="s">
        <v>30</v>
      </c>
      <c r="H485" s="30">
        <v>8</v>
      </c>
      <c r="I485" s="36">
        <v>0</v>
      </c>
      <c r="J485" s="36">
        <v>0</v>
      </c>
      <c r="K485" s="152">
        <v>1</v>
      </c>
      <c r="L485" s="33">
        <f t="shared" si="64"/>
        <v>0</v>
      </c>
      <c r="M485" s="33">
        <f t="shared" ref="M485:N485" si="86">J485*L485</f>
        <v>0</v>
      </c>
      <c r="N485" s="225">
        <f t="shared" si="86"/>
        <v>0</v>
      </c>
      <c r="O485" s="752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</row>
    <row r="486" spans="1:27" ht="14.25" customHeight="1">
      <c r="A486" s="747"/>
      <c r="B486" s="761"/>
      <c r="C486" s="30" t="s">
        <v>251</v>
      </c>
      <c r="D486" s="30" t="s">
        <v>252</v>
      </c>
      <c r="E486" s="30" t="s">
        <v>270</v>
      </c>
      <c r="F486" s="30" t="s">
        <v>29</v>
      </c>
      <c r="G486" s="30" t="s">
        <v>30</v>
      </c>
      <c r="H486" s="30">
        <v>8</v>
      </c>
      <c r="I486" s="36">
        <v>0</v>
      </c>
      <c r="J486" s="36">
        <v>0</v>
      </c>
      <c r="K486" s="152">
        <v>1</v>
      </c>
      <c r="L486" s="33">
        <f t="shared" si="64"/>
        <v>0</v>
      </c>
      <c r="M486" s="33">
        <f t="shared" ref="M486:N486" si="87">J486*L486</f>
        <v>0</v>
      </c>
      <c r="N486" s="225">
        <f t="shared" si="87"/>
        <v>0</v>
      </c>
      <c r="O486" s="752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</row>
    <row r="487" spans="1:27" ht="14.25" customHeight="1">
      <c r="A487" s="747"/>
      <c r="B487" s="761"/>
      <c r="C487" s="30" t="s">
        <v>251</v>
      </c>
      <c r="D487" s="30" t="s">
        <v>252</v>
      </c>
      <c r="E487" s="30" t="s">
        <v>271</v>
      </c>
      <c r="F487" s="30" t="s">
        <v>29</v>
      </c>
      <c r="G487" s="30" t="s">
        <v>30</v>
      </c>
      <c r="H487" s="30">
        <v>8</v>
      </c>
      <c r="I487" s="36">
        <v>0</v>
      </c>
      <c r="J487" s="36">
        <v>0</v>
      </c>
      <c r="K487" s="152">
        <v>1</v>
      </c>
      <c r="L487" s="33">
        <f t="shared" si="64"/>
        <v>0</v>
      </c>
      <c r="M487" s="33">
        <f t="shared" ref="M487:N487" si="88">J487*L487</f>
        <v>0</v>
      </c>
      <c r="N487" s="225">
        <f t="shared" si="88"/>
        <v>0</v>
      </c>
      <c r="O487" s="752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</row>
    <row r="488" spans="1:27" ht="14.25" customHeight="1">
      <c r="A488" s="747"/>
      <c r="B488" s="761"/>
      <c r="C488" s="30" t="s">
        <v>251</v>
      </c>
      <c r="D488" s="30" t="s">
        <v>252</v>
      </c>
      <c r="E488" s="30" t="s">
        <v>272</v>
      </c>
      <c r="F488" s="30" t="s">
        <v>29</v>
      </c>
      <c r="G488" s="30" t="s">
        <v>30</v>
      </c>
      <c r="H488" s="30">
        <v>8</v>
      </c>
      <c r="I488" s="36">
        <v>0</v>
      </c>
      <c r="J488" s="36">
        <v>0</v>
      </c>
      <c r="K488" s="152">
        <v>1</v>
      </c>
      <c r="L488" s="33">
        <f t="shared" si="64"/>
        <v>0</v>
      </c>
      <c r="M488" s="33">
        <f t="shared" ref="M488:N488" si="89">J488*L488</f>
        <v>0</v>
      </c>
      <c r="N488" s="225">
        <f t="shared" si="89"/>
        <v>0</v>
      </c>
      <c r="O488" s="752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</row>
    <row r="489" spans="1:27" ht="14.25" customHeight="1">
      <c r="A489" s="747"/>
      <c r="B489" s="761"/>
      <c r="C489" s="30" t="s">
        <v>251</v>
      </c>
      <c r="D489" s="30" t="s">
        <v>252</v>
      </c>
      <c r="E489" s="30" t="s">
        <v>273</v>
      </c>
      <c r="F489" s="30" t="s">
        <v>29</v>
      </c>
      <c r="G489" s="30" t="s">
        <v>30</v>
      </c>
      <c r="H489" s="30">
        <v>8</v>
      </c>
      <c r="I489" s="36">
        <v>0</v>
      </c>
      <c r="J489" s="36">
        <v>0</v>
      </c>
      <c r="K489" s="152">
        <v>1</v>
      </c>
      <c r="L489" s="33">
        <f t="shared" si="64"/>
        <v>0</v>
      </c>
      <c r="M489" s="33">
        <f t="shared" ref="M489:N489" si="90">J489*L489</f>
        <v>0</v>
      </c>
      <c r="N489" s="225">
        <f t="shared" si="90"/>
        <v>0</v>
      </c>
      <c r="O489" s="752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</row>
    <row r="490" spans="1:27" ht="14.25" customHeight="1">
      <c r="A490" s="747"/>
      <c r="B490" s="761"/>
      <c r="C490" s="30" t="s">
        <v>251</v>
      </c>
      <c r="D490" s="30" t="s">
        <v>252</v>
      </c>
      <c r="E490" s="30" t="s">
        <v>274</v>
      </c>
      <c r="F490" s="30" t="s">
        <v>29</v>
      </c>
      <c r="G490" s="30" t="s">
        <v>30</v>
      </c>
      <c r="H490" s="30">
        <v>8</v>
      </c>
      <c r="I490" s="36">
        <v>0</v>
      </c>
      <c r="J490" s="36">
        <v>0</v>
      </c>
      <c r="K490" s="152">
        <v>1</v>
      </c>
      <c r="L490" s="33">
        <f t="shared" si="64"/>
        <v>0</v>
      </c>
      <c r="M490" s="33">
        <f t="shared" ref="M490:N490" si="91">J490*L490</f>
        <v>0</v>
      </c>
      <c r="N490" s="225">
        <f t="shared" si="91"/>
        <v>0</v>
      </c>
      <c r="O490" s="752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</row>
    <row r="491" spans="1:27" ht="14.25" customHeight="1">
      <c r="A491" s="747"/>
      <c r="B491" s="761"/>
      <c r="C491" s="30" t="s">
        <v>251</v>
      </c>
      <c r="D491" s="30" t="s">
        <v>252</v>
      </c>
      <c r="E491" s="30" t="s">
        <v>275</v>
      </c>
      <c r="F491" s="30" t="s">
        <v>29</v>
      </c>
      <c r="G491" s="30" t="s">
        <v>30</v>
      </c>
      <c r="H491" s="30">
        <v>8</v>
      </c>
      <c r="I491" s="36">
        <v>0</v>
      </c>
      <c r="J491" s="36">
        <v>0</v>
      </c>
      <c r="K491" s="152">
        <v>1</v>
      </c>
      <c r="L491" s="33">
        <f t="shared" si="64"/>
        <v>0</v>
      </c>
      <c r="M491" s="33">
        <f t="shared" ref="M491:N491" si="92">J491*L491</f>
        <v>0</v>
      </c>
      <c r="N491" s="225">
        <f t="shared" si="92"/>
        <v>0</v>
      </c>
      <c r="O491" s="752"/>
      <c r="P491" s="115"/>
      <c r="Q491" s="227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</row>
    <row r="492" spans="1:27" ht="14.25" customHeight="1">
      <c r="A492" s="747"/>
      <c r="B492" s="761"/>
      <c r="C492" s="30" t="s">
        <v>251</v>
      </c>
      <c r="D492" s="30" t="s">
        <v>252</v>
      </c>
      <c r="E492" s="30" t="s">
        <v>276</v>
      </c>
      <c r="F492" s="30" t="s">
        <v>29</v>
      </c>
      <c r="G492" s="30" t="s">
        <v>30</v>
      </c>
      <c r="H492" s="30">
        <v>8</v>
      </c>
      <c r="I492" s="36">
        <v>0</v>
      </c>
      <c r="J492" s="36">
        <v>0</v>
      </c>
      <c r="K492" s="152">
        <v>1</v>
      </c>
      <c r="L492" s="33">
        <f t="shared" si="64"/>
        <v>0</v>
      </c>
      <c r="M492" s="33">
        <f t="shared" ref="M492:N492" si="93">J492*L492</f>
        <v>0</v>
      </c>
      <c r="N492" s="225">
        <f t="shared" si="93"/>
        <v>0</v>
      </c>
      <c r="O492" s="752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</row>
    <row r="493" spans="1:27" ht="12" customHeight="1">
      <c r="A493" s="742"/>
      <c r="B493" s="762"/>
      <c r="C493" s="51" t="s">
        <v>251</v>
      </c>
      <c r="D493" s="51" t="s">
        <v>252</v>
      </c>
      <c r="E493" s="51" t="s">
        <v>277</v>
      </c>
      <c r="F493" s="51" t="s">
        <v>29</v>
      </c>
      <c r="G493" s="51" t="s">
        <v>30</v>
      </c>
      <c r="H493" s="51">
        <v>8</v>
      </c>
      <c r="I493" s="54">
        <v>0</v>
      </c>
      <c r="J493" s="54">
        <v>0</v>
      </c>
      <c r="K493" s="127">
        <v>1</v>
      </c>
      <c r="L493" s="56">
        <f t="shared" si="64"/>
        <v>0</v>
      </c>
      <c r="M493" s="56">
        <f t="shared" ref="M493:N493" si="94">J493*L493</f>
        <v>0</v>
      </c>
      <c r="N493" s="226">
        <f t="shared" si="94"/>
        <v>0</v>
      </c>
      <c r="O493" s="72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</row>
    <row r="494" spans="1:27" ht="14.25" customHeight="1">
      <c r="A494" s="769">
        <v>143</v>
      </c>
      <c r="B494" s="763" t="s">
        <v>541</v>
      </c>
      <c r="C494" s="58" t="s">
        <v>251</v>
      </c>
      <c r="D494" s="58" t="s">
        <v>252</v>
      </c>
      <c r="E494" s="58" t="s">
        <v>253</v>
      </c>
      <c r="F494" s="58" t="s">
        <v>29</v>
      </c>
      <c r="G494" s="58" t="s">
        <v>30</v>
      </c>
      <c r="H494" s="58">
        <v>9</v>
      </c>
      <c r="I494" s="61">
        <v>0</v>
      </c>
      <c r="J494" s="61">
        <v>0</v>
      </c>
      <c r="K494" s="151">
        <v>1</v>
      </c>
      <c r="L494" s="63">
        <f t="shared" si="64"/>
        <v>0</v>
      </c>
      <c r="M494" s="63">
        <f t="shared" ref="M494:N494" si="95">J494*L494</f>
        <v>0</v>
      </c>
      <c r="N494" s="224">
        <f t="shared" si="95"/>
        <v>0</v>
      </c>
      <c r="O494" s="743">
        <f>N494*75%</f>
        <v>0</v>
      </c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</row>
    <row r="495" spans="1:27" ht="21" customHeight="1">
      <c r="A495" s="742"/>
      <c r="B495" s="762"/>
      <c r="C495" s="51" t="s">
        <v>251</v>
      </c>
      <c r="D495" s="51" t="s">
        <v>252</v>
      </c>
      <c r="E495" s="51" t="s">
        <v>258</v>
      </c>
      <c r="F495" s="51" t="s">
        <v>29</v>
      </c>
      <c r="G495" s="51" t="s">
        <v>30</v>
      </c>
      <c r="H495" s="51">
        <v>9</v>
      </c>
      <c r="I495" s="54">
        <v>0</v>
      </c>
      <c r="J495" s="54">
        <v>0</v>
      </c>
      <c r="K495" s="127">
        <v>1</v>
      </c>
      <c r="L495" s="56">
        <f t="shared" si="64"/>
        <v>0</v>
      </c>
      <c r="M495" s="56">
        <f t="shared" ref="M495:N495" si="96">J495*L495</f>
        <v>0</v>
      </c>
      <c r="N495" s="226">
        <f t="shared" si="96"/>
        <v>0</v>
      </c>
      <c r="O495" s="753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</row>
    <row r="496" spans="1:27" ht="10.5" customHeight="1">
      <c r="A496" s="769">
        <v>144</v>
      </c>
      <c r="B496" s="763" t="s">
        <v>542</v>
      </c>
      <c r="C496" s="58" t="s">
        <v>251</v>
      </c>
      <c r="D496" s="58" t="s">
        <v>252</v>
      </c>
      <c r="E496" s="58" t="s">
        <v>255</v>
      </c>
      <c r="F496" s="58" t="s">
        <v>29</v>
      </c>
      <c r="G496" s="58" t="s">
        <v>30</v>
      </c>
      <c r="H496" s="58">
        <v>9</v>
      </c>
      <c r="I496" s="61">
        <v>0</v>
      </c>
      <c r="J496" s="61">
        <v>0</v>
      </c>
      <c r="K496" s="151">
        <v>1</v>
      </c>
      <c r="L496" s="63">
        <f t="shared" si="64"/>
        <v>0</v>
      </c>
      <c r="M496" s="63">
        <f t="shared" ref="M496:N496" si="97">J496*L496</f>
        <v>0</v>
      </c>
      <c r="N496" s="224">
        <f t="shared" si="97"/>
        <v>0</v>
      </c>
      <c r="O496" s="754">
        <f>N496*75%</f>
        <v>0</v>
      </c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</row>
    <row r="497" spans="1:27" ht="10.5" customHeight="1">
      <c r="A497" s="747"/>
      <c r="B497" s="761"/>
      <c r="C497" s="30" t="s">
        <v>251</v>
      </c>
      <c r="D497" s="30" t="s">
        <v>252</v>
      </c>
      <c r="E497" s="30" t="s">
        <v>259</v>
      </c>
      <c r="F497" s="30" t="s">
        <v>29</v>
      </c>
      <c r="G497" s="30" t="s">
        <v>30</v>
      </c>
      <c r="H497" s="30">
        <v>9</v>
      </c>
      <c r="I497" s="36">
        <v>0</v>
      </c>
      <c r="J497" s="36">
        <v>0</v>
      </c>
      <c r="K497" s="152">
        <v>1</v>
      </c>
      <c r="L497" s="33">
        <f t="shared" si="64"/>
        <v>0</v>
      </c>
      <c r="M497" s="33">
        <f t="shared" ref="M497:N497" si="98">J497*L497</f>
        <v>0</v>
      </c>
      <c r="N497" s="225">
        <f t="shared" si="98"/>
        <v>0</v>
      </c>
      <c r="O497" s="752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</row>
    <row r="498" spans="1:27" ht="10.5" customHeight="1">
      <c r="A498" s="747"/>
      <c r="B498" s="761"/>
      <c r="C498" s="30" t="s">
        <v>251</v>
      </c>
      <c r="D498" s="30" t="s">
        <v>252</v>
      </c>
      <c r="E498" s="30" t="s">
        <v>261</v>
      </c>
      <c r="F498" s="30" t="s">
        <v>29</v>
      </c>
      <c r="G498" s="30" t="s">
        <v>30</v>
      </c>
      <c r="H498" s="30">
        <v>9</v>
      </c>
      <c r="I498" s="36">
        <v>0</v>
      </c>
      <c r="J498" s="36">
        <v>0</v>
      </c>
      <c r="K498" s="152">
        <v>1</v>
      </c>
      <c r="L498" s="33">
        <f t="shared" si="64"/>
        <v>0</v>
      </c>
      <c r="M498" s="33">
        <f t="shared" ref="M498:N498" si="99">J498*L498</f>
        <v>0</v>
      </c>
      <c r="N498" s="225">
        <f t="shared" si="99"/>
        <v>0</v>
      </c>
      <c r="O498" s="752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</row>
    <row r="499" spans="1:27" ht="10.5" customHeight="1">
      <c r="A499" s="742"/>
      <c r="B499" s="762"/>
      <c r="C499" s="51" t="s">
        <v>251</v>
      </c>
      <c r="D499" s="51" t="s">
        <v>252</v>
      </c>
      <c r="E499" s="51" t="s">
        <v>260</v>
      </c>
      <c r="F499" s="51" t="s">
        <v>29</v>
      </c>
      <c r="G499" s="51" t="s">
        <v>30</v>
      </c>
      <c r="H499" s="51">
        <v>9</v>
      </c>
      <c r="I499" s="54">
        <v>0</v>
      </c>
      <c r="J499" s="54">
        <v>0</v>
      </c>
      <c r="K499" s="127">
        <v>1</v>
      </c>
      <c r="L499" s="56">
        <f t="shared" si="64"/>
        <v>0</v>
      </c>
      <c r="M499" s="56">
        <f t="shared" ref="M499:N499" si="100">J499*L499</f>
        <v>0</v>
      </c>
      <c r="N499" s="226">
        <f t="shared" si="100"/>
        <v>0</v>
      </c>
      <c r="O499" s="72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</row>
    <row r="500" spans="1:27" ht="37.5" customHeight="1">
      <c r="A500" s="157">
        <v>145</v>
      </c>
      <c r="B500" s="213" t="s">
        <v>543</v>
      </c>
      <c r="C500" s="214" t="s">
        <v>251</v>
      </c>
      <c r="D500" s="214" t="s">
        <v>252</v>
      </c>
      <c r="E500" s="214" t="s">
        <v>262</v>
      </c>
      <c r="F500" s="214" t="s">
        <v>29</v>
      </c>
      <c r="G500" s="214" t="s">
        <v>30</v>
      </c>
      <c r="H500" s="214">
        <v>9</v>
      </c>
      <c r="I500" s="153">
        <v>0</v>
      </c>
      <c r="J500" s="153">
        <v>0</v>
      </c>
      <c r="K500" s="217">
        <v>1</v>
      </c>
      <c r="L500" s="223">
        <f t="shared" si="64"/>
        <v>0</v>
      </c>
      <c r="M500" s="223">
        <f t="shared" ref="M500:N500" si="101">J500*L500</f>
        <v>0</v>
      </c>
      <c r="N500" s="218">
        <f t="shared" si="101"/>
        <v>0</v>
      </c>
      <c r="O500" s="154">
        <f t="shared" ref="O500:O502" si="102">N500*75%</f>
        <v>0</v>
      </c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</row>
    <row r="501" spans="1:27" ht="33" customHeight="1">
      <c r="A501" s="157">
        <v>146</v>
      </c>
      <c r="B501" s="213" t="s">
        <v>544</v>
      </c>
      <c r="C501" s="214" t="s">
        <v>251</v>
      </c>
      <c r="D501" s="214" t="s">
        <v>252</v>
      </c>
      <c r="E501" s="214" t="s">
        <v>263</v>
      </c>
      <c r="F501" s="214" t="s">
        <v>29</v>
      </c>
      <c r="G501" s="214" t="s">
        <v>30</v>
      </c>
      <c r="H501" s="214">
        <v>9</v>
      </c>
      <c r="I501" s="153">
        <v>0</v>
      </c>
      <c r="J501" s="153">
        <v>0</v>
      </c>
      <c r="K501" s="217">
        <v>1</v>
      </c>
      <c r="L501" s="223">
        <f t="shared" si="64"/>
        <v>0</v>
      </c>
      <c r="M501" s="223">
        <f t="shared" ref="M501:N501" si="103">J501*L501</f>
        <v>0</v>
      </c>
      <c r="N501" s="218">
        <f t="shared" si="103"/>
        <v>0</v>
      </c>
      <c r="O501" s="136">
        <f t="shared" si="102"/>
        <v>0</v>
      </c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</row>
    <row r="502" spans="1:27" ht="14.25" customHeight="1">
      <c r="A502" s="769">
        <v>147</v>
      </c>
      <c r="B502" s="763" t="s">
        <v>545</v>
      </c>
      <c r="C502" s="58" t="s">
        <v>251</v>
      </c>
      <c r="D502" s="58" t="s">
        <v>252</v>
      </c>
      <c r="E502" s="58" t="s">
        <v>266</v>
      </c>
      <c r="F502" s="58" t="s">
        <v>29</v>
      </c>
      <c r="G502" s="58" t="s">
        <v>30</v>
      </c>
      <c r="H502" s="58">
        <v>8</v>
      </c>
      <c r="I502" s="61">
        <v>0</v>
      </c>
      <c r="J502" s="61">
        <v>0</v>
      </c>
      <c r="K502" s="151">
        <v>1</v>
      </c>
      <c r="L502" s="63">
        <f t="shared" si="64"/>
        <v>0</v>
      </c>
      <c r="M502" s="63">
        <f t="shared" ref="M502:N502" si="104">J502*L502</f>
        <v>0</v>
      </c>
      <c r="N502" s="224">
        <f t="shared" si="104"/>
        <v>0</v>
      </c>
      <c r="O502" s="754">
        <f t="shared" si="102"/>
        <v>0</v>
      </c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</row>
    <row r="503" spans="1:27" ht="14.25" customHeight="1">
      <c r="A503" s="747"/>
      <c r="B503" s="761"/>
      <c r="C503" s="30" t="s">
        <v>251</v>
      </c>
      <c r="D503" s="30" t="s">
        <v>252</v>
      </c>
      <c r="E503" s="30" t="s">
        <v>268</v>
      </c>
      <c r="F503" s="30" t="s">
        <v>29</v>
      </c>
      <c r="G503" s="30" t="s">
        <v>30</v>
      </c>
      <c r="H503" s="30">
        <v>8</v>
      </c>
      <c r="I503" s="36">
        <v>0</v>
      </c>
      <c r="J503" s="36">
        <v>0</v>
      </c>
      <c r="K503" s="152">
        <v>1</v>
      </c>
      <c r="L503" s="33">
        <f t="shared" si="64"/>
        <v>0</v>
      </c>
      <c r="M503" s="33">
        <f t="shared" ref="M503:N503" si="105">J503*L503</f>
        <v>0</v>
      </c>
      <c r="N503" s="225">
        <f t="shared" si="105"/>
        <v>0</v>
      </c>
      <c r="O503" s="752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</row>
    <row r="504" spans="1:27" ht="14.25" customHeight="1">
      <c r="A504" s="747"/>
      <c r="B504" s="761"/>
      <c r="C504" s="30" t="s">
        <v>251</v>
      </c>
      <c r="D504" s="30" t="s">
        <v>252</v>
      </c>
      <c r="E504" s="30" t="s">
        <v>269</v>
      </c>
      <c r="F504" s="30" t="s">
        <v>29</v>
      </c>
      <c r="G504" s="30" t="s">
        <v>30</v>
      </c>
      <c r="H504" s="30">
        <v>8</v>
      </c>
      <c r="I504" s="36">
        <v>0</v>
      </c>
      <c r="J504" s="36">
        <v>0</v>
      </c>
      <c r="K504" s="152">
        <v>1</v>
      </c>
      <c r="L504" s="33">
        <f t="shared" si="64"/>
        <v>0</v>
      </c>
      <c r="M504" s="33">
        <f t="shared" ref="M504:N504" si="106">J504*L504</f>
        <v>0</v>
      </c>
      <c r="N504" s="225">
        <f t="shared" si="106"/>
        <v>0</v>
      </c>
      <c r="O504" s="752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</row>
    <row r="505" spans="1:27" ht="14.25" customHeight="1">
      <c r="A505" s="742"/>
      <c r="B505" s="762"/>
      <c r="C505" s="51" t="s">
        <v>251</v>
      </c>
      <c r="D505" s="51" t="s">
        <v>252</v>
      </c>
      <c r="E505" s="51" t="s">
        <v>275</v>
      </c>
      <c r="F505" s="51" t="s">
        <v>29</v>
      </c>
      <c r="G505" s="51" t="s">
        <v>30</v>
      </c>
      <c r="H505" s="51">
        <v>8</v>
      </c>
      <c r="I505" s="54">
        <v>0</v>
      </c>
      <c r="J505" s="54">
        <v>0</v>
      </c>
      <c r="K505" s="127">
        <v>1</v>
      </c>
      <c r="L505" s="56">
        <f t="shared" si="64"/>
        <v>0</v>
      </c>
      <c r="M505" s="56">
        <f t="shared" ref="M505:N505" si="107">J505*L505</f>
        <v>0</v>
      </c>
      <c r="N505" s="226">
        <f t="shared" si="107"/>
        <v>0</v>
      </c>
      <c r="O505" s="72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</row>
    <row r="506" spans="1:27" ht="19.5" customHeight="1">
      <c r="A506" s="769">
        <v>148</v>
      </c>
      <c r="B506" s="763" t="s">
        <v>546</v>
      </c>
      <c r="C506" s="58" t="s">
        <v>251</v>
      </c>
      <c r="D506" s="58" t="s">
        <v>252</v>
      </c>
      <c r="E506" s="58" t="s">
        <v>267</v>
      </c>
      <c r="F506" s="58" t="s">
        <v>29</v>
      </c>
      <c r="G506" s="58" t="s">
        <v>30</v>
      </c>
      <c r="H506" s="58">
        <v>8</v>
      </c>
      <c r="I506" s="61">
        <v>0</v>
      </c>
      <c r="J506" s="61">
        <v>0</v>
      </c>
      <c r="K506" s="151">
        <v>1</v>
      </c>
      <c r="L506" s="63">
        <f t="shared" si="64"/>
        <v>0</v>
      </c>
      <c r="M506" s="63">
        <f t="shared" ref="M506:N506" si="108">J506*L506</f>
        <v>0</v>
      </c>
      <c r="N506" s="224">
        <f t="shared" si="108"/>
        <v>0</v>
      </c>
      <c r="O506" s="743">
        <f>N506*75%</f>
        <v>0</v>
      </c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</row>
    <row r="507" spans="1:27" ht="18" customHeight="1">
      <c r="A507" s="747"/>
      <c r="B507" s="761"/>
      <c r="C507" s="30" t="s">
        <v>251</v>
      </c>
      <c r="D507" s="30" t="s">
        <v>252</v>
      </c>
      <c r="E507" s="30" t="s">
        <v>272</v>
      </c>
      <c r="F507" s="30" t="s">
        <v>29</v>
      </c>
      <c r="G507" s="30" t="s">
        <v>30</v>
      </c>
      <c r="H507" s="30">
        <v>8</v>
      </c>
      <c r="I507" s="36">
        <v>0</v>
      </c>
      <c r="J507" s="36">
        <v>0</v>
      </c>
      <c r="K507" s="152">
        <v>1</v>
      </c>
      <c r="L507" s="33">
        <f t="shared" si="64"/>
        <v>0</v>
      </c>
      <c r="M507" s="33">
        <f t="shared" ref="M507:N507" si="109">J507*L507</f>
        <v>0</v>
      </c>
      <c r="N507" s="225">
        <f t="shared" si="109"/>
        <v>0</v>
      </c>
      <c r="O507" s="752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</row>
    <row r="508" spans="1:27" ht="22.5" customHeight="1">
      <c r="A508" s="742"/>
      <c r="B508" s="762"/>
      <c r="C508" s="51" t="s">
        <v>251</v>
      </c>
      <c r="D508" s="51" t="s">
        <v>252</v>
      </c>
      <c r="E508" s="51" t="s">
        <v>273</v>
      </c>
      <c r="F508" s="51" t="s">
        <v>29</v>
      </c>
      <c r="G508" s="51" t="s">
        <v>30</v>
      </c>
      <c r="H508" s="51">
        <v>8</v>
      </c>
      <c r="I508" s="54">
        <v>0</v>
      </c>
      <c r="J508" s="54">
        <v>0</v>
      </c>
      <c r="K508" s="127">
        <v>1</v>
      </c>
      <c r="L508" s="56">
        <f t="shared" si="64"/>
        <v>0</v>
      </c>
      <c r="M508" s="56">
        <f t="shared" ref="M508:N508" si="110">J508*L508</f>
        <v>0</v>
      </c>
      <c r="N508" s="226">
        <f t="shared" si="110"/>
        <v>0</v>
      </c>
      <c r="O508" s="72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</row>
    <row r="509" spans="1:27" ht="14.25" customHeight="1">
      <c r="A509" s="769">
        <v>149</v>
      </c>
      <c r="B509" s="763" t="s">
        <v>265</v>
      </c>
      <c r="C509" s="58" t="s">
        <v>251</v>
      </c>
      <c r="D509" s="58" t="s">
        <v>252</v>
      </c>
      <c r="E509" s="58" t="s">
        <v>270</v>
      </c>
      <c r="F509" s="58" t="s">
        <v>29</v>
      </c>
      <c r="G509" s="58" t="s">
        <v>30</v>
      </c>
      <c r="H509" s="58">
        <v>8</v>
      </c>
      <c r="I509" s="61">
        <v>0</v>
      </c>
      <c r="J509" s="61">
        <v>0</v>
      </c>
      <c r="K509" s="151">
        <v>1</v>
      </c>
      <c r="L509" s="63">
        <f t="shared" si="64"/>
        <v>0</v>
      </c>
      <c r="M509" s="63">
        <f t="shared" ref="M509:N509" si="111">J509*L509</f>
        <v>0</v>
      </c>
      <c r="N509" s="224">
        <f t="shared" si="111"/>
        <v>0</v>
      </c>
      <c r="O509" s="743">
        <f>N509*75%</f>
        <v>0</v>
      </c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</row>
    <row r="510" spans="1:27" ht="14.25" customHeight="1">
      <c r="A510" s="747"/>
      <c r="B510" s="761"/>
      <c r="C510" s="30" t="s">
        <v>251</v>
      </c>
      <c r="D510" s="30" t="s">
        <v>252</v>
      </c>
      <c r="E510" s="30" t="s">
        <v>271</v>
      </c>
      <c r="F510" s="30" t="s">
        <v>29</v>
      </c>
      <c r="G510" s="30" t="s">
        <v>30</v>
      </c>
      <c r="H510" s="30">
        <v>8</v>
      </c>
      <c r="I510" s="36">
        <v>0</v>
      </c>
      <c r="J510" s="36">
        <v>0</v>
      </c>
      <c r="K510" s="152">
        <v>1</v>
      </c>
      <c r="L510" s="33">
        <f t="shared" si="64"/>
        <v>0</v>
      </c>
      <c r="M510" s="33">
        <f t="shared" ref="M510:N510" si="112">J510*L510</f>
        <v>0</v>
      </c>
      <c r="N510" s="225">
        <f t="shared" si="112"/>
        <v>0</v>
      </c>
      <c r="O510" s="752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</row>
    <row r="511" spans="1:27" ht="14.25" customHeight="1">
      <c r="A511" s="747"/>
      <c r="B511" s="761"/>
      <c r="C511" s="30" t="s">
        <v>251</v>
      </c>
      <c r="D511" s="30" t="s">
        <v>252</v>
      </c>
      <c r="E511" s="30" t="s">
        <v>274</v>
      </c>
      <c r="F511" s="30" t="s">
        <v>29</v>
      </c>
      <c r="G511" s="30" t="s">
        <v>30</v>
      </c>
      <c r="H511" s="30">
        <v>8</v>
      </c>
      <c r="I511" s="36">
        <v>0</v>
      </c>
      <c r="J511" s="36">
        <v>0</v>
      </c>
      <c r="K511" s="152">
        <v>1</v>
      </c>
      <c r="L511" s="33">
        <f t="shared" si="64"/>
        <v>0</v>
      </c>
      <c r="M511" s="33">
        <f t="shared" ref="M511:N511" si="113">J511*L511</f>
        <v>0</v>
      </c>
      <c r="N511" s="225">
        <f t="shared" si="113"/>
        <v>0</v>
      </c>
      <c r="O511" s="752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</row>
    <row r="512" spans="1:27" ht="14.25" customHeight="1">
      <c r="A512" s="747"/>
      <c r="B512" s="761"/>
      <c r="C512" s="30" t="s">
        <v>251</v>
      </c>
      <c r="D512" s="30" t="s">
        <v>252</v>
      </c>
      <c r="E512" s="30" t="s">
        <v>276</v>
      </c>
      <c r="F512" s="30" t="s">
        <v>29</v>
      </c>
      <c r="G512" s="30" t="s">
        <v>30</v>
      </c>
      <c r="H512" s="30">
        <v>8</v>
      </c>
      <c r="I512" s="36">
        <v>0</v>
      </c>
      <c r="J512" s="36">
        <v>0</v>
      </c>
      <c r="K512" s="152">
        <v>1</v>
      </c>
      <c r="L512" s="33">
        <f t="shared" si="64"/>
        <v>0</v>
      </c>
      <c r="M512" s="33">
        <f t="shared" ref="M512:N512" si="114">J512*L512</f>
        <v>0</v>
      </c>
      <c r="N512" s="225">
        <f t="shared" si="114"/>
        <v>0</v>
      </c>
      <c r="O512" s="752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</row>
    <row r="513" spans="1:27" ht="14.25" customHeight="1">
      <c r="A513" s="742"/>
      <c r="B513" s="762"/>
      <c r="C513" s="51" t="s">
        <v>251</v>
      </c>
      <c r="D513" s="51" t="s">
        <v>252</v>
      </c>
      <c r="E513" s="51" t="s">
        <v>277</v>
      </c>
      <c r="F513" s="51" t="s">
        <v>29</v>
      </c>
      <c r="G513" s="51" t="s">
        <v>30</v>
      </c>
      <c r="H513" s="51">
        <v>8</v>
      </c>
      <c r="I513" s="54">
        <v>0</v>
      </c>
      <c r="J513" s="54">
        <v>0</v>
      </c>
      <c r="K513" s="127">
        <v>1</v>
      </c>
      <c r="L513" s="56">
        <f t="shared" si="64"/>
        <v>0</v>
      </c>
      <c r="M513" s="56">
        <f t="shared" ref="M513:N513" si="115">J513*L513</f>
        <v>0</v>
      </c>
      <c r="N513" s="226">
        <f t="shared" si="115"/>
        <v>0</v>
      </c>
      <c r="O513" s="72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</row>
    <row r="514" spans="1:27" ht="14.25" customHeight="1">
      <c r="A514" s="769">
        <v>150</v>
      </c>
      <c r="B514" s="760" t="s">
        <v>547</v>
      </c>
      <c r="C514" s="165" t="s">
        <v>251</v>
      </c>
      <c r="D514" s="165" t="s">
        <v>252</v>
      </c>
      <c r="E514" s="165" t="s">
        <v>278</v>
      </c>
      <c r="F514" s="165" t="s">
        <v>174</v>
      </c>
      <c r="G514" s="165" t="s">
        <v>30</v>
      </c>
      <c r="H514" s="165">
        <v>6</v>
      </c>
      <c r="I514" s="121">
        <v>3750</v>
      </c>
      <c r="J514" s="744"/>
      <c r="K514" s="745"/>
      <c r="L514" s="745"/>
      <c r="M514" s="746"/>
      <c r="N514" s="744">
        <f>3750*2</f>
        <v>7500</v>
      </c>
      <c r="O514" s="743">
        <f>N514*75%</f>
        <v>5625</v>
      </c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</row>
    <row r="515" spans="1:27" ht="14.25" customHeight="1">
      <c r="A515" s="747"/>
      <c r="B515" s="761"/>
      <c r="C515" s="30" t="s">
        <v>251</v>
      </c>
      <c r="D515" s="30" t="s">
        <v>252</v>
      </c>
      <c r="E515" s="30" t="s">
        <v>279</v>
      </c>
      <c r="F515" s="30" t="s">
        <v>174</v>
      </c>
      <c r="G515" s="30" t="s">
        <v>30</v>
      </c>
      <c r="H515" s="30">
        <v>6</v>
      </c>
      <c r="I515" s="36">
        <v>3750</v>
      </c>
      <c r="J515" s="747"/>
      <c r="K515" s="721"/>
      <c r="L515" s="721"/>
      <c r="M515" s="748"/>
      <c r="N515" s="747"/>
      <c r="O515" s="752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</row>
    <row r="516" spans="1:27" ht="14.25" customHeight="1">
      <c r="A516" s="747"/>
      <c r="B516" s="761"/>
      <c r="C516" s="30" t="s">
        <v>251</v>
      </c>
      <c r="D516" s="30" t="s">
        <v>252</v>
      </c>
      <c r="E516" s="30" t="s">
        <v>280</v>
      </c>
      <c r="F516" s="30" t="s">
        <v>174</v>
      </c>
      <c r="G516" s="30" t="s">
        <v>30</v>
      </c>
      <c r="H516" s="30">
        <v>6</v>
      </c>
      <c r="I516" s="36">
        <v>3750</v>
      </c>
      <c r="J516" s="747"/>
      <c r="K516" s="721"/>
      <c r="L516" s="721"/>
      <c r="M516" s="748"/>
      <c r="N516" s="747"/>
      <c r="O516" s="752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</row>
    <row r="517" spans="1:27" ht="14.25" customHeight="1">
      <c r="A517" s="747"/>
      <c r="B517" s="761"/>
      <c r="C517" s="30" t="s">
        <v>251</v>
      </c>
      <c r="D517" s="30" t="s">
        <v>252</v>
      </c>
      <c r="E517" s="30" t="s">
        <v>281</v>
      </c>
      <c r="F517" s="30" t="s">
        <v>174</v>
      </c>
      <c r="G517" s="30" t="s">
        <v>30</v>
      </c>
      <c r="H517" s="30">
        <v>6</v>
      </c>
      <c r="I517" s="36">
        <v>3750</v>
      </c>
      <c r="J517" s="747"/>
      <c r="K517" s="721"/>
      <c r="L517" s="721"/>
      <c r="M517" s="748"/>
      <c r="N517" s="747"/>
      <c r="O517" s="752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</row>
    <row r="518" spans="1:27" ht="14.25" customHeight="1">
      <c r="A518" s="747"/>
      <c r="B518" s="761"/>
      <c r="C518" s="30" t="s">
        <v>251</v>
      </c>
      <c r="D518" s="30" t="s">
        <v>252</v>
      </c>
      <c r="E518" s="30" t="s">
        <v>282</v>
      </c>
      <c r="F518" s="30" t="s">
        <v>174</v>
      </c>
      <c r="G518" s="30" t="s">
        <v>30</v>
      </c>
      <c r="H518" s="30">
        <v>6</v>
      </c>
      <c r="I518" s="36">
        <v>3750</v>
      </c>
      <c r="J518" s="747"/>
      <c r="K518" s="721"/>
      <c r="L518" s="721"/>
      <c r="M518" s="748"/>
      <c r="N518" s="747"/>
      <c r="O518" s="752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</row>
    <row r="519" spans="1:27" ht="14.25" customHeight="1">
      <c r="A519" s="747"/>
      <c r="B519" s="761"/>
      <c r="C519" s="30" t="s">
        <v>251</v>
      </c>
      <c r="D519" s="30" t="s">
        <v>252</v>
      </c>
      <c r="E519" s="30" t="s">
        <v>283</v>
      </c>
      <c r="F519" s="30" t="s">
        <v>174</v>
      </c>
      <c r="G519" s="30" t="s">
        <v>30</v>
      </c>
      <c r="H519" s="30">
        <v>6</v>
      </c>
      <c r="I519" s="36">
        <v>3750</v>
      </c>
      <c r="J519" s="747"/>
      <c r="K519" s="721"/>
      <c r="L519" s="721"/>
      <c r="M519" s="748"/>
      <c r="N519" s="747"/>
      <c r="O519" s="752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</row>
    <row r="520" spans="1:27" ht="14.25" customHeight="1">
      <c r="A520" s="747"/>
      <c r="B520" s="761"/>
      <c r="C520" s="30" t="s">
        <v>251</v>
      </c>
      <c r="D520" s="30" t="s">
        <v>252</v>
      </c>
      <c r="E520" s="30" t="s">
        <v>284</v>
      </c>
      <c r="F520" s="30" t="s">
        <v>174</v>
      </c>
      <c r="G520" s="30" t="s">
        <v>30</v>
      </c>
      <c r="H520" s="30">
        <v>6</v>
      </c>
      <c r="I520" s="36">
        <v>3750</v>
      </c>
      <c r="J520" s="747"/>
      <c r="K520" s="721"/>
      <c r="L520" s="721"/>
      <c r="M520" s="748"/>
      <c r="N520" s="747"/>
      <c r="O520" s="752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</row>
    <row r="521" spans="1:27" ht="14.25" customHeight="1">
      <c r="A521" s="747"/>
      <c r="B521" s="761"/>
      <c r="C521" s="30" t="s">
        <v>251</v>
      </c>
      <c r="D521" s="30" t="s">
        <v>252</v>
      </c>
      <c r="E521" s="30" t="s">
        <v>285</v>
      </c>
      <c r="F521" s="30" t="s">
        <v>174</v>
      </c>
      <c r="G521" s="30" t="s">
        <v>30</v>
      </c>
      <c r="H521" s="30">
        <v>6</v>
      </c>
      <c r="I521" s="36">
        <v>3750</v>
      </c>
      <c r="J521" s="747"/>
      <c r="K521" s="721"/>
      <c r="L521" s="721"/>
      <c r="M521" s="748"/>
      <c r="N521" s="747"/>
      <c r="O521" s="752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</row>
    <row r="522" spans="1:27" ht="14.25" customHeight="1">
      <c r="A522" s="747"/>
      <c r="B522" s="761"/>
      <c r="C522" s="30" t="s">
        <v>251</v>
      </c>
      <c r="D522" s="30" t="s">
        <v>252</v>
      </c>
      <c r="E522" s="30" t="s">
        <v>264</v>
      </c>
      <c r="F522" s="30" t="s">
        <v>174</v>
      </c>
      <c r="G522" s="30" t="s">
        <v>30</v>
      </c>
      <c r="H522" s="30">
        <v>6</v>
      </c>
      <c r="I522" s="36">
        <v>3750</v>
      </c>
      <c r="J522" s="747"/>
      <c r="K522" s="721"/>
      <c r="L522" s="721"/>
      <c r="M522" s="748"/>
      <c r="N522" s="747"/>
      <c r="O522" s="752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</row>
    <row r="523" spans="1:27" ht="14.25" customHeight="1">
      <c r="A523" s="747"/>
      <c r="B523" s="761"/>
      <c r="C523" s="30" t="s">
        <v>251</v>
      </c>
      <c r="D523" s="30" t="s">
        <v>252</v>
      </c>
      <c r="E523" s="30" t="s">
        <v>286</v>
      </c>
      <c r="F523" s="30" t="s">
        <v>174</v>
      </c>
      <c r="G523" s="30" t="s">
        <v>30</v>
      </c>
      <c r="H523" s="30">
        <v>6</v>
      </c>
      <c r="I523" s="36">
        <v>3750</v>
      </c>
      <c r="J523" s="747"/>
      <c r="K523" s="721"/>
      <c r="L523" s="721"/>
      <c r="M523" s="748"/>
      <c r="N523" s="747"/>
      <c r="O523" s="752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</row>
    <row r="524" spans="1:27" ht="14.25" customHeight="1">
      <c r="A524" s="747"/>
      <c r="B524" s="761"/>
      <c r="C524" s="30" t="s">
        <v>251</v>
      </c>
      <c r="D524" s="30" t="s">
        <v>252</v>
      </c>
      <c r="E524" s="30" t="s">
        <v>287</v>
      </c>
      <c r="F524" s="30" t="s">
        <v>174</v>
      </c>
      <c r="G524" s="30" t="s">
        <v>30</v>
      </c>
      <c r="H524" s="30">
        <v>6</v>
      </c>
      <c r="I524" s="36">
        <v>3750</v>
      </c>
      <c r="J524" s="747"/>
      <c r="K524" s="721"/>
      <c r="L524" s="721"/>
      <c r="M524" s="748"/>
      <c r="N524" s="747"/>
      <c r="O524" s="752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</row>
    <row r="525" spans="1:27" ht="14.25" customHeight="1">
      <c r="A525" s="747"/>
      <c r="B525" s="761"/>
      <c r="C525" s="30" t="s">
        <v>251</v>
      </c>
      <c r="D525" s="30" t="s">
        <v>252</v>
      </c>
      <c r="E525" s="30" t="s">
        <v>288</v>
      </c>
      <c r="F525" s="30" t="s">
        <v>174</v>
      </c>
      <c r="G525" s="30" t="s">
        <v>30</v>
      </c>
      <c r="H525" s="30">
        <v>6</v>
      </c>
      <c r="I525" s="36">
        <v>3750</v>
      </c>
      <c r="J525" s="747"/>
      <c r="K525" s="721"/>
      <c r="L525" s="721"/>
      <c r="M525" s="748"/>
      <c r="N525" s="747"/>
      <c r="O525" s="752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</row>
    <row r="526" spans="1:27" ht="14.25" customHeight="1">
      <c r="A526" s="742"/>
      <c r="B526" s="762"/>
      <c r="C526" s="51" t="s">
        <v>251</v>
      </c>
      <c r="D526" s="51" t="s">
        <v>252</v>
      </c>
      <c r="E526" s="51" t="s">
        <v>289</v>
      </c>
      <c r="F526" s="51" t="s">
        <v>174</v>
      </c>
      <c r="G526" s="51" t="s">
        <v>30</v>
      </c>
      <c r="H526" s="51">
        <v>6</v>
      </c>
      <c r="I526" s="54">
        <v>3750</v>
      </c>
      <c r="J526" s="749"/>
      <c r="K526" s="750"/>
      <c r="L526" s="750"/>
      <c r="M526" s="751"/>
      <c r="N526" s="749"/>
      <c r="O526" s="72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</row>
    <row r="527" spans="1:27" ht="14.25" customHeight="1">
      <c r="A527" s="769">
        <v>151</v>
      </c>
      <c r="B527" s="760" t="s">
        <v>546</v>
      </c>
      <c r="C527" s="165" t="s">
        <v>251</v>
      </c>
      <c r="D527" s="165" t="s">
        <v>252</v>
      </c>
      <c r="E527" s="165" t="s">
        <v>278</v>
      </c>
      <c r="F527" s="165" t="s">
        <v>174</v>
      </c>
      <c r="G527" s="165" t="s">
        <v>30</v>
      </c>
      <c r="H527" s="165">
        <v>6</v>
      </c>
      <c r="I527" s="121">
        <v>3750</v>
      </c>
      <c r="J527" s="744"/>
      <c r="K527" s="745"/>
      <c r="L527" s="745"/>
      <c r="M527" s="746"/>
      <c r="N527" s="744">
        <v>3750</v>
      </c>
      <c r="O527" s="743">
        <f>N527*75%</f>
        <v>2812.5</v>
      </c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</row>
    <row r="528" spans="1:27" ht="14.25" customHeight="1">
      <c r="A528" s="747"/>
      <c r="B528" s="761"/>
      <c r="C528" s="30" t="s">
        <v>251</v>
      </c>
      <c r="D528" s="30" t="s">
        <v>252</v>
      </c>
      <c r="E528" s="30" t="s">
        <v>279</v>
      </c>
      <c r="F528" s="30" t="s">
        <v>174</v>
      </c>
      <c r="G528" s="30" t="s">
        <v>30</v>
      </c>
      <c r="H528" s="30">
        <v>6</v>
      </c>
      <c r="I528" s="36">
        <v>3750</v>
      </c>
      <c r="J528" s="747"/>
      <c r="K528" s="721"/>
      <c r="L528" s="721"/>
      <c r="M528" s="748"/>
      <c r="N528" s="747"/>
      <c r="O528" s="752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</row>
    <row r="529" spans="1:27" ht="14.25" customHeight="1">
      <c r="A529" s="747"/>
      <c r="B529" s="761"/>
      <c r="C529" s="30" t="s">
        <v>251</v>
      </c>
      <c r="D529" s="30" t="s">
        <v>252</v>
      </c>
      <c r="E529" s="30" t="s">
        <v>280</v>
      </c>
      <c r="F529" s="30" t="s">
        <v>174</v>
      </c>
      <c r="G529" s="30" t="s">
        <v>30</v>
      </c>
      <c r="H529" s="30">
        <v>6</v>
      </c>
      <c r="I529" s="36">
        <v>3750</v>
      </c>
      <c r="J529" s="747"/>
      <c r="K529" s="721"/>
      <c r="L529" s="721"/>
      <c r="M529" s="748"/>
      <c r="N529" s="747"/>
      <c r="O529" s="752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</row>
    <row r="530" spans="1:27" ht="14.25" customHeight="1">
      <c r="A530" s="747"/>
      <c r="B530" s="761"/>
      <c r="C530" s="30" t="s">
        <v>251</v>
      </c>
      <c r="D530" s="30" t="s">
        <v>252</v>
      </c>
      <c r="E530" s="30" t="s">
        <v>281</v>
      </c>
      <c r="F530" s="30" t="s">
        <v>174</v>
      </c>
      <c r="G530" s="30" t="s">
        <v>30</v>
      </c>
      <c r="H530" s="30">
        <v>6</v>
      </c>
      <c r="I530" s="36">
        <v>3750</v>
      </c>
      <c r="J530" s="747"/>
      <c r="K530" s="721"/>
      <c r="L530" s="721"/>
      <c r="M530" s="748"/>
      <c r="N530" s="747"/>
      <c r="O530" s="752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</row>
    <row r="531" spans="1:27" ht="14.25" customHeight="1">
      <c r="A531" s="742"/>
      <c r="B531" s="762"/>
      <c r="C531" s="51" t="s">
        <v>251</v>
      </c>
      <c r="D531" s="51" t="s">
        <v>252</v>
      </c>
      <c r="E531" s="51" t="s">
        <v>287</v>
      </c>
      <c r="F531" s="51" t="s">
        <v>174</v>
      </c>
      <c r="G531" s="51" t="s">
        <v>30</v>
      </c>
      <c r="H531" s="51">
        <v>6</v>
      </c>
      <c r="I531" s="54">
        <v>3750</v>
      </c>
      <c r="J531" s="749"/>
      <c r="K531" s="750"/>
      <c r="L531" s="750"/>
      <c r="M531" s="751"/>
      <c r="N531" s="749"/>
      <c r="O531" s="72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</row>
    <row r="532" spans="1:27" ht="14.25" customHeight="1">
      <c r="A532" s="769">
        <v>152</v>
      </c>
      <c r="B532" s="760" t="s">
        <v>541</v>
      </c>
      <c r="C532" s="165" t="s">
        <v>251</v>
      </c>
      <c r="D532" s="165" t="s">
        <v>252</v>
      </c>
      <c r="E532" s="165" t="s">
        <v>282</v>
      </c>
      <c r="F532" s="165" t="s">
        <v>174</v>
      </c>
      <c r="G532" s="165" t="s">
        <v>30</v>
      </c>
      <c r="H532" s="165">
        <v>6</v>
      </c>
      <c r="I532" s="121">
        <v>3750</v>
      </c>
      <c r="J532" s="744"/>
      <c r="K532" s="745"/>
      <c r="L532" s="745"/>
      <c r="M532" s="746"/>
      <c r="N532" s="744">
        <v>3750</v>
      </c>
      <c r="O532" s="743">
        <f>N532*75%</f>
        <v>2812.5</v>
      </c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</row>
    <row r="533" spans="1:27" ht="14.25" customHeight="1">
      <c r="A533" s="747"/>
      <c r="B533" s="761"/>
      <c r="C533" s="30" t="s">
        <v>251</v>
      </c>
      <c r="D533" s="30" t="s">
        <v>252</v>
      </c>
      <c r="E533" s="30" t="s">
        <v>283</v>
      </c>
      <c r="F533" s="30" t="s">
        <v>174</v>
      </c>
      <c r="G533" s="30" t="s">
        <v>30</v>
      </c>
      <c r="H533" s="30">
        <v>6</v>
      </c>
      <c r="I533" s="36">
        <v>3750</v>
      </c>
      <c r="J533" s="747"/>
      <c r="K533" s="721"/>
      <c r="L533" s="721"/>
      <c r="M533" s="748"/>
      <c r="N533" s="747"/>
      <c r="O533" s="752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</row>
    <row r="534" spans="1:27" ht="14.25" customHeight="1">
      <c r="A534" s="747"/>
      <c r="B534" s="761"/>
      <c r="C534" s="30" t="s">
        <v>251</v>
      </c>
      <c r="D534" s="30" t="s">
        <v>252</v>
      </c>
      <c r="E534" s="30" t="s">
        <v>284</v>
      </c>
      <c r="F534" s="30" t="s">
        <v>174</v>
      </c>
      <c r="G534" s="30" t="s">
        <v>30</v>
      </c>
      <c r="H534" s="30">
        <v>6</v>
      </c>
      <c r="I534" s="36">
        <v>3750</v>
      </c>
      <c r="J534" s="747"/>
      <c r="K534" s="721"/>
      <c r="L534" s="721"/>
      <c r="M534" s="748"/>
      <c r="N534" s="747"/>
      <c r="O534" s="752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</row>
    <row r="535" spans="1:27" ht="14.25" customHeight="1">
      <c r="A535" s="747"/>
      <c r="B535" s="761"/>
      <c r="C535" s="30" t="s">
        <v>251</v>
      </c>
      <c r="D535" s="30" t="s">
        <v>252</v>
      </c>
      <c r="E535" s="30" t="s">
        <v>285</v>
      </c>
      <c r="F535" s="30" t="s">
        <v>174</v>
      </c>
      <c r="G535" s="30" t="s">
        <v>30</v>
      </c>
      <c r="H535" s="30">
        <v>6</v>
      </c>
      <c r="I535" s="36">
        <v>3750</v>
      </c>
      <c r="J535" s="747"/>
      <c r="K535" s="721"/>
      <c r="L535" s="721"/>
      <c r="M535" s="748"/>
      <c r="N535" s="747"/>
      <c r="O535" s="752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</row>
    <row r="536" spans="1:27" ht="14.25" customHeight="1">
      <c r="A536" s="742"/>
      <c r="B536" s="762"/>
      <c r="C536" s="51" t="s">
        <v>251</v>
      </c>
      <c r="D536" s="51" t="s">
        <v>252</v>
      </c>
      <c r="E536" s="51" t="s">
        <v>289</v>
      </c>
      <c r="F536" s="51" t="s">
        <v>174</v>
      </c>
      <c r="G536" s="51" t="s">
        <v>30</v>
      </c>
      <c r="H536" s="51">
        <v>6</v>
      </c>
      <c r="I536" s="54">
        <v>3750</v>
      </c>
      <c r="J536" s="749"/>
      <c r="K536" s="750"/>
      <c r="L536" s="750"/>
      <c r="M536" s="751"/>
      <c r="N536" s="749"/>
      <c r="O536" s="72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</row>
    <row r="537" spans="1:27" ht="14.25" customHeight="1">
      <c r="A537" s="157">
        <v>153</v>
      </c>
      <c r="B537" s="213" t="s">
        <v>540</v>
      </c>
      <c r="C537" s="214" t="s">
        <v>251</v>
      </c>
      <c r="D537" s="214" t="s">
        <v>252</v>
      </c>
      <c r="E537" s="214" t="s">
        <v>264</v>
      </c>
      <c r="F537" s="214" t="s">
        <v>174</v>
      </c>
      <c r="G537" s="214" t="s">
        <v>30</v>
      </c>
      <c r="H537" s="214">
        <v>6</v>
      </c>
      <c r="I537" s="153">
        <v>3750</v>
      </c>
      <c r="J537" s="218"/>
      <c r="K537" s="228"/>
      <c r="L537" s="228"/>
      <c r="M537" s="229"/>
      <c r="N537" s="142">
        <v>3750</v>
      </c>
      <c r="O537" s="136">
        <f t="shared" ref="O537:O538" si="116">N537*75%</f>
        <v>2812.5</v>
      </c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</row>
    <row r="538" spans="1:27" ht="14.25" customHeight="1">
      <c r="A538" s="769">
        <v>154</v>
      </c>
      <c r="B538" s="763" t="s">
        <v>548</v>
      </c>
      <c r="C538" s="58" t="s">
        <v>291</v>
      </c>
      <c r="D538" s="58" t="s">
        <v>291</v>
      </c>
      <c r="E538" s="58" t="s">
        <v>290</v>
      </c>
      <c r="F538" s="58" t="s">
        <v>29</v>
      </c>
      <c r="G538" s="58" t="s">
        <v>292</v>
      </c>
      <c r="H538" s="58">
        <v>2</v>
      </c>
      <c r="I538" s="61">
        <v>0</v>
      </c>
      <c r="J538" s="61">
        <v>0</v>
      </c>
      <c r="K538" s="151">
        <v>1</v>
      </c>
      <c r="L538" s="61">
        <v>0</v>
      </c>
      <c r="M538" s="61">
        <v>0</v>
      </c>
      <c r="N538" s="230">
        <v>0</v>
      </c>
      <c r="O538" s="754">
        <f t="shared" si="116"/>
        <v>0</v>
      </c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</row>
    <row r="539" spans="1:27" ht="14.25" customHeight="1">
      <c r="A539" s="747"/>
      <c r="B539" s="761"/>
      <c r="C539" s="30" t="s">
        <v>291</v>
      </c>
      <c r="D539" s="30" t="s">
        <v>291</v>
      </c>
      <c r="E539" s="77" t="s">
        <v>293</v>
      </c>
      <c r="F539" s="30" t="s">
        <v>29</v>
      </c>
      <c r="G539" s="30" t="s">
        <v>292</v>
      </c>
      <c r="H539" s="30">
        <v>2</v>
      </c>
      <c r="I539" s="36">
        <v>0</v>
      </c>
      <c r="J539" s="36">
        <v>0</v>
      </c>
      <c r="K539" s="152">
        <v>1</v>
      </c>
      <c r="L539" s="36">
        <v>0</v>
      </c>
      <c r="M539" s="36">
        <v>0</v>
      </c>
      <c r="N539" s="231">
        <v>0</v>
      </c>
      <c r="O539" s="752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</row>
    <row r="540" spans="1:27" ht="14.25" customHeight="1">
      <c r="A540" s="747"/>
      <c r="B540" s="761"/>
      <c r="C540" s="30" t="s">
        <v>291</v>
      </c>
      <c r="D540" s="30" t="s">
        <v>291</v>
      </c>
      <c r="E540" s="77" t="s">
        <v>294</v>
      </c>
      <c r="F540" s="30" t="s">
        <v>29</v>
      </c>
      <c r="G540" s="30" t="s">
        <v>292</v>
      </c>
      <c r="H540" s="30">
        <v>2</v>
      </c>
      <c r="I540" s="36">
        <v>0</v>
      </c>
      <c r="J540" s="36">
        <v>0</v>
      </c>
      <c r="K540" s="152">
        <v>1</v>
      </c>
      <c r="L540" s="36">
        <v>0</v>
      </c>
      <c r="M540" s="36">
        <v>0</v>
      </c>
      <c r="N540" s="231">
        <v>0</v>
      </c>
      <c r="O540" s="752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</row>
    <row r="541" spans="1:27" ht="14.25" customHeight="1">
      <c r="A541" s="747"/>
      <c r="B541" s="761"/>
      <c r="C541" s="30" t="s">
        <v>291</v>
      </c>
      <c r="D541" s="30" t="s">
        <v>291</v>
      </c>
      <c r="E541" s="77" t="s">
        <v>295</v>
      </c>
      <c r="F541" s="30" t="s">
        <v>29</v>
      </c>
      <c r="G541" s="30" t="s">
        <v>292</v>
      </c>
      <c r="H541" s="30">
        <v>2</v>
      </c>
      <c r="I541" s="36">
        <v>0</v>
      </c>
      <c r="J541" s="36">
        <v>0</v>
      </c>
      <c r="K541" s="152">
        <v>1</v>
      </c>
      <c r="L541" s="36">
        <v>0</v>
      </c>
      <c r="M541" s="36">
        <v>0</v>
      </c>
      <c r="N541" s="231">
        <v>0</v>
      </c>
      <c r="O541" s="752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</row>
    <row r="542" spans="1:27" ht="14.25" customHeight="1">
      <c r="A542" s="742"/>
      <c r="B542" s="762"/>
      <c r="C542" s="51" t="s">
        <v>291</v>
      </c>
      <c r="D542" s="51" t="s">
        <v>291</v>
      </c>
      <c r="E542" s="67" t="s">
        <v>296</v>
      </c>
      <c r="F542" s="51" t="s">
        <v>29</v>
      </c>
      <c r="G542" s="51" t="s">
        <v>292</v>
      </c>
      <c r="H542" s="51">
        <v>2</v>
      </c>
      <c r="I542" s="54">
        <v>0</v>
      </c>
      <c r="J542" s="54">
        <v>0</v>
      </c>
      <c r="K542" s="127">
        <v>1</v>
      </c>
      <c r="L542" s="54">
        <v>0</v>
      </c>
      <c r="M542" s="54">
        <v>0</v>
      </c>
      <c r="N542" s="232">
        <v>0</v>
      </c>
      <c r="O542" s="72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</row>
    <row r="543" spans="1:27" ht="27" customHeight="1">
      <c r="A543" s="157">
        <v>155</v>
      </c>
      <c r="B543" s="233" t="s">
        <v>549</v>
      </c>
      <c r="C543" s="70" t="s">
        <v>550</v>
      </c>
      <c r="D543" s="154" t="s">
        <v>551</v>
      </c>
      <c r="E543" s="154" t="s">
        <v>112</v>
      </c>
      <c r="F543" s="68" t="s">
        <v>51</v>
      </c>
      <c r="G543" s="68" t="s">
        <v>33</v>
      </c>
      <c r="H543" s="68">
        <v>3</v>
      </c>
      <c r="I543" s="234">
        <v>18000</v>
      </c>
      <c r="J543" s="234">
        <v>18000</v>
      </c>
      <c r="K543" s="235">
        <v>0.5</v>
      </c>
      <c r="L543" s="236">
        <f t="shared" ref="L543:L546" si="117">I543*K543</f>
        <v>9000</v>
      </c>
      <c r="M543" s="73">
        <f t="shared" ref="M543:N543" si="118">L543</f>
        <v>9000</v>
      </c>
      <c r="N543" s="181">
        <f t="shared" si="118"/>
        <v>9000</v>
      </c>
      <c r="O543" s="154">
        <f t="shared" ref="O543:O545" si="119">N543*75%</f>
        <v>6750</v>
      </c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</row>
    <row r="544" spans="1:27" ht="22.5" customHeight="1">
      <c r="A544" s="157">
        <v>156</v>
      </c>
      <c r="B544" s="233" t="s">
        <v>552</v>
      </c>
      <c r="C544" s="70" t="s">
        <v>553</v>
      </c>
      <c r="D544" s="154" t="s">
        <v>551</v>
      </c>
      <c r="E544" s="154" t="s">
        <v>112</v>
      </c>
      <c r="F544" s="68" t="s">
        <v>51</v>
      </c>
      <c r="G544" s="68" t="s">
        <v>33</v>
      </c>
      <c r="H544" s="68">
        <v>3</v>
      </c>
      <c r="I544" s="234">
        <v>18000</v>
      </c>
      <c r="J544" s="234">
        <v>18000</v>
      </c>
      <c r="K544" s="235">
        <v>0.5</v>
      </c>
      <c r="L544" s="236">
        <f t="shared" si="117"/>
        <v>9000</v>
      </c>
      <c r="M544" s="71">
        <v>9000</v>
      </c>
      <c r="N544" s="198">
        <v>9000</v>
      </c>
      <c r="O544" s="154">
        <f t="shared" si="119"/>
        <v>6750</v>
      </c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</row>
    <row r="545" spans="1:27" ht="14.25" customHeight="1">
      <c r="A545" s="769">
        <v>157</v>
      </c>
      <c r="B545" s="784" t="s">
        <v>554</v>
      </c>
      <c r="C545" s="786" t="s">
        <v>550</v>
      </c>
      <c r="D545" s="154" t="s">
        <v>551</v>
      </c>
      <c r="E545" s="154" t="s">
        <v>116</v>
      </c>
      <c r="F545" s="58" t="s">
        <v>29</v>
      </c>
      <c r="G545" s="58" t="s">
        <v>33</v>
      </c>
      <c r="H545" s="58">
        <v>4</v>
      </c>
      <c r="I545" s="238">
        <v>100000</v>
      </c>
      <c r="J545" s="238">
        <v>100000</v>
      </c>
      <c r="K545" s="239">
        <v>0.5</v>
      </c>
      <c r="L545" s="240">
        <f t="shared" si="117"/>
        <v>50000</v>
      </c>
      <c r="M545" s="757">
        <f>SUM(L545:L546)</f>
        <v>102500</v>
      </c>
      <c r="N545" s="741">
        <f>M545</f>
        <v>102500</v>
      </c>
      <c r="O545" s="754">
        <f t="shared" si="119"/>
        <v>76875</v>
      </c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</row>
    <row r="546" spans="1:27" ht="14.25" customHeight="1">
      <c r="A546" s="742"/>
      <c r="B546" s="762"/>
      <c r="C546" s="756"/>
      <c r="D546" s="67" t="s">
        <v>118</v>
      </c>
      <c r="E546" s="154" t="s">
        <v>117</v>
      </c>
      <c r="F546" s="51" t="s">
        <v>29</v>
      </c>
      <c r="G546" s="51" t="s">
        <v>33</v>
      </c>
      <c r="H546" s="51">
        <v>5</v>
      </c>
      <c r="I546" s="241">
        <v>70000</v>
      </c>
      <c r="J546" s="241">
        <v>70000</v>
      </c>
      <c r="K546" s="210">
        <v>0.75</v>
      </c>
      <c r="L546" s="207">
        <f t="shared" si="117"/>
        <v>52500</v>
      </c>
      <c r="M546" s="756"/>
      <c r="N546" s="749"/>
      <c r="O546" s="72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</row>
    <row r="547" spans="1:27" ht="14.25" customHeight="1">
      <c r="A547" s="242"/>
      <c r="B547" s="785" t="s">
        <v>297</v>
      </c>
      <c r="C547" s="721"/>
      <c r="D547" s="721"/>
      <c r="E547" s="721"/>
      <c r="F547" s="721"/>
      <c r="G547" s="721"/>
      <c r="H547" s="721"/>
      <c r="I547" s="721"/>
      <c r="J547" s="721"/>
      <c r="K547" s="721"/>
      <c r="L547" s="721"/>
      <c r="M547" s="721"/>
      <c r="N547" s="778">
        <f>SUM(N5:N546)</f>
        <v>12919791.415830545</v>
      </c>
      <c r="O547" s="779">
        <f>SUM(O2:O546)</f>
        <v>9689843.5618729107</v>
      </c>
      <c r="P547" s="115"/>
      <c r="Q547" s="243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</row>
    <row r="548" spans="1:27" ht="14.25" customHeight="1">
      <c r="A548" s="244"/>
      <c r="B548" s="722"/>
      <c r="C548" s="723"/>
      <c r="D548" s="723"/>
      <c r="E548" s="723"/>
      <c r="F548" s="723"/>
      <c r="G548" s="723"/>
      <c r="H548" s="723"/>
      <c r="I548" s="723"/>
      <c r="J548" s="723"/>
      <c r="K548" s="723"/>
      <c r="L548" s="723"/>
      <c r="M548" s="723"/>
      <c r="N548" s="722"/>
      <c r="O548" s="72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</row>
    <row r="549" spans="1:27" ht="14.25" customHeight="1">
      <c r="A549" s="22"/>
      <c r="B549" s="115"/>
      <c r="C549" s="115"/>
      <c r="D549" s="115"/>
      <c r="E549" s="115"/>
      <c r="F549" s="115"/>
      <c r="G549" s="115"/>
      <c r="H549" s="115"/>
      <c r="I549" s="108"/>
      <c r="J549" s="108"/>
      <c r="K549" s="245"/>
      <c r="L549" s="108"/>
      <c r="M549" s="108"/>
      <c r="N549" s="219"/>
      <c r="O549" s="108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</row>
    <row r="550" spans="1:27" ht="14.25" customHeight="1">
      <c r="A550" s="22"/>
      <c r="B550" s="115"/>
      <c r="C550" s="115"/>
      <c r="D550" s="115"/>
      <c r="E550" s="115"/>
      <c r="F550" s="115"/>
      <c r="G550" s="115"/>
      <c r="H550" s="115"/>
      <c r="I550" s="108"/>
      <c r="J550" s="108"/>
      <c r="K550" s="245"/>
      <c r="L550" s="108"/>
      <c r="M550" s="108"/>
      <c r="N550" s="108"/>
      <c r="O550" s="108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</row>
    <row r="551" spans="1:27" ht="14.25" customHeight="1">
      <c r="A551" s="22"/>
      <c r="B551" s="115"/>
      <c r="C551" s="115"/>
      <c r="D551" s="115"/>
      <c r="E551" s="115"/>
      <c r="F551" s="115"/>
      <c r="G551" s="115"/>
      <c r="H551" s="115"/>
      <c r="I551" s="108"/>
      <c r="J551" s="108"/>
      <c r="K551" s="245"/>
      <c r="L551" s="108"/>
      <c r="M551" s="108"/>
      <c r="N551" s="108"/>
      <c r="O551" s="108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</row>
    <row r="552" spans="1:27" ht="14.25" customHeight="1">
      <c r="A552" s="22"/>
      <c r="B552" s="115"/>
      <c r="C552" s="115"/>
      <c r="D552" s="115"/>
      <c r="E552" s="115"/>
      <c r="F552" s="115"/>
      <c r="G552" s="115"/>
      <c r="H552" s="115"/>
      <c r="I552" s="108"/>
      <c r="J552" s="108"/>
      <c r="K552" s="245"/>
      <c r="L552" s="108"/>
      <c r="M552" s="108"/>
      <c r="N552" s="219"/>
      <c r="O552" s="108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</row>
    <row r="553" spans="1:27" ht="14.25" customHeight="1">
      <c r="A553" s="22"/>
      <c r="B553" s="115"/>
      <c r="C553" s="115"/>
      <c r="D553" s="115"/>
      <c r="E553" s="115"/>
      <c r="F553" s="115"/>
      <c r="G553" s="115"/>
      <c r="H553" s="115"/>
      <c r="I553" s="108"/>
      <c r="J553" s="108"/>
      <c r="K553" s="245"/>
      <c r="L553" s="108"/>
      <c r="M553" s="108"/>
      <c r="N553" s="108"/>
      <c r="O553" s="108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</row>
    <row r="554" spans="1:27" ht="14.25" customHeight="1">
      <c r="A554" s="22"/>
      <c r="B554" s="115"/>
      <c r="C554" s="115"/>
      <c r="D554" s="115"/>
      <c r="E554" s="115"/>
      <c r="F554" s="115"/>
      <c r="G554" s="115"/>
      <c r="H554" s="115"/>
      <c r="I554" s="108"/>
      <c r="J554" s="108"/>
      <c r="K554" s="245"/>
      <c r="L554" s="108"/>
      <c r="M554" s="108"/>
      <c r="N554" s="108"/>
      <c r="O554" s="108"/>
      <c r="P554" s="115"/>
      <c r="Q554" s="243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</row>
    <row r="555" spans="1:27" ht="14.25" customHeight="1">
      <c r="A555" s="22"/>
      <c r="B555" s="115"/>
      <c r="C555" s="115"/>
      <c r="D555" s="115"/>
      <c r="E555" s="115"/>
      <c r="F555" s="115"/>
      <c r="G555" s="115"/>
      <c r="H555" s="115"/>
      <c r="I555" s="108"/>
      <c r="J555" s="108"/>
      <c r="K555" s="245"/>
      <c r="L555" s="108"/>
      <c r="M555" s="108"/>
      <c r="N555" s="108"/>
      <c r="O555" s="108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</row>
    <row r="556" spans="1:27" ht="14.25" customHeight="1">
      <c r="A556" s="22"/>
      <c r="B556" s="115"/>
      <c r="C556" s="115"/>
      <c r="D556" s="115"/>
      <c r="E556" s="115"/>
      <c r="F556" s="115"/>
      <c r="G556" s="115"/>
      <c r="H556" s="115"/>
      <c r="I556" s="108"/>
      <c r="J556" s="108"/>
      <c r="K556" s="245"/>
      <c r="L556" s="108"/>
      <c r="M556" s="108"/>
      <c r="N556" s="108"/>
      <c r="O556" s="108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</row>
    <row r="557" spans="1:27" ht="14.25" customHeight="1">
      <c r="A557" s="22"/>
      <c r="B557" s="115"/>
      <c r="C557" s="115"/>
      <c r="D557" s="115"/>
      <c r="E557" s="115"/>
      <c r="F557" s="115"/>
      <c r="G557" s="115"/>
      <c r="H557" s="115"/>
      <c r="I557" s="108"/>
      <c r="J557" s="108"/>
      <c r="K557" s="245"/>
      <c r="L557" s="108"/>
      <c r="M557" s="108"/>
      <c r="N557" s="108"/>
      <c r="O557" s="108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</row>
    <row r="558" spans="1:27" ht="14.25" customHeight="1">
      <c r="A558" s="22"/>
      <c r="B558" s="115"/>
      <c r="C558" s="115"/>
      <c r="D558" s="115"/>
      <c r="E558" s="115"/>
      <c r="F558" s="115"/>
      <c r="G558" s="115"/>
      <c r="H558" s="115"/>
      <c r="I558" s="108"/>
      <c r="J558" s="108"/>
      <c r="K558" s="245"/>
      <c r="L558" s="108"/>
      <c r="M558" s="108"/>
      <c r="N558" s="108"/>
      <c r="O558" s="108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</row>
    <row r="559" spans="1:27" ht="14.25" customHeight="1">
      <c r="A559" s="22"/>
      <c r="B559" s="115"/>
      <c r="C559" s="115"/>
      <c r="D559" s="115"/>
      <c r="E559" s="115"/>
      <c r="F559" s="115"/>
      <c r="G559" s="115"/>
      <c r="H559" s="115"/>
      <c r="I559" s="108"/>
      <c r="J559" s="108"/>
      <c r="K559" s="245"/>
      <c r="L559" s="108"/>
      <c r="M559" s="108"/>
      <c r="N559" s="108"/>
      <c r="O559" s="108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</row>
    <row r="560" spans="1:27" ht="14.25" customHeight="1">
      <c r="A560" s="22"/>
      <c r="B560" s="115"/>
      <c r="C560" s="115"/>
      <c r="D560" s="115"/>
      <c r="E560" s="115"/>
      <c r="F560" s="115"/>
      <c r="G560" s="115"/>
      <c r="H560" s="115"/>
      <c r="I560" s="108"/>
      <c r="J560" s="108"/>
      <c r="K560" s="245"/>
      <c r="L560" s="108"/>
      <c r="M560" s="108"/>
      <c r="N560" s="108"/>
      <c r="O560" s="108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</row>
    <row r="561" spans="1:27" ht="14.25" customHeight="1">
      <c r="A561" s="22"/>
      <c r="B561" s="115"/>
      <c r="C561" s="115"/>
      <c r="D561" s="115"/>
      <c r="E561" s="115"/>
      <c r="F561" s="115"/>
      <c r="G561" s="115"/>
      <c r="H561" s="115"/>
      <c r="I561" s="108"/>
      <c r="J561" s="108"/>
      <c r="K561" s="245"/>
      <c r="L561" s="108"/>
      <c r="M561" s="108"/>
      <c r="N561" s="108"/>
      <c r="O561" s="108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</row>
    <row r="562" spans="1:27" ht="14.25" customHeight="1">
      <c r="A562" s="22"/>
      <c r="B562" s="115"/>
      <c r="C562" s="115"/>
      <c r="D562" s="115"/>
      <c r="E562" s="115"/>
      <c r="F562" s="115"/>
      <c r="G562" s="115"/>
      <c r="H562" s="115"/>
      <c r="I562" s="108"/>
      <c r="J562" s="108"/>
      <c r="K562" s="245"/>
      <c r="L562" s="108"/>
      <c r="M562" s="108"/>
      <c r="N562" s="108"/>
      <c r="O562" s="108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</row>
    <row r="563" spans="1:27" ht="14.25" customHeight="1">
      <c r="A563" s="22"/>
      <c r="B563" s="115"/>
      <c r="C563" s="115"/>
      <c r="D563" s="115"/>
      <c r="E563" s="115"/>
      <c r="F563" s="115"/>
      <c r="G563" s="115"/>
      <c r="H563" s="115"/>
      <c r="I563" s="108"/>
      <c r="J563" s="108"/>
      <c r="K563" s="245"/>
      <c r="L563" s="108"/>
      <c r="M563" s="108"/>
      <c r="N563" s="108"/>
      <c r="O563" s="108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</row>
    <row r="564" spans="1:27" ht="14.25" customHeight="1">
      <c r="A564" s="22"/>
      <c r="B564" s="115"/>
      <c r="C564" s="115"/>
      <c r="D564" s="115"/>
      <c r="E564" s="115"/>
      <c r="F564" s="115"/>
      <c r="G564" s="115"/>
      <c r="H564" s="115"/>
      <c r="I564" s="108"/>
      <c r="J564" s="108"/>
      <c r="K564" s="245"/>
      <c r="L564" s="108"/>
      <c r="M564" s="108"/>
      <c r="N564" s="108"/>
      <c r="O564" s="108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</row>
    <row r="565" spans="1:27" ht="14.25" customHeight="1">
      <c r="A565" s="22"/>
      <c r="B565" s="115"/>
      <c r="C565" s="115"/>
      <c r="D565" s="115"/>
      <c r="E565" s="115"/>
      <c r="F565" s="115"/>
      <c r="G565" s="115"/>
      <c r="H565" s="115"/>
      <c r="I565" s="108"/>
      <c r="J565" s="108"/>
      <c r="K565" s="245"/>
      <c r="L565" s="108"/>
      <c r="M565" s="108"/>
      <c r="N565" s="108"/>
      <c r="O565" s="108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</row>
    <row r="566" spans="1:27" ht="14.25" customHeight="1">
      <c r="A566" s="22"/>
      <c r="B566" s="115"/>
      <c r="C566" s="115"/>
      <c r="D566" s="115"/>
      <c r="E566" s="115"/>
      <c r="F566" s="115"/>
      <c r="G566" s="115"/>
      <c r="H566" s="115"/>
      <c r="I566" s="108"/>
      <c r="J566" s="108"/>
      <c r="K566" s="245"/>
      <c r="L566" s="108"/>
      <c r="M566" s="108"/>
      <c r="N566" s="108"/>
      <c r="O566" s="108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</row>
    <row r="567" spans="1:27" ht="14.25" customHeight="1">
      <c r="A567" s="22"/>
      <c r="B567" s="115"/>
      <c r="C567" s="115"/>
      <c r="D567" s="115"/>
      <c r="E567" s="115"/>
      <c r="F567" s="115"/>
      <c r="G567" s="115"/>
      <c r="H567" s="115"/>
      <c r="I567" s="108"/>
      <c r="J567" s="108"/>
      <c r="K567" s="245"/>
      <c r="L567" s="108"/>
      <c r="M567" s="108"/>
      <c r="N567" s="108"/>
      <c r="O567" s="108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</row>
    <row r="568" spans="1:27" ht="14.25" customHeight="1">
      <c r="A568" s="22"/>
      <c r="B568" s="115"/>
      <c r="C568" s="115"/>
      <c r="D568" s="115"/>
      <c r="E568" s="115"/>
      <c r="F568" s="115"/>
      <c r="G568" s="115"/>
      <c r="H568" s="115"/>
      <c r="I568" s="108"/>
      <c r="J568" s="108"/>
      <c r="K568" s="245"/>
      <c r="L568" s="108"/>
      <c r="M568" s="108"/>
      <c r="N568" s="108"/>
      <c r="O568" s="108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</row>
    <row r="569" spans="1:27" ht="14.25" customHeight="1">
      <c r="A569" s="783"/>
      <c r="B569" s="115"/>
      <c r="C569" s="115"/>
      <c r="D569" s="115"/>
      <c r="E569" s="115"/>
      <c r="F569" s="115"/>
      <c r="G569" s="115"/>
      <c r="H569" s="115"/>
      <c r="I569" s="108"/>
      <c r="J569" s="108"/>
      <c r="K569" s="245"/>
      <c r="L569" s="108"/>
      <c r="M569" s="108"/>
      <c r="N569" s="108"/>
      <c r="O569" s="108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</row>
    <row r="570" spans="1:27" ht="14.25" customHeight="1">
      <c r="A570" s="721"/>
      <c r="B570" s="115"/>
      <c r="C570" s="115"/>
      <c r="D570" s="115"/>
      <c r="E570" s="115"/>
      <c r="F570" s="115"/>
      <c r="G570" s="115"/>
      <c r="H570" s="115"/>
      <c r="I570" s="108"/>
      <c r="J570" s="108"/>
      <c r="K570" s="245"/>
      <c r="L570" s="108"/>
      <c r="M570" s="108"/>
      <c r="N570" s="108"/>
      <c r="O570" s="108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</row>
    <row r="571" spans="1:27" ht="14.25" customHeight="1">
      <c r="A571" s="721"/>
      <c r="B571" s="115"/>
      <c r="C571" s="115"/>
      <c r="D571" s="115"/>
      <c r="E571" s="115"/>
      <c r="F571" s="115"/>
      <c r="G571" s="115"/>
      <c r="H571" s="115"/>
      <c r="I571" s="108"/>
      <c r="J571" s="108"/>
      <c r="K571" s="245"/>
      <c r="L571" s="108"/>
      <c r="M571" s="108"/>
      <c r="N571" s="108"/>
      <c r="O571" s="108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</row>
    <row r="572" spans="1:27" ht="14.25" customHeight="1">
      <c r="A572" s="721"/>
      <c r="B572" s="115"/>
      <c r="C572" s="115"/>
      <c r="D572" s="115"/>
      <c r="E572" s="115"/>
      <c r="F572" s="115"/>
      <c r="G572" s="115"/>
      <c r="H572" s="115"/>
      <c r="I572" s="108"/>
      <c r="J572" s="108"/>
      <c r="K572" s="245"/>
      <c r="L572" s="108"/>
      <c r="M572" s="108"/>
      <c r="N572" s="108"/>
      <c r="O572" s="108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</row>
    <row r="573" spans="1:27" ht="14.25" customHeight="1">
      <c r="A573" s="721"/>
      <c r="B573" s="115"/>
      <c r="C573" s="115"/>
      <c r="D573" s="115"/>
      <c r="E573" s="115"/>
      <c r="F573" s="115"/>
      <c r="G573" s="115"/>
      <c r="H573" s="115"/>
      <c r="I573" s="108"/>
      <c r="J573" s="108"/>
      <c r="K573" s="245"/>
      <c r="L573" s="108"/>
      <c r="M573" s="108"/>
      <c r="N573" s="108"/>
      <c r="O573" s="108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</row>
    <row r="574" spans="1:27" ht="14.25" customHeight="1">
      <c r="A574" s="783"/>
      <c r="B574" s="115"/>
      <c r="C574" s="115"/>
      <c r="D574" s="115"/>
      <c r="E574" s="115"/>
      <c r="F574" s="115"/>
      <c r="G574" s="115"/>
      <c r="H574" s="115"/>
      <c r="I574" s="108"/>
      <c r="J574" s="108"/>
      <c r="K574" s="245"/>
      <c r="L574" s="108"/>
      <c r="M574" s="108"/>
      <c r="N574" s="108"/>
      <c r="O574" s="108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</row>
    <row r="575" spans="1:27" ht="14.25" customHeight="1">
      <c r="A575" s="721"/>
      <c r="B575" s="115"/>
      <c r="C575" s="115"/>
      <c r="D575" s="115"/>
      <c r="E575" s="115"/>
      <c r="F575" s="115"/>
      <c r="G575" s="115"/>
      <c r="H575" s="115"/>
      <c r="I575" s="108"/>
      <c r="J575" s="108"/>
      <c r="K575" s="245"/>
      <c r="L575" s="108"/>
      <c r="M575" s="108"/>
      <c r="N575" s="108"/>
      <c r="O575" s="108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</row>
    <row r="576" spans="1:27" ht="14.25" customHeight="1">
      <c r="A576" s="721"/>
      <c r="B576" s="115"/>
      <c r="C576" s="115"/>
      <c r="D576" s="115"/>
      <c r="E576" s="115"/>
      <c r="F576" s="115"/>
      <c r="G576" s="115"/>
      <c r="H576" s="115"/>
      <c r="I576" s="108"/>
      <c r="J576" s="108"/>
      <c r="K576" s="245"/>
      <c r="L576" s="108"/>
      <c r="M576" s="108"/>
      <c r="N576" s="108"/>
      <c r="O576" s="108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</row>
    <row r="577" spans="1:27" ht="14.25" customHeight="1">
      <c r="A577" s="721"/>
      <c r="B577" s="115"/>
      <c r="C577" s="115"/>
      <c r="D577" s="115"/>
      <c r="E577" s="115"/>
      <c r="F577" s="115"/>
      <c r="G577" s="115"/>
      <c r="H577" s="115"/>
      <c r="I577" s="108"/>
      <c r="J577" s="108"/>
      <c r="K577" s="245"/>
      <c r="L577" s="108"/>
      <c r="M577" s="108"/>
      <c r="N577" s="108"/>
      <c r="O577" s="108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</row>
    <row r="578" spans="1:27" ht="14.25" customHeight="1">
      <c r="A578" s="721"/>
      <c r="B578" s="115"/>
      <c r="C578" s="115"/>
      <c r="D578" s="115"/>
      <c r="E578" s="115"/>
      <c r="F578" s="115"/>
      <c r="G578" s="115"/>
      <c r="H578" s="115"/>
      <c r="I578" s="108"/>
      <c r="J578" s="108"/>
      <c r="K578" s="245"/>
      <c r="L578" s="108"/>
      <c r="M578" s="108"/>
      <c r="N578" s="108"/>
      <c r="O578" s="108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</row>
    <row r="579" spans="1:27" ht="14.25" customHeight="1">
      <c r="A579" s="721"/>
      <c r="B579" s="115"/>
      <c r="C579" s="115"/>
      <c r="D579" s="115"/>
      <c r="E579" s="115"/>
      <c r="F579" s="115"/>
      <c r="G579" s="115"/>
      <c r="H579" s="115"/>
      <c r="I579" s="108"/>
      <c r="J579" s="108"/>
      <c r="K579" s="245"/>
      <c r="L579" s="108"/>
      <c r="M579" s="108"/>
      <c r="N579" s="108"/>
      <c r="O579" s="108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</row>
    <row r="580" spans="1:27" ht="14.25" customHeight="1">
      <c r="A580" s="783"/>
      <c r="B580" s="115"/>
      <c r="C580" s="115"/>
      <c r="D580" s="115"/>
      <c r="E580" s="115"/>
      <c r="F580" s="115"/>
      <c r="G580" s="115"/>
      <c r="H580" s="115"/>
      <c r="I580" s="108"/>
      <c r="J580" s="108"/>
      <c r="K580" s="245"/>
      <c r="L580" s="108"/>
      <c r="M580" s="108"/>
      <c r="N580" s="108"/>
      <c r="O580" s="108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</row>
    <row r="581" spans="1:27" ht="14.25" customHeight="1">
      <c r="A581" s="721"/>
      <c r="B581" s="115"/>
      <c r="C581" s="115"/>
      <c r="D581" s="115"/>
      <c r="E581" s="115"/>
      <c r="F581" s="115"/>
      <c r="G581" s="115"/>
      <c r="H581" s="115"/>
      <c r="I581" s="108"/>
      <c r="J581" s="108"/>
      <c r="K581" s="245"/>
      <c r="L581" s="108"/>
      <c r="M581" s="108"/>
      <c r="N581" s="108"/>
      <c r="O581" s="108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</row>
    <row r="582" spans="1:27" ht="14.25" customHeight="1">
      <c r="A582" s="783"/>
      <c r="B582" s="115"/>
      <c r="C582" s="115"/>
      <c r="D582" s="115"/>
      <c r="E582" s="115"/>
      <c r="F582" s="115"/>
      <c r="G582" s="115"/>
      <c r="H582" s="115"/>
      <c r="I582" s="108"/>
      <c r="J582" s="108"/>
      <c r="K582" s="245"/>
      <c r="L582" s="108"/>
      <c r="M582" s="108"/>
      <c r="N582" s="108"/>
      <c r="O582" s="108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</row>
    <row r="583" spans="1:27" ht="14.25" customHeight="1">
      <c r="A583" s="721"/>
      <c r="B583" s="115"/>
      <c r="C583" s="115"/>
      <c r="D583" s="115"/>
      <c r="E583" s="115"/>
      <c r="F583" s="115"/>
      <c r="G583" s="115"/>
      <c r="H583" s="115"/>
      <c r="I583" s="108"/>
      <c r="J583" s="108"/>
      <c r="K583" s="245"/>
      <c r="L583" s="108"/>
      <c r="M583" s="108"/>
      <c r="N583" s="108"/>
      <c r="O583" s="108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</row>
    <row r="584" spans="1:27" ht="14.25" customHeight="1">
      <c r="A584" s="721"/>
      <c r="B584" s="115"/>
      <c r="C584" s="115"/>
      <c r="D584" s="115"/>
      <c r="E584" s="115"/>
      <c r="F584" s="115"/>
      <c r="G584" s="115"/>
      <c r="H584" s="115"/>
      <c r="I584" s="108"/>
      <c r="J584" s="108"/>
      <c r="K584" s="245"/>
      <c r="L584" s="108"/>
      <c r="M584" s="108"/>
      <c r="N584" s="108"/>
      <c r="O584" s="108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</row>
    <row r="585" spans="1:27" ht="14.25" customHeight="1">
      <c r="A585" s="721"/>
      <c r="B585" s="115"/>
      <c r="C585" s="115"/>
      <c r="D585" s="115"/>
      <c r="E585" s="115"/>
      <c r="F585" s="115"/>
      <c r="G585" s="115"/>
      <c r="H585" s="115"/>
      <c r="I585" s="108"/>
      <c r="J585" s="108"/>
      <c r="K585" s="245"/>
      <c r="L585" s="108"/>
      <c r="M585" s="108"/>
      <c r="N585" s="108"/>
      <c r="O585" s="108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</row>
    <row r="586" spans="1:27" ht="14.25" customHeight="1">
      <c r="A586" s="783"/>
      <c r="B586" s="115"/>
      <c r="C586" s="115"/>
      <c r="D586" s="115"/>
      <c r="E586" s="115"/>
      <c r="F586" s="115"/>
      <c r="G586" s="115"/>
      <c r="H586" s="115"/>
      <c r="I586" s="108"/>
      <c r="J586" s="108"/>
      <c r="K586" s="245"/>
      <c r="L586" s="108"/>
      <c r="M586" s="108"/>
      <c r="N586" s="108"/>
      <c r="O586" s="108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</row>
    <row r="587" spans="1:27" ht="14.25" customHeight="1">
      <c r="A587" s="721"/>
      <c r="B587" s="115"/>
      <c r="C587" s="115"/>
      <c r="D587" s="115"/>
      <c r="E587" s="115"/>
      <c r="F587" s="115"/>
      <c r="G587" s="115"/>
      <c r="H587" s="115"/>
      <c r="I587" s="108"/>
      <c r="J587" s="108"/>
      <c r="K587" s="245"/>
      <c r="L587" s="108"/>
      <c r="M587" s="108"/>
      <c r="N587" s="108"/>
      <c r="O587" s="108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</row>
    <row r="588" spans="1:27" ht="14.25" customHeight="1">
      <c r="A588" s="22"/>
      <c r="B588" s="115"/>
      <c r="C588" s="115"/>
      <c r="D588" s="115"/>
      <c r="E588" s="115"/>
      <c r="F588" s="115"/>
      <c r="G588" s="115"/>
      <c r="H588" s="115"/>
      <c r="I588" s="108"/>
      <c r="J588" s="108"/>
      <c r="K588" s="245"/>
      <c r="L588" s="108"/>
      <c r="M588" s="108"/>
      <c r="N588" s="108"/>
      <c r="O588" s="108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</row>
    <row r="589" spans="1:27" ht="14.25" customHeight="1">
      <c r="A589" s="22"/>
      <c r="B589" s="115"/>
      <c r="C589" s="115"/>
      <c r="D589" s="115"/>
      <c r="E589" s="115"/>
      <c r="F589" s="115"/>
      <c r="G589" s="115"/>
      <c r="H589" s="115"/>
      <c r="I589" s="108"/>
      <c r="J589" s="108"/>
      <c r="K589" s="245"/>
      <c r="L589" s="108"/>
      <c r="M589" s="108"/>
      <c r="N589" s="108"/>
      <c r="O589" s="108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</row>
    <row r="590" spans="1:27" ht="14.25" customHeight="1">
      <c r="A590" s="22"/>
      <c r="B590" s="115"/>
      <c r="C590" s="115"/>
      <c r="D590" s="115"/>
      <c r="E590" s="115"/>
      <c r="F590" s="115"/>
      <c r="G590" s="115"/>
      <c r="H590" s="115"/>
      <c r="I590" s="108"/>
      <c r="J590" s="108"/>
      <c r="K590" s="245"/>
      <c r="L590" s="108"/>
      <c r="M590" s="108"/>
      <c r="N590" s="108"/>
      <c r="O590" s="108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</row>
    <row r="591" spans="1:27" ht="14.25" customHeight="1">
      <c r="A591" s="22"/>
      <c r="B591" s="115"/>
      <c r="C591" s="115"/>
      <c r="D591" s="115"/>
      <c r="E591" s="115"/>
      <c r="F591" s="115"/>
      <c r="G591" s="115"/>
      <c r="H591" s="115"/>
      <c r="I591" s="108"/>
      <c r="J591" s="108"/>
      <c r="K591" s="245"/>
      <c r="L591" s="108"/>
      <c r="M591" s="108"/>
      <c r="N591" s="108"/>
      <c r="O591" s="108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</row>
    <row r="592" spans="1:27" ht="14.25" customHeight="1">
      <c r="A592" s="22"/>
      <c r="B592" s="115"/>
      <c r="C592" s="115"/>
      <c r="D592" s="115"/>
      <c r="E592" s="115"/>
      <c r="F592" s="115"/>
      <c r="G592" s="115"/>
      <c r="H592" s="115"/>
      <c r="I592" s="108"/>
      <c r="J592" s="108"/>
      <c r="K592" s="245"/>
      <c r="L592" s="108"/>
      <c r="M592" s="108"/>
      <c r="N592" s="108"/>
      <c r="O592" s="108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</row>
    <row r="593" spans="1:27" ht="14.25" customHeight="1">
      <c r="A593" s="22"/>
      <c r="B593" s="115"/>
      <c r="C593" s="115"/>
      <c r="D593" s="115"/>
      <c r="E593" s="115"/>
      <c r="F593" s="115"/>
      <c r="G593" s="115"/>
      <c r="H593" s="115"/>
      <c r="I593" s="108"/>
      <c r="J593" s="108"/>
      <c r="K593" s="245"/>
      <c r="L593" s="108"/>
      <c r="M593" s="108"/>
      <c r="N593" s="108"/>
      <c r="O593" s="108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</row>
    <row r="594" spans="1:27" ht="14.25" customHeight="1">
      <c r="A594" s="22"/>
      <c r="B594" s="22"/>
      <c r="C594" s="110"/>
      <c r="D594" s="110"/>
      <c r="E594" s="22"/>
      <c r="F594" s="22"/>
      <c r="G594" s="22"/>
      <c r="H594" s="22"/>
      <c r="I594" s="108"/>
      <c r="J594" s="108"/>
      <c r="K594" s="245"/>
      <c r="L594" s="108"/>
      <c r="M594" s="108"/>
      <c r="N594" s="108"/>
      <c r="O594" s="108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</row>
    <row r="595" spans="1:27" ht="14.25" customHeight="1">
      <c r="A595" s="22"/>
      <c r="B595" s="22"/>
      <c r="C595" s="110"/>
      <c r="D595" s="110"/>
      <c r="E595" s="22"/>
      <c r="F595" s="22"/>
      <c r="G595" s="22"/>
      <c r="H595" s="22"/>
      <c r="I595" s="108"/>
      <c r="J595" s="108"/>
      <c r="K595" s="245"/>
      <c r="L595" s="108"/>
      <c r="M595" s="108"/>
      <c r="N595" s="108"/>
      <c r="O595" s="108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</row>
    <row r="596" spans="1:27" ht="14.25" customHeight="1">
      <c r="A596" s="22"/>
      <c r="B596" s="22"/>
      <c r="C596" s="110"/>
      <c r="D596" s="110"/>
      <c r="E596" s="22"/>
      <c r="F596" s="22"/>
      <c r="G596" s="22"/>
      <c r="H596" s="22"/>
      <c r="I596" s="108"/>
      <c r="J596" s="108"/>
      <c r="K596" s="245"/>
      <c r="L596" s="108"/>
      <c r="M596" s="108"/>
      <c r="N596" s="108"/>
      <c r="O596" s="108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</row>
    <row r="597" spans="1:27" ht="14.25" customHeight="1">
      <c r="A597" s="22"/>
      <c r="B597" s="22"/>
      <c r="C597" s="110"/>
      <c r="D597" s="110"/>
      <c r="E597" s="22"/>
      <c r="F597" s="22"/>
      <c r="G597" s="22"/>
      <c r="H597" s="22"/>
      <c r="I597" s="108"/>
      <c r="J597" s="108"/>
      <c r="K597" s="245"/>
      <c r="L597" s="108"/>
      <c r="M597" s="108"/>
      <c r="N597" s="108"/>
      <c r="O597" s="108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</row>
    <row r="598" spans="1:27" ht="14.25" customHeight="1">
      <c r="A598" s="22"/>
      <c r="B598" s="22"/>
      <c r="C598" s="110"/>
      <c r="D598" s="110"/>
      <c r="E598" s="22"/>
      <c r="F598" s="22"/>
      <c r="G598" s="22"/>
      <c r="H598" s="22"/>
      <c r="I598" s="108"/>
      <c r="J598" s="108"/>
      <c r="K598" s="245"/>
      <c r="L598" s="108"/>
      <c r="M598" s="108"/>
      <c r="N598" s="108"/>
      <c r="O598" s="108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</row>
    <row r="599" spans="1:27" ht="14.25" customHeight="1">
      <c r="A599" s="22"/>
      <c r="B599" s="22"/>
      <c r="C599" s="110"/>
      <c r="D599" s="110"/>
      <c r="E599" s="22"/>
      <c r="F599" s="22"/>
      <c r="G599" s="22"/>
      <c r="H599" s="22"/>
      <c r="I599" s="108"/>
      <c r="J599" s="108"/>
      <c r="K599" s="245"/>
      <c r="L599" s="108"/>
      <c r="M599" s="108"/>
      <c r="N599" s="108"/>
      <c r="O599" s="108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</row>
    <row r="600" spans="1:27" ht="14.25" customHeight="1">
      <c r="A600" s="22"/>
      <c r="B600" s="22"/>
      <c r="C600" s="110"/>
      <c r="D600" s="110"/>
      <c r="E600" s="22"/>
      <c r="F600" s="22"/>
      <c r="G600" s="22"/>
      <c r="H600" s="22"/>
      <c r="I600" s="108"/>
      <c r="J600" s="108"/>
      <c r="K600" s="245"/>
      <c r="L600" s="108"/>
      <c r="M600" s="108"/>
      <c r="N600" s="108"/>
      <c r="O600" s="108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</row>
    <row r="601" spans="1:27" ht="14.25" customHeight="1">
      <c r="A601" s="22"/>
      <c r="B601" s="22"/>
      <c r="C601" s="22"/>
      <c r="D601" s="22"/>
      <c r="E601" s="22"/>
      <c r="F601" s="22"/>
      <c r="G601" s="22"/>
      <c r="H601" s="22"/>
      <c r="I601" s="108"/>
      <c r="J601" s="108"/>
      <c r="K601" s="245"/>
      <c r="L601" s="108"/>
      <c r="M601" s="108"/>
      <c r="N601" s="108"/>
      <c r="O601" s="108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</row>
    <row r="602" spans="1:27" ht="14.25" customHeight="1">
      <c r="A602" s="22"/>
      <c r="B602" s="22"/>
      <c r="C602" s="22"/>
      <c r="D602" s="22"/>
      <c r="E602" s="22"/>
      <c r="F602" s="22"/>
      <c r="G602" s="22"/>
      <c r="H602" s="22"/>
      <c r="I602" s="108"/>
      <c r="J602" s="108"/>
      <c r="K602" s="245"/>
      <c r="L602" s="108"/>
      <c r="M602" s="108"/>
      <c r="N602" s="108"/>
      <c r="O602" s="108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</row>
    <row r="603" spans="1:27" ht="14.25" customHeight="1">
      <c r="A603" s="22"/>
      <c r="B603" s="22"/>
      <c r="C603" s="22"/>
      <c r="D603" s="22"/>
      <c r="E603" s="22"/>
      <c r="F603" s="22"/>
      <c r="G603" s="22"/>
      <c r="H603" s="22"/>
      <c r="I603" s="108"/>
      <c r="J603" s="108"/>
      <c r="K603" s="245"/>
      <c r="L603" s="108"/>
      <c r="M603" s="108"/>
      <c r="N603" s="108"/>
      <c r="O603" s="108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</row>
    <row r="604" spans="1:27" ht="14.25" customHeight="1">
      <c r="A604" s="22"/>
      <c r="B604" s="22"/>
      <c r="C604" s="22"/>
      <c r="D604" s="22"/>
      <c r="E604" s="22"/>
      <c r="F604" s="22"/>
      <c r="G604" s="22"/>
      <c r="H604" s="22"/>
      <c r="I604" s="108"/>
      <c r="J604" s="108"/>
      <c r="K604" s="245"/>
      <c r="L604" s="108"/>
      <c r="M604" s="108"/>
      <c r="N604" s="108"/>
      <c r="O604" s="108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</row>
    <row r="605" spans="1:27" ht="14.25" customHeight="1">
      <c r="A605" s="22"/>
      <c r="B605" s="22"/>
      <c r="C605" s="22"/>
      <c r="D605" s="22"/>
      <c r="E605" s="22"/>
      <c r="F605" s="22"/>
      <c r="G605" s="22"/>
      <c r="H605" s="22"/>
      <c r="I605" s="108"/>
      <c r="J605" s="108"/>
      <c r="K605" s="245"/>
      <c r="L605" s="108"/>
      <c r="M605" s="108"/>
      <c r="N605" s="108"/>
      <c r="O605" s="108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</row>
    <row r="606" spans="1:27" ht="14.25" customHeight="1">
      <c r="A606" s="22"/>
      <c r="B606" s="22"/>
      <c r="C606" s="22"/>
      <c r="D606" s="22"/>
      <c r="E606" s="22"/>
      <c r="F606" s="22"/>
      <c r="G606" s="22"/>
      <c r="H606" s="22"/>
      <c r="I606" s="108"/>
      <c r="J606" s="108"/>
      <c r="K606" s="245"/>
      <c r="L606" s="108"/>
      <c r="M606" s="108"/>
      <c r="N606" s="108"/>
      <c r="O606" s="108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</row>
    <row r="607" spans="1:27" ht="14.25" customHeight="1">
      <c r="A607" s="22"/>
      <c r="B607" s="22"/>
      <c r="C607" s="22"/>
      <c r="D607" s="22"/>
      <c r="E607" s="22"/>
      <c r="F607" s="22"/>
      <c r="G607" s="22"/>
      <c r="H607" s="22"/>
      <c r="I607" s="108"/>
      <c r="J607" s="108"/>
      <c r="K607" s="245"/>
      <c r="L607" s="108"/>
      <c r="M607" s="108"/>
      <c r="N607" s="108"/>
      <c r="O607" s="108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</row>
    <row r="608" spans="1:27" ht="14.25" customHeight="1">
      <c r="A608" s="22"/>
      <c r="B608" s="22"/>
      <c r="C608" s="22"/>
      <c r="D608" s="22"/>
      <c r="E608" s="22"/>
      <c r="F608" s="22"/>
      <c r="G608" s="22"/>
      <c r="H608" s="22"/>
      <c r="I608" s="108"/>
      <c r="J608" s="108"/>
      <c r="K608" s="245"/>
      <c r="L608" s="108"/>
      <c r="M608" s="108"/>
      <c r="N608" s="108"/>
      <c r="O608" s="108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</row>
    <row r="609" spans="1:27" ht="14.25" customHeight="1">
      <c r="A609" s="22"/>
      <c r="B609" s="22"/>
      <c r="C609" s="22"/>
      <c r="D609" s="22"/>
      <c r="E609" s="22"/>
      <c r="F609" s="22"/>
      <c r="G609" s="22"/>
      <c r="H609" s="22"/>
      <c r="I609" s="108"/>
      <c r="J609" s="108"/>
      <c r="K609" s="245"/>
      <c r="L609" s="108"/>
      <c r="M609" s="108"/>
      <c r="N609" s="108"/>
      <c r="O609" s="108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</row>
    <row r="610" spans="1:27" ht="14.25" customHeight="1">
      <c r="A610" s="22"/>
      <c r="B610" s="22"/>
      <c r="C610" s="22"/>
      <c r="D610" s="22"/>
      <c r="E610" s="22"/>
      <c r="F610" s="22"/>
      <c r="G610" s="22"/>
      <c r="H610" s="22"/>
      <c r="I610" s="108"/>
      <c r="J610" s="108"/>
      <c r="K610" s="245"/>
      <c r="L610" s="108"/>
      <c r="M610" s="108"/>
      <c r="N610" s="108"/>
      <c r="O610" s="108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</row>
    <row r="611" spans="1:27" ht="14.25" customHeight="1">
      <c r="A611" s="22"/>
      <c r="B611" s="22"/>
      <c r="C611" s="22"/>
      <c r="D611" s="22"/>
      <c r="E611" s="22"/>
      <c r="F611" s="22"/>
      <c r="G611" s="22"/>
      <c r="H611" s="22"/>
      <c r="I611" s="108"/>
      <c r="J611" s="108"/>
      <c r="K611" s="245"/>
      <c r="L611" s="108"/>
      <c r="M611" s="108"/>
      <c r="N611" s="108"/>
      <c r="O611" s="108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</row>
    <row r="612" spans="1:27" ht="14.25" customHeight="1">
      <c r="A612" s="22"/>
      <c r="B612" s="22"/>
      <c r="C612" s="22"/>
      <c r="D612" s="22"/>
      <c r="E612" s="22"/>
      <c r="F612" s="22"/>
      <c r="G612" s="22"/>
      <c r="H612" s="22"/>
      <c r="I612" s="108"/>
      <c r="J612" s="108"/>
      <c r="K612" s="245"/>
      <c r="L612" s="108"/>
      <c r="M612" s="108"/>
      <c r="N612" s="108"/>
      <c r="O612" s="108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</row>
    <row r="613" spans="1:27" ht="14.25" customHeight="1">
      <c r="A613" s="22"/>
      <c r="B613" s="22"/>
      <c r="C613" s="22"/>
      <c r="D613" s="22"/>
      <c r="E613" s="22"/>
      <c r="F613" s="22"/>
      <c r="G613" s="22"/>
      <c r="H613" s="22"/>
      <c r="I613" s="108"/>
      <c r="J613" s="108"/>
      <c r="K613" s="245"/>
      <c r="L613" s="108"/>
      <c r="M613" s="108"/>
      <c r="N613" s="108"/>
      <c r="O613" s="108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</row>
    <row r="614" spans="1:27" ht="14.25" customHeight="1">
      <c r="A614" s="22"/>
      <c r="B614" s="22"/>
      <c r="C614" s="22"/>
      <c r="D614" s="22"/>
      <c r="E614" s="22"/>
      <c r="F614" s="22"/>
      <c r="G614" s="22"/>
      <c r="H614" s="22"/>
      <c r="I614" s="108"/>
      <c r="J614" s="108"/>
      <c r="K614" s="245"/>
      <c r="L614" s="108"/>
      <c r="M614" s="108"/>
      <c r="N614" s="108"/>
      <c r="O614" s="108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</row>
    <row r="615" spans="1:27" ht="14.25" customHeight="1">
      <c r="A615" s="22"/>
      <c r="B615" s="22"/>
      <c r="C615" s="22"/>
      <c r="D615" s="22"/>
      <c r="E615" s="22"/>
      <c r="F615" s="22"/>
      <c r="G615" s="22"/>
      <c r="H615" s="22"/>
      <c r="I615" s="108"/>
      <c r="J615" s="108"/>
      <c r="K615" s="245"/>
      <c r="L615" s="108"/>
      <c r="M615" s="108"/>
      <c r="N615" s="108"/>
      <c r="O615" s="108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</row>
    <row r="616" spans="1:27" ht="14.25" customHeight="1">
      <c r="A616" s="22"/>
      <c r="B616" s="22"/>
      <c r="C616" s="22"/>
      <c r="D616" s="22"/>
      <c r="E616" s="22"/>
      <c r="F616" s="22"/>
      <c r="G616" s="22"/>
      <c r="H616" s="22"/>
      <c r="I616" s="108"/>
      <c r="J616" s="108"/>
      <c r="K616" s="245"/>
      <c r="L616" s="108"/>
      <c r="M616" s="108"/>
      <c r="N616" s="108"/>
      <c r="O616" s="108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</row>
    <row r="617" spans="1:27" ht="14.25" customHeight="1">
      <c r="A617" s="22"/>
      <c r="B617" s="22"/>
      <c r="C617" s="22"/>
      <c r="D617" s="22"/>
      <c r="E617" s="22"/>
      <c r="F617" s="22"/>
      <c r="G617" s="22"/>
      <c r="H617" s="22"/>
      <c r="I617" s="108"/>
      <c r="J617" s="108"/>
      <c r="K617" s="245"/>
      <c r="L617" s="108"/>
      <c r="M617" s="108"/>
      <c r="N617" s="108"/>
      <c r="O617" s="108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</row>
    <row r="618" spans="1:27" ht="14.25" customHeight="1">
      <c r="A618" s="22"/>
      <c r="B618" s="22"/>
      <c r="C618" s="22"/>
      <c r="D618" s="22"/>
      <c r="E618" s="22"/>
      <c r="F618" s="22"/>
      <c r="G618" s="22"/>
      <c r="H618" s="22"/>
      <c r="I618" s="108"/>
      <c r="J618" s="108"/>
      <c r="K618" s="245"/>
      <c r="L618" s="108"/>
      <c r="M618" s="108"/>
      <c r="N618" s="108"/>
      <c r="O618" s="108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</row>
    <row r="619" spans="1:27" ht="14.25" customHeight="1">
      <c r="A619" s="22"/>
      <c r="B619" s="22"/>
      <c r="C619" s="22"/>
      <c r="D619" s="22"/>
      <c r="E619" s="22"/>
      <c r="F619" s="22"/>
      <c r="G619" s="22"/>
      <c r="H619" s="22"/>
      <c r="I619" s="108"/>
      <c r="J619" s="108"/>
      <c r="K619" s="245"/>
      <c r="L619" s="108"/>
      <c r="M619" s="108"/>
      <c r="N619" s="108"/>
      <c r="O619" s="108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</row>
    <row r="620" spans="1:27" ht="14.25" customHeight="1">
      <c r="A620" s="22"/>
      <c r="B620" s="22"/>
      <c r="C620" s="22"/>
      <c r="D620" s="22"/>
      <c r="E620" s="22"/>
      <c r="F620" s="22"/>
      <c r="G620" s="22"/>
      <c r="H620" s="22"/>
      <c r="I620" s="108"/>
      <c r="J620" s="108"/>
      <c r="K620" s="245"/>
      <c r="L620" s="108"/>
      <c r="M620" s="108"/>
      <c r="N620" s="108"/>
      <c r="O620" s="108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</row>
    <row r="621" spans="1:27" ht="14.25" customHeight="1">
      <c r="A621" s="22"/>
      <c r="B621" s="22"/>
      <c r="C621" s="22"/>
      <c r="D621" s="22"/>
      <c r="E621" s="22"/>
      <c r="F621" s="22"/>
      <c r="G621" s="22"/>
      <c r="H621" s="22"/>
      <c r="I621" s="108"/>
      <c r="J621" s="108"/>
      <c r="K621" s="245"/>
      <c r="L621" s="108"/>
      <c r="M621" s="108"/>
      <c r="N621" s="108"/>
      <c r="O621" s="108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</row>
    <row r="622" spans="1:27" ht="14.25" customHeight="1">
      <c r="A622" s="22"/>
      <c r="B622" s="22"/>
      <c r="C622" s="22"/>
      <c r="D622" s="22"/>
      <c r="E622" s="22"/>
      <c r="F622" s="22"/>
      <c r="G622" s="22"/>
      <c r="H622" s="22"/>
      <c r="I622" s="108"/>
      <c r="J622" s="108"/>
      <c r="K622" s="245"/>
      <c r="L622" s="108"/>
      <c r="M622" s="108"/>
      <c r="N622" s="108"/>
      <c r="O622" s="108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</row>
    <row r="623" spans="1:27" ht="14.25" customHeight="1">
      <c r="A623" s="22"/>
      <c r="B623" s="22"/>
      <c r="C623" s="22"/>
      <c r="D623" s="22"/>
      <c r="E623" s="22"/>
      <c r="F623" s="22"/>
      <c r="G623" s="22"/>
      <c r="H623" s="22"/>
      <c r="I623" s="108"/>
      <c r="J623" s="108"/>
      <c r="K623" s="245"/>
      <c r="L623" s="108"/>
      <c r="M623" s="108"/>
      <c r="N623" s="108"/>
      <c r="O623" s="108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</row>
    <row r="624" spans="1:27" ht="14.25" customHeight="1">
      <c r="A624" s="22"/>
      <c r="B624" s="22"/>
      <c r="C624" s="22"/>
      <c r="D624" s="22"/>
      <c r="E624" s="22"/>
      <c r="F624" s="22"/>
      <c r="G624" s="22"/>
      <c r="H624" s="22"/>
      <c r="I624" s="108"/>
      <c r="J624" s="108"/>
      <c r="K624" s="245"/>
      <c r="L624" s="108"/>
      <c r="M624" s="108"/>
      <c r="N624" s="108"/>
      <c r="O624" s="108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</row>
    <row r="625" spans="1:27" ht="14.25" customHeight="1">
      <c r="A625" s="22"/>
      <c r="B625" s="22"/>
      <c r="C625" s="22"/>
      <c r="D625" s="22"/>
      <c r="E625" s="22"/>
      <c r="F625" s="22"/>
      <c r="G625" s="22"/>
      <c r="H625" s="22"/>
      <c r="I625" s="108"/>
      <c r="J625" s="108"/>
      <c r="K625" s="245"/>
      <c r="L625" s="108"/>
      <c r="M625" s="108"/>
      <c r="N625" s="108"/>
      <c r="O625" s="108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</row>
    <row r="626" spans="1:27" ht="14.25" customHeight="1">
      <c r="A626" s="22"/>
      <c r="B626" s="22"/>
      <c r="C626" s="22"/>
      <c r="D626" s="22"/>
      <c r="E626" s="22"/>
      <c r="F626" s="22"/>
      <c r="G626" s="22"/>
      <c r="H626" s="22"/>
      <c r="I626" s="108"/>
      <c r="J626" s="108"/>
      <c r="K626" s="245"/>
      <c r="L626" s="108"/>
      <c r="M626" s="108"/>
      <c r="N626" s="108"/>
      <c r="O626" s="108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</row>
    <row r="627" spans="1:27" ht="14.25" customHeight="1">
      <c r="A627" s="22"/>
      <c r="B627" s="22"/>
      <c r="C627" s="22"/>
      <c r="D627" s="22"/>
      <c r="E627" s="22"/>
      <c r="F627" s="22"/>
      <c r="G627" s="22"/>
      <c r="H627" s="22"/>
      <c r="I627" s="108"/>
      <c r="J627" s="108"/>
      <c r="K627" s="245"/>
      <c r="L627" s="108"/>
      <c r="M627" s="108"/>
      <c r="N627" s="108"/>
      <c r="O627" s="108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</row>
    <row r="628" spans="1:27" ht="14.25" customHeight="1">
      <c r="A628" s="22"/>
      <c r="B628" s="22"/>
      <c r="C628" s="22"/>
      <c r="D628" s="22"/>
      <c r="E628" s="22"/>
      <c r="F628" s="22"/>
      <c r="G628" s="22"/>
      <c r="H628" s="22"/>
      <c r="I628" s="108"/>
      <c r="J628" s="108"/>
      <c r="K628" s="245"/>
      <c r="L628" s="108"/>
      <c r="M628" s="108"/>
      <c r="N628" s="108"/>
      <c r="O628" s="108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</row>
    <row r="629" spans="1:27" ht="14.25" customHeight="1">
      <c r="A629" s="22"/>
      <c r="B629" s="22"/>
      <c r="C629" s="22"/>
      <c r="D629" s="22"/>
      <c r="E629" s="22"/>
      <c r="F629" s="22"/>
      <c r="G629" s="22"/>
      <c r="H629" s="22"/>
      <c r="I629" s="108"/>
      <c r="J629" s="108"/>
      <c r="K629" s="245"/>
      <c r="L629" s="108"/>
      <c r="M629" s="108"/>
      <c r="N629" s="108"/>
      <c r="O629" s="108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</row>
    <row r="630" spans="1:27" ht="14.25" customHeight="1">
      <c r="A630" s="22"/>
      <c r="B630" s="22"/>
      <c r="C630" s="22"/>
      <c r="D630" s="22"/>
      <c r="E630" s="22"/>
      <c r="F630" s="22"/>
      <c r="G630" s="22"/>
      <c r="H630" s="22"/>
      <c r="I630" s="108"/>
      <c r="J630" s="108"/>
      <c r="K630" s="245"/>
      <c r="L630" s="108"/>
      <c r="M630" s="108"/>
      <c r="N630" s="108"/>
      <c r="O630" s="108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</row>
    <row r="631" spans="1:27" ht="14.25" customHeight="1">
      <c r="A631" s="22"/>
      <c r="B631" s="22"/>
      <c r="C631" s="22"/>
      <c r="D631" s="22"/>
      <c r="E631" s="22"/>
      <c r="F631" s="22"/>
      <c r="G631" s="22"/>
      <c r="H631" s="22"/>
      <c r="I631" s="108"/>
      <c r="J631" s="108"/>
      <c r="K631" s="245"/>
      <c r="L631" s="108"/>
      <c r="M631" s="108"/>
      <c r="N631" s="108"/>
      <c r="O631" s="108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</row>
    <row r="632" spans="1:27" ht="14.25" customHeight="1">
      <c r="A632" s="22"/>
      <c r="B632" s="22"/>
      <c r="C632" s="22"/>
      <c r="D632" s="22"/>
      <c r="E632" s="22"/>
      <c r="F632" s="22"/>
      <c r="G632" s="22"/>
      <c r="H632" s="22"/>
      <c r="I632" s="108"/>
      <c r="J632" s="108"/>
      <c r="K632" s="245"/>
      <c r="L632" s="108"/>
      <c r="M632" s="108"/>
      <c r="N632" s="108"/>
      <c r="O632" s="108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</row>
    <row r="633" spans="1:27" ht="14.25" customHeight="1">
      <c r="A633" s="22"/>
      <c r="B633" s="22"/>
      <c r="C633" s="22"/>
      <c r="D633" s="22"/>
      <c r="E633" s="22"/>
      <c r="F633" s="22"/>
      <c r="G633" s="22"/>
      <c r="H633" s="22"/>
      <c r="I633" s="108"/>
      <c r="J633" s="108"/>
      <c r="K633" s="245"/>
      <c r="L633" s="108"/>
      <c r="M633" s="108"/>
      <c r="N633" s="108"/>
      <c r="O633" s="108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</row>
    <row r="634" spans="1:27" ht="14.25" customHeight="1">
      <c r="A634" s="22"/>
      <c r="B634" s="22"/>
      <c r="C634" s="22"/>
      <c r="D634" s="22"/>
      <c r="E634" s="22"/>
      <c r="F634" s="22"/>
      <c r="G634" s="22"/>
      <c r="H634" s="22"/>
      <c r="I634" s="108"/>
      <c r="J634" s="108"/>
      <c r="K634" s="245"/>
      <c r="L634" s="108"/>
      <c r="M634" s="108"/>
      <c r="N634" s="108"/>
      <c r="O634" s="108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</row>
    <row r="635" spans="1:27" ht="14.25" customHeight="1">
      <c r="A635" s="22"/>
      <c r="B635" s="22"/>
      <c r="C635" s="22"/>
      <c r="D635" s="22"/>
      <c r="E635" s="22"/>
      <c r="F635" s="22"/>
      <c r="G635" s="22"/>
      <c r="H635" s="22"/>
      <c r="I635" s="108"/>
      <c r="J635" s="108"/>
      <c r="K635" s="245"/>
      <c r="L635" s="108"/>
      <c r="M635" s="108"/>
      <c r="N635" s="108"/>
      <c r="O635" s="108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</row>
    <row r="636" spans="1:27" ht="14.25" customHeight="1">
      <c r="A636" s="22"/>
      <c r="B636" s="22"/>
      <c r="C636" s="22"/>
      <c r="D636" s="22"/>
      <c r="E636" s="22"/>
      <c r="F636" s="22"/>
      <c r="G636" s="22"/>
      <c r="H636" s="22"/>
      <c r="I636" s="108"/>
      <c r="J636" s="108"/>
      <c r="K636" s="245"/>
      <c r="L636" s="108"/>
      <c r="M636" s="108"/>
      <c r="N636" s="108"/>
      <c r="O636" s="108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</row>
    <row r="637" spans="1:27" ht="14.25" customHeight="1">
      <c r="A637" s="22"/>
      <c r="B637" s="22"/>
      <c r="C637" s="22"/>
      <c r="D637" s="22"/>
      <c r="E637" s="22"/>
      <c r="F637" s="22"/>
      <c r="G637" s="22"/>
      <c r="H637" s="22"/>
      <c r="I637" s="108"/>
      <c r="J637" s="108"/>
      <c r="K637" s="245"/>
      <c r="L637" s="108"/>
      <c r="M637" s="108"/>
      <c r="N637" s="108"/>
      <c r="O637" s="108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</row>
    <row r="638" spans="1:27" ht="14.25" customHeight="1">
      <c r="A638" s="22"/>
      <c r="B638" s="22"/>
      <c r="C638" s="22"/>
      <c r="D638" s="22"/>
      <c r="E638" s="22"/>
      <c r="F638" s="22"/>
      <c r="G638" s="22"/>
      <c r="H638" s="22"/>
      <c r="I638" s="108"/>
      <c r="J638" s="108"/>
      <c r="K638" s="245"/>
      <c r="L638" s="108"/>
      <c r="M638" s="108"/>
      <c r="N638" s="108"/>
      <c r="O638" s="108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</row>
    <row r="639" spans="1:27" ht="14.25" customHeight="1">
      <c r="A639" s="22"/>
      <c r="B639" s="22"/>
      <c r="C639" s="22"/>
      <c r="D639" s="22"/>
      <c r="E639" s="22"/>
      <c r="F639" s="22"/>
      <c r="G639" s="22"/>
      <c r="H639" s="22"/>
      <c r="I639" s="108"/>
      <c r="J639" s="108"/>
      <c r="K639" s="245"/>
      <c r="L639" s="108"/>
      <c r="M639" s="108"/>
      <c r="N639" s="108"/>
      <c r="O639" s="108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</row>
    <row r="640" spans="1:27" ht="14.25" customHeight="1">
      <c r="A640" s="22"/>
      <c r="B640" s="22"/>
      <c r="C640" s="22"/>
      <c r="D640" s="22"/>
      <c r="E640" s="22"/>
      <c r="F640" s="22"/>
      <c r="G640" s="22"/>
      <c r="H640" s="22"/>
      <c r="I640" s="108"/>
      <c r="J640" s="108"/>
      <c r="K640" s="245"/>
      <c r="L640" s="108"/>
      <c r="M640" s="108"/>
      <c r="N640" s="108"/>
      <c r="O640" s="108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</row>
    <row r="641" spans="1:27" ht="14.25" customHeight="1">
      <c r="A641" s="22"/>
      <c r="B641" s="22"/>
      <c r="C641" s="22"/>
      <c r="D641" s="22"/>
      <c r="E641" s="22"/>
      <c r="F641" s="22"/>
      <c r="G641" s="22"/>
      <c r="H641" s="22"/>
      <c r="I641" s="108"/>
      <c r="J641" s="108"/>
      <c r="K641" s="245"/>
      <c r="L641" s="108"/>
      <c r="M641" s="108"/>
      <c r="N641" s="108"/>
      <c r="O641" s="108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</row>
    <row r="642" spans="1:27" ht="14.25" customHeight="1">
      <c r="A642" s="22"/>
      <c r="B642" s="22"/>
      <c r="C642" s="22"/>
      <c r="D642" s="22"/>
      <c r="E642" s="22"/>
      <c r="F642" s="22"/>
      <c r="G642" s="22"/>
      <c r="H642" s="22"/>
      <c r="I642" s="108"/>
      <c r="J642" s="108"/>
      <c r="K642" s="245"/>
      <c r="L642" s="108"/>
      <c r="M642" s="108"/>
      <c r="N642" s="108"/>
      <c r="O642" s="108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</row>
    <row r="643" spans="1:27" ht="14.25" customHeight="1">
      <c r="A643" s="22"/>
      <c r="B643" s="22"/>
      <c r="C643" s="22"/>
      <c r="D643" s="22"/>
      <c r="E643" s="22"/>
      <c r="F643" s="22"/>
      <c r="G643" s="22"/>
      <c r="H643" s="22"/>
      <c r="I643" s="108"/>
      <c r="J643" s="108"/>
      <c r="K643" s="245"/>
      <c r="L643" s="108"/>
      <c r="M643" s="108"/>
      <c r="N643" s="108"/>
      <c r="O643" s="108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</row>
    <row r="644" spans="1:27" ht="14.25" customHeight="1">
      <c r="A644" s="22"/>
      <c r="B644" s="22"/>
      <c r="C644" s="22"/>
      <c r="D644" s="22"/>
      <c r="E644" s="22"/>
      <c r="F644" s="22"/>
      <c r="G644" s="22"/>
      <c r="H644" s="22"/>
      <c r="I644" s="108"/>
      <c r="J644" s="108"/>
      <c r="K644" s="245"/>
      <c r="L644" s="108"/>
      <c r="M644" s="108"/>
      <c r="N644" s="108"/>
      <c r="O644" s="108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</row>
    <row r="645" spans="1:27" ht="14.25" customHeight="1">
      <c r="A645" s="22"/>
      <c r="B645" s="22"/>
      <c r="C645" s="22"/>
      <c r="D645" s="22"/>
      <c r="E645" s="22"/>
      <c r="F645" s="22"/>
      <c r="G645" s="22"/>
      <c r="H645" s="22"/>
      <c r="I645" s="108"/>
      <c r="J645" s="108"/>
      <c r="K645" s="245"/>
      <c r="L645" s="108"/>
      <c r="M645" s="108"/>
      <c r="N645" s="108"/>
      <c r="O645" s="108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</row>
    <row r="646" spans="1:27" ht="14.25" customHeight="1">
      <c r="A646" s="22"/>
      <c r="B646" s="22"/>
      <c r="C646" s="22"/>
      <c r="D646" s="22"/>
      <c r="E646" s="22"/>
      <c r="F646" s="22"/>
      <c r="G646" s="22"/>
      <c r="H646" s="22"/>
      <c r="I646" s="108"/>
      <c r="J646" s="108"/>
      <c r="K646" s="245"/>
      <c r="L646" s="108"/>
      <c r="M646" s="108"/>
      <c r="N646" s="108"/>
      <c r="O646" s="108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</row>
    <row r="647" spans="1:27" ht="14.25" customHeight="1">
      <c r="A647" s="22"/>
      <c r="B647" s="22"/>
      <c r="C647" s="22"/>
      <c r="D647" s="22"/>
      <c r="E647" s="22"/>
      <c r="F647" s="22"/>
      <c r="G647" s="22"/>
      <c r="H647" s="22"/>
      <c r="I647" s="108"/>
      <c r="J647" s="108"/>
      <c r="K647" s="245"/>
      <c r="L647" s="108"/>
      <c r="M647" s="108"/>
      <c r="N647" s="108"/>
      <c r="O647" s="108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</row>
    <row r="648" spans="1:27" ht="14.25" customHeight="1">
      <c r="A648" s="22"/>
      <c r="B648" s="22"/>
      <c r="C648" s="22"/>
      <c r="D648" s="22"/>
      <c r="E648" s="22"/>
      <c r="F648" s="22"/>
      <c r="G648" s="22"/>
      <c r="H648" s="22"/>
      <c r="I648" s="108"/>
      <c r="J648" s="108"/>
      <c r="K648" s="245"/>
      <c r="L648" s="108"/>
      <c r="M648" s="108"/>
      <c r="N648" s="108"/>
      <c r="O648" s="108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</row>
    <row r="649" spans="1:27" ht="14.25" customHeight="1">
      <c r="A649" s="22"/>
      <c r="B649" s="22"/>
      <c r="C649" s="22"/>
      <c r="D649" s="22"/>
      <c r="E649" s="22"/>
      <c r="F649" s="22"/>
      <c r="G649" s="22"/>
      <c r="H649" s="22"/>
      <c r="I649" s="108"/>
      <c r="J649" s="108"/>
      <c r="K649" s="245"/>
      <c r="L649" s="108"/>
      <c r="M649" s="108"/>
      <c r="N649" s="108"/>
      <c r="O649" s="108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</row>
    <row r="650" spans="1:27" ht="14.25" customHeight="1">
      <c r="A650" s="22"/>
      <c r="B650" s="22"/>
      <c r="C650" s="22"/>
      <c r="D650" s="22"/>
      <c r="E650" s="22"/>
      <c r="F650" s="22"/>
      <c r="G650" s="22"/>
      <c r="H650" s="22"/>
      <c r="I650" s="108"/>
      <c r="J650" s="108"/>
      <c r="K650" s="245"/>
      <c r="L650" s="108"/>
      <c r="M650" s="108"/>
      <c r="N650" s="108"/>
      <c r="O650" s="108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</row>
    <row r="651" spans="1:27" ht="14.25" customHeight="1">
      <c r="A651" s="22"/>
      <c r="B651" s="22"/>
      <c r="C651" s="22"/>
      <c r="D651" s="22"/>
      <c r="E651" s="22"/>
      <c r="F651" s="22"/>
      <c r="G651" s="22"/>
      <c r="H651" s="22"/>
      <c r="I651" s="108"/>
      <c r="J651" s="108"/>
      <c r="K651" s="245"/>
      <c r="L651" s="108"/>
      <c r="M651" s="108"/>
      <c r="N651" s="108"/>
      <c r="O651" s="108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</row>
    <row r="652" spans="1:27" ht="14.25" customHeight="1">
      <c r="A652" s="22"/>
      <c r="B652" s="22"/>
      <c r="C652" s="22"/>
      <c r="D652" s="22"/>
      <c r="E652" s="22"/>
      <c r="F652" s="22"/>
      <c r="G652" s="22"/>
      <c r="H652" s="22"/>
      <c r="I652" s="108"/>
      <c r="J652" s="108"/>
      <c r="K652" s="245"/>
      <c r="L652" s="108"/>
      <c r="M652" s="108"/>
      <c r="N652" s="108"/>
      <c r="O652" s="108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</row>
    <row r="653" spans="1:27" ht="14.25" customHeight="1">
      <c r="A653" s="22"/>
      <c r="B653" s="22"/>
      <c r="C653" s="22"/>
      <c r="D653" s="22"/>
      <c r="E653" s="22"/>
      <c r="F653" s="22"/>
      <c r="G653" s="22"/>
      <c r="H653" s="22"/>
      <c r="I653" s="108"/>
      <c r="J653" s="108"/>
      <c r="K653" s="245"/>
      <c r="L653" s="108"/>
      <c r="M653" s="108"/>
      <c r="N653" s="108"/>
      <c r="O653" s="108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</row>
    <row r="654" spans="1:27" ht="14.25" customHeight="1">
      <c r="A654" s="22"/>
      <c r="B654" s="22"/>
      <c r="C654" s="22"/>
      <c r="D654" s="22"/>
      <c r="E654" s="22"/>
      <c r="F654" s="22"/>
      <c r="G654" s="22"/>
      <c r="H654" s="22"/>
      <c r="I654" s="108"/>
      <c r="J654" s="108"/>
      <c r="K654" s="245"/>
      <c r="L654" s="108"/>
      <c r="M654" s="108"/>
      <c r="N654" s="108"/>
      <c r="O654" s="108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</row>
    <row r="655" spans="1:27" ht="14.25" customHeight="1">
      <c r="A655" s="22"/>
      <c r="B655" s="22"/>
      <c r="C655" s="22"/>
      <c r="D655" s="22"/>
      <c r="E655" s="22"/>
      <c r="F655" s="22"/>
      <c r="G655" s="22"/>
      <c r="H655" s="22"/>
      <c r="I655" s="108"/>
      <c r="J655" s="108"/>
      <c r="K655" s="245"/>
      <c r="L655" s="108"/>
      <c r="M655" s="108"/>
      <c r="N655" s="108"/>
      <c r="O655" s="108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</row>
    <row r="656" spans="1:27" ht="14.25" customHeight="1">
      <c r="A656" s="22"/>
      <c r="B656" s="22"/>
      <c r="C656" s="22"/>
      <c r="D656" s="22"/>
      <c r="E656" s="22"/>
      <c r="F656" s="22"/>
      <c r="G656" s="22"/>
      <c r="H656" s="22"/>
      <c r="I656" s="108"/>
      <c r="J656" s="108"/>
      <c r="K656" s="245"/>
      <c r="L656" s="108"/>
      <c r="M656" s="108"/>
      <c r="N656" s="108"/>
      <c r="O656" s="108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</row>
    <row r="657" spans="1:27" ht="14.25" customHeight="1">
      <c r="A657" s="22"/>
      <c r="B657" s="22"/>
      <c r="C657" s="22"/>
      <c r="D657" s="22"/>
      <c r="E657" s="22"/>
      <c r="F657" s="22"/>
      <c r="G657" s="22"/>
      <c r="H657" s="22"/>
      <c r="I657" s="108"/>
      <c r="J657" s="108"/>
      <c r="K657" s="245"/>
      <c r="L657" s="108"/>
      <c r="M657" s="108"/>
      <c r="N657" s="108"/>
      <c r="O657" s="108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</row>
    <row r="658" spans="1:27" ht="14.25" customHeight="1">
      <c r="A658" s="22"/>
      <c r="B658" s="22"/>
      <c r="C658" s="22"/>
      <c r="D658" s="22"/>
      <c r="E658" s="22"/>
      <c r="F658" s="22"/>
      <c r="G658" s="22"/>
      <c r="H658" s="22"/>
      <c r="I658" s="108"/>
      <c r="J658" s="108"/>
      <c r="K658" s="245"/>
      <c r="L658" s="108"/>
      <c r="M658" s="108"/>
      <c r="N658" s="108"/>
      <c r="O658" s="108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</row>
    <row r="659" spans="1:27" ht="14.25" customHeight="1">
      <c r="A659" s="22"/>
      <c r="B659" s="22"/>
      <c r="C659" s="22"/>
      <c r="D659" s="22"/>
      <c r="E659" s="22"/>
      <c r="F659" s="22"/>
      <c r="G659" s="22"/>
      <c r="H659" s="22"/>
      <c r="I659" s="108"/>
      <c r="J659" s="108"/>
      <c r="K659" s="245"/>
      <c r="L659" s="108"/>
      <c r="M659" s="108"/>
      <c r="N659" s="108"/>
      <c r="O659" s="108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</row>
    <row r="660" spans="1:27" ht="14.25" customHeight="1">
      <c r="A660" s="22"/>
      <c r="B660" s="22"/>
      <c r="C660" s="22"/>
      <c r="D660" s="22"/>
      <c r="E660" s="22"/>
      <c r="F660" s="22"/>
      <c r="G660" s="22"/>
      <c r="H660" s="22"/>
      <c r="I660" s="108"/>
      <c r="J660" s="108"/>
      <c r="K660" s="245"/>
      <c r="L660" s="108"/>
      <c r="M660" s="108"/>
      <c r="N660" s="108"/>
      <c r="O660" s="108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</row>
    <row r="661" spans="1:27" ht="14.25" customHeight="1">
      <c r="A661" s="22"/>
      <c r="B661" s="22"/>
      <c r="C661" s="22"/>
      <c r="D661" s="22"/>
      <c r="E661" s="22"/>
      <c r="F661" s="22"/>
      <c r="G661" s="22"/>
      <c r="H661" s="22"/>
      <c r="I661" s="108"/>
      <c r="J661" s="108"/>
      <c r="K661" s="245"/>
      <c r="L661" s="108"/>
      <c r="M661" s="108"/>
      <c r="N661" s="108"/>
      <c r="O661" s="108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</row>
    <row r="662" spans="1:27" ht="14.25" customHeight="1">
      <c r="A662" s="22"/>
      <c r="B662" s="22"/>
      <c r="C662" s="22"/>
      <c r="D662" s="22"/>
      <c r="E662" s="22"/>
      <c r="F662" s="22"/>
      <c r="G662" s="22"/>
      <c r="H662" s="22"/>
      <c r="I662" s="108"/>
      <c r="J662" s="108"/>
      <c r="K662" s="245"/>
      <c r="L662" s="108"/>
      <c r="M662" s="108"/>
      <c r="N662" s="108"/>
      <c r="O662" s="108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</row>
    <row r="663" spans="1:27" ht="14.25" customHeight="1">
      <c r="A663" s="22"/>
      <c r="B663" s="22"/>
      <c r="C663" s="22"/>
      <c r="D663" s="22"/>
      <c r="E663" s="22"/>
      <c r="F663" s="22"/>
      <c r="G663" s="22"/>
      <c r="H663" s="22"/>
      <c r="I663" s="108"/>
      <c r="J663" s="108"/>
      <c r="K663" s="245"/>
      <c r="L663" s="108"/>
      <c r="M663" s="108"/>
      <c r="N663" s="108"/>
      <c r="O663" s="108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</row>
    <row r="664" spans="1:27" ht="14.25" customHeight="1">
      <c r="A664" s="22"/>
      <c r="B664" s="22"/>
      <c r="C664" s="22"/>
      <c r="D664" s="22"/>
      <c r="E664" s="22"/>
      <c r="F664" s="22"/>
      <c r="G664" s="22"/>
      <c r="H664" s="22"/>
      <c r="I664" s="108"/>
      <c r="J664" s="108"/>
      <c r="K664" s="245"/>
      <c r="L664" s="108"/>
      <c r="M664" s="108"/>
      <c r="N664" s="108"/>
      <c r="O664" s="108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</row>
    <row r="665" spans="1:27" ht="14.25" customHeight="1">
      <c r="A665" s="22"/>
      <c r="B665" s="22"/>
      <c r="C665" s="22"/>
      <c r="D665" s="22"/>
      <c r="E665" s="22"/>
      <c r="F665" s="22"/>
      <c r="G665" s="22"/>
      <c r="H665" s="22"/>
      <c r="I665" s="108"/>
      <c r="J665" s="108"/>
      <c r="K665" s="245"/>
      <c r="L665" s="108"/>
      <c r="M665" s="108"/>
      <c r="N665" s="108"/>
      <c r="O665" s="108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</row>
    <row r="666" spans="1:27" ht="14.25" customHeight="1">
      <c r="A666" s="22"/>
      <c r="B666" s="22"/>
      <c r="C666" s="22"/>
      <c r="D666" s="22"/>
      <c r="E666" s="22"/>
      <c r="F666" s="22"/>
      <c r="G666" s="22"/>
      <c r="H666" s="22"/>
      <c r="I666" s="108"/>
      <c r="J666" s="108"/>
      <c r="K666" s="245"/>
      <c r="L666" s="108"/>
      <c r="M666" s="108"/>
      <c r="N666" s="108"/>
      <c r="O666" s="108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</row>
    <row r="667" spans="1:27" ht="14.25" customHeight="1">
      <c r="A667" s="22"/>
      <c r="B667" s="22"/>
      <c r="C667" s="22"/>
      <c r="D667" s="22"/>
      <c r="E667" s="22"/>
      <c r="F667" s="22"/>
      <c r="G667" s="22"/>
      <c r="H667" s="22"/>
      <c r="I667" s="108"/>
      <c r="J667" s="108"/>
      <c r="K667" s="245"/>
      <c r="L667" s="108"/>
      <c r="M667" s="108"/>
      <c r="N667" s="108"/>
      <c r="O667" s="108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</row>
    <row r="668" spans="1:27" ht="14.25" customHeight="1">
      <c r="A668" s="22"/>
      <c r="B668" s="22"/>
      <c r="C668" s="22"/>
      <c r="D668" s="22"/>
      <c r="E668" s="22"/>
      <c r="F668" s="22"/>
      <c r="G668" s="22"/>
      <c r="H668" s="22"/>
      <c r="I668" s="108"/>
      <c r="J668" s="108"/>
      <c r="K668" s="245"/>
      <c r="L668" s="108"/>
      <c r="M668" s="108"/>
      <c r="N668" s="108"/>
      <c r="O668" s="108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</row>
    <row r="669" spans="1:27" ht="14.25" customHeight="1">
      <c r="A669" s="22"/>
      <c r="B669" s="22"/>
      <c r="C669" s="22"/>
      <c r="D669" s="22"/>
      <c r="E669" s="22"/>
      <c r="F669" s="22"/>
      <c r="G669" s="22"/>
      <c r="H669" s="22"/>
      <c r="I669" s="108"/>
      <c r="J669" s="108"/>
      <c r="K669" s="245"/>
      <c r="L669" s="108"/>
      <c r="M669" s="108"/>
      <c r="N669" s="108"/>
      <c r="O669" s="108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</row>
    <row r="670" spans="1:27" ht="14.25" customHeight="1">
      <c r="A670" s="22"/>
      <c r="B670" s="22"/>
      <c r="C670" s="22"/>
      <c r="D670" s="22"/>
      <c r="E670" s="22"/>
      <c r="F670" s="22"/>
      <c r="G670" s="22"/>
      <c r="H670" s="22"/>
      <c r="I670" s="108"/>
      <c r="J670" s="108"/>
      <c r="K670" s="245"/>
      <c r="L670" s="108"/>
      <c r="M670" s="108"/>
      <c r="N670" s="108"/>
      <c r="O670" s="108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</row>
    <row r="671" spans="1:27" ht="14.25" customHeight="1">
      <c r="A671" s="22"/>
      <c r="B671" s="22"/>
      <c r="C671" s="22"/>
      <c r="D671" s="22"/>
      <c r="E671" s="22"/>
      <c r="F671" s="22"/>
      <c r="G671" s="22"/>
      <c r="H671" s="22"/>
      <c r="I671" s="108"/>
      <c r="J671" s="108"/>
      <c r="K671" s="245"/>
      <c r="L671" s="108"/>
      <c r="M671" s="108"/>
      <c r="N671" s="108"/>
      <c r="O671" s="108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</row>
    <row r="672" spans="1:27" ht="14.25" customHeight="1">
      <c r="A672" s="22"/>
      <c r="B672" s="22"/>
      <c r="C672" s="22"/>
      <c r="D672" s="22"/>
      <c r="E672" s="22"/>
      <c r="F672" s="22"/>
      <c r="G672" s="22"/>
      <c r="H672" s="22"/>
      <c r="I672" s="108"/>
      <c r="J672" s="108"/>
      <c r="K672" s="245"/>
      <c r="L672" s="108"/>
      <c r="M672" s="108"/>
      <c r="N672" s="108"/>
      <c r="O672" s="108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</row>
    <row r="673" spans="1:27" ht="14.25" customHeight="1">
      <c r="A673" s="22"/>
      <c r="B673" s="22"/>
      <c r="C673" s="22"/>
      <c r="D673" s="22"/>
      <c r="E673" s="22"/>
      <c r="F673" s="22"/>
      <c r="G673" s="22"/>
      <c r="H673" s="22"/>
      <c r="I673" s="108"/>
      <c r="J673" s="108"/>
      <c r="K673" s="245"/>
      <c r="L673" s="108"/>
      <c r="M673" s="108"/>
      <c r="N673" s="108"/>
      <c r="O673" s="108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</row>
    <row r="674" spans="1:27" ht="14.25" customHeight="1">
      <c r="A674" s="22"/>
      <c r="B674" s="22"/>
      <c r="C674" s="22"/>
      <c r="D674" s="22"/>
      <c r="E674" s="22"/>
      <c r="F674" s="22"/>
      <c r="G674" s="22"/>
      <c r="H674" s="22"/>
      <c r="I674" s="108"/>
      <c r="J674" s="108"/>
      <c r="K674" s="245"/>
      <c r="L674" s="108"/>
      <c r="M674" s="108"/>
      <c r="N674" s="108"/>
      <c r="O674" s="108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</row>
    <row r="675" spans="1:27" ht="14.25" customHeight="1">
      <c r="A675" s="22"/>
      <c r="B675" s="22"/>
      <c r="C675" s="22"/>
      <c r="D675" s="22"/>
      <c r="E675" s="22"/>
      <c r="F675" s="22"/>
      <c r="G675" s="22"/>
      <c r="H675" s="22"/>
      <c r="I675" s="108"/>
      <c r="J675" s="108"/>
      <c r="K675" s="245"/>
      <c r="L675" s="108"/>
      <c r="M675" s="108"/>
      <c r="N675" s="108"/>
      <c r="O675" s="108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</row>
    <row r="676" spans="1:27" ht="14.25" customHeight="1">
      <c r="A676" s="22"/>
      <c r="B676" s="22"/>
      <c r="C676" s="22"/>
      <c r="D676" s="22"/>
      <c r="E676" s="22"/>
      <c r="F676" s="22"/>
      <c r="G676" s="22"/>
      <c r="H676" s="22"/>
      <c r="I676" s="108"/>
      <c r="J676" s="108"/>
      <c r="K676" s="245"/>
      <c r="L676" s="108"/>
      <c r="M676" s="108"/>
      <c r="N676" s="108"/>
      <c r="O676" s="108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</row>
    <row r="677" spans="1:27" ht="14.25" customHeight="1">
      <c r="A677" s="22"/>
      <c r="B677" s="22"/>
      <c r="C677" s="22"/>
      <c r="D677" s="22"/>
      <c r="E677" s="22"/>
      <c r="F677" s="22"/>
      <c r="G677" s="22"/>
      <c r="H677" s="22"/>
      <c r="I677" s="108"/>
      <c r="J677" s="108"/>
      <c r="K677" s="245"/>
      <c r="L677" s="108"/>
      <c r="M677" s="108"/>
      <c r="N677" s="108"/>
      <c r="O677" s="108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</row>
    <row r="678" spans="1:27" ht="14.25" customHeight="1">
      <c r="A678" s="22"/>
      <c r="B678" s="22"/>
      <c r="C678" s="22"/>
      <c r="D678" s="22"/>
      <c r="E678" s="22"/>
      <c r="F678" s="22"/>
      <c r="G678" s="22"/>
      <c r="H678" s="22"/>
      <c r="I678" s="108"/>
      <c r="J678" s="108"/>
      <c r="K678" s="245"/>
      <c r="L678" s="108"/>
      <c r="M678" s="108"/>
      <c r="N678" s="108"/>
      <c r="O678" s="108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</row>
    <row r="679" spans="1:27" ht="14.25" customHeight="1">
      <c r="A679" s="22"/>
      <c r="B679" s="22"/>
      <c r="C679" s="22"/>
      <c r="D679" s="22"/>
      <c r="E679" s="22"/>
      <c r="F679" s="22"/>
      <c r="G679" s="22"/>
      <c r="H679" s="22"/>
      <c r="I679" s="108"/>
      <c r="J679" s="108"/>
      <c r="K679" s="245"/>
      <c r="L679" s="108"/>
      <c r="M679" s="108"/>
      <c r="N679" s="108"/>
      <c r="O679" s="108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</row>
    <row r="680" spans="1:27" ht="14.25" customHeight="1">
      <c r="A680" s="22"/>
      <c r="B680" s="22"/>
      <c r="C680" s="22"/>
      <c r="D680" s="22"/>
      <c r="E680" s="22"/>
      <c r="F680" s="22"/>
      <c r="G680" s="22"/>
      <c r="H680" s="22"/>
      <c r="I680" s="108"/>
      <c r="J680" s="108"/>
      <c r="K680" s="245"/>
      <c r="L680" s="108"/>
      <c r="M680" s="108"/>
      <c r="N680" s="108"/>
      <c r="O680" s="108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</row>
    <row r="681" spans="1:27" ht="14.25" customHeight="1">
      <c r="A681" s="22"/>
      <c r="B681" s="22"/>
      <c r="C681" s="22"/>
      <c r="D681" s="22"/>
      <c r="E681" s="22"/>
      <c r="F681" s="22"/>
      <c r="G681" s="22"/>
      <c r="H681" s="22"/>
      <c r="I681" s="108"/>
      <c r="J681" s="108"/>
      <c r="K681" s="245"/>
      <c r="L681" s="108"/>
      <c r="M681" s="108"/>
      <c r="N681" s="108"/>
      <c r="O681" s="108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</row>
    <row r="682" spans="1:27" ht="14.25" customHeight="1">
      <c r="A682" s="22"/>
      <c r="B682" s="22"/>
      <c r="C682" s="22"/>
      <c r="D682" s="22"/>
      <c r="E682" s="22"/>
      <c r="F682" s="22"/>
      <c r="G682" s="22"/>
      <c r="H682" s="22"/>
      <c r="I682" s="108"/>
      <c r="J682" s="108"/>
      <c r="K682" s="245"/>
      <c r="L682" s="108"/>
      <c r="M682" s="108"/>
      <c r="N682" s="108"/>
      <c r="O682" s="108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</row>
    <row r="683" spans="1:27" ht="14.25" customHeight="1">
      <c r="A683" s="22"/>
      <c r="B683" s="22"/>
      <c r="C683" s="22"/>
      <c r="D683" s="22"/>
      <c r="E683" s="22"/>
      <c r="F683" s="22"/>
      <c r="G683" s="22"/>
      <c r="H683" s="22"/>
      <c r="I683" s="108"/>
      <c r="J683" s="108"/>
      <c r="K683" s="245"/>
      <c r="L683" s="108"/>
      <c r="M683" s="108"/>
      <c r="N683" s="108"/>
      <c r="O683" s="108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</row>
    <row r="684" spans="1:27" ht="14.25" customHeight="1">
      <c r="A684" s="22"/>
      <c r="B684" s="22"/>
      <c r="C684" s="22"/>
      <c r="D684" s="22"/>
      <c r="E684" s="22"/>
      <c r="F684" s="22"/>
      <c r="G684" s="22"/>
      <c r="H684" s="22"/>
      <c r="I684" s="108"/>
      <c r="J684" s="108"/>
      <c r="K684" s="245"/>
      <c r="L684" s="108"/>
      <c r="M684" s="108"/>
      <c r="N684" s="108"/>
      <c r="O684" s="108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</row>
    <row r="685" spans="1:27" ht="14.25" customHeight="1">
      <c r="A685" s="22"/>
      <c r="B685" s="22"/>
      <c r="C685" s="22"/>
      <c r="D685" s="22"/>
      <c r="E685" s="22"/>
      <c r="F685" s="22"/>
      <c r="G685" s="22"/>
      <c r="H685" s="22"/>
      <c r="I685" s="108"/>
      <c r="J685" s="108"/>
      <c r="K685" s="245"/>
      <c r="L685" s="108"/>
      <c r="M685" s="108"/>
      <c r="N685" s="108"/>
      <c r="O685" s="108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</row>
    <row r="686" spans="1:27" ht="14.25" customHeight="1">
      <c r="A686" s="22"/>
      <c r="B686" s="22"/>
      <c r="C686" s="22"/>
      <c r="D686" s="22"/>
      <c r="E686" s="22"/>
      <c r="F686" s="22"/>
      <c r="G686" s="22"/>
      <c r="H686" s="22"/>
      <c r="I686" s="108"/>
      <c r="J686" s="108"/>
      <c r="K686" s="245"/>
      <c r="L686" s="108"/>
      <c r="M686" s="108"/>
      <c r="N686" s="108"/>
      <c r="O686" s="108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</row>
    <row r="687" spans="1:27" ht="14.25" customHeight="1">
      <c r="A687" s="22"/>
      <c r="B687" s="22"/>
      <c r="C687" s="22"/>
      <c r="D687" s="22"/>
      <c r="E687" s="22"/>
      <c r="F687" s="22"/>
      <c r="G687" s="22"/>
      <c r="H687" s="22"/>
      <c r="I687" s="108"/>
      <c r="J687" s="108"/>
      <c r="K687" s="245"/>
      <c r="L687" s="108"/>
      <c r="M687" s="108"/>
      <c r="N687" s="108"/>
      <c r="O687" s="108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</row>
    <row r="688" spans="1:27" ht="14.25" customHeight="1">
      <c r="A688" s="22"/>
      <c r="B688" s="22"/>
      <c r="C688" s="22"/>
      <c r="D688" s="22"/>
      <c r="E688" s="22"/>
      <c r="F688" s="22"/>
      <c r="G688" s="22"/>
      <c r="H688" s="22"/>
      <c r="I688" s="108"/>
      <c r="J688" s="108"/>
      <c r="K688" s="245"/>
      <c r="L688" s="108"/>
      <c r="M688" s="108"/>
      <c r="N688" s="108"/>
      <c r="O688" s="108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</row>
    <row r="689" spans="1:27" ht="14.25" customHeight="1">
      <c r="A689" s="22"/>
      <c r="B689" s="22"/>
      <c r="C689" s="22"/>
      <c r="D689" s="22"/>
      <c r="E689" s="22"/>
      <c r="F689" s="22"/>
      <c r="G689" s="22"/>
      <c r="H689" s="22"/>
      <c r="I689" s="108"/>
      <c r="J689" s="108"/>
      <c r="K689" s="245"/>
      <c r="L689" s="108"/>
      <c r="M689" s="108"/>
      <c r="N689" s="108"/>
      <c r="O689" s="108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</row>
    <row r="690" spans="1:27" ht="14.25" customHeight="1">
      <c r="A690" s="22"/>
      <c r="B690" s="22"/>
      <c r="C690" s="22"/>
      <c r="D690" s="22"/>
      <c r="E690" s="22"/>
      <c r="F690" s="22"/>
      <c r="G690" s="22"/>
      <c r="H690" s="22"/>
      <c r="I690" s="108"/>
      <c r="J690" s="108"/>
      <c r="K690" s="245"/>
      <c r="L690" s="108"/>
      <c r="M690" s="108"/>
      <c r="N690" s="108"/>
      <c r="O690" s="108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</row>
    <row r="691" spans="1:27" ht="14.25" customHeight="1">
      <c r="A691" s="22"/>
      <c r="B691" s="22"/>
      <c r="C691" s="22"/>
      <c r="D691" s="22"/>
      <c r="E691" s="22"/>
      <c r="F691" s="22"/>
      <c r="G691" s="22"/>
      <c r="H691" s="22"/>
      <c r="I691" s="108"/>
      <c r="J691" s="108"/>
      <c r="K691" s="245"/>
      <c r="L691" s="108"/>
      <c r="M691" s="108"/>
      <c r="N691" s="108"/>
      <c r="O691" s="108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</row>
    <row r="692" spans="1:27" ht="14.25" customHeight="1">
      <c r="A692" s="22"/>
      <c r="B692" s="22"/>
      <c r="C692" s="22"/>
      <c r="D692" s="22"/>
      <c r="E692" s="22"/>
      <c r="F692" s="22"/>
      <c r="G692" s="22"/>
      <c r="H692" s="22"/>
      <c r="I692" s="108"/>
      <c r="J692" s="108"/>
      <c r="K692" s="245"/>
      <c r="L692" s="108"/>
      <c r="M692" s="108"/>
      <c r="N692" s="108"/>
      <c r="O692" s="108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</row>
    <row r="693" spans="1:27" ht="14.25" customHeight="1">
      <c r="A693" s="22"/>
      <c r="B693" s="22"/>
      <c r="C693" s="22"/>
      <c r="D693" s="22"/>
      <c r="E693" s="22"/>
      <c r="F693" s="22"/>
      <c r="G693" s="22"/>
      <c r="H693" s="22"/>
      <c r="I693" s="108"/>
      <c r="J693" s="108"/>
      <c r="K693" s="245"/>
      <c r="L693" s="108"/>
      <c r="M693" s="108"/>
      <c r="N693" s="108"/>
      <c r="O693" s="108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</row>
    <row r="694" spans="1:27" ht="14.25" customHeight="1">
      <c r="A694" s="22"/>
      <c r="B694" s="22"/>
      <c r="C694" s="22"/>
      <c r="D694" s="22"/>
      <c r="E694" s="22"/>
      <c r="F694" s="22"/>
      <c r="G694" s="22"/>
      <c r="H694" s="22"/>
      <c r="I694" s="108"/>
      <c r="J694" s="108"/>
      <c r="K694" s="245"/>
      <c r="L694" s="108"/>
      <c r="M694" s="108"/>
      <c r="N694" s="108"/>
      <c r="O694" s="108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</row>
    <row r="695" spans="1:27" ht="14.25" customHeight="1">
      <c r="A695" s="22"/>
      <c r="B695" s="22"/>
      <c r="C695" s="22"/>
      <c r="D695" s="22"/>
      <c r="E695" s="22"/>
      <c r="F695" s="22"/>
      <c r="G695" s="22"/>
      <c r="H695" s="22"/>
      <c r="I695" s="108"/>
      <c r="J695" s="108"/>
      <c r="K695" s="245"/>
      <c r="L695" s="108"/>
      <c r="M695" s="108"/>
      <c r="N695" s="108"/>
      <c r="O695" s="108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</row>
    <row r="696" spans="1:27" ht="14.25" customHeight="1">
      <c r="A696" s="22"/>
      <c r="B696" s="22"/>
      <c r="C696" s="22"/>
      <c r="D696" s="22"/>
      <c r="E696" s="22"/>
      <c r="F696" s="22"/>
      <c r="G696" s="22"/>
      <c r="H696" s="22"/>
      <c r="I696" s="108"/>
      <c r="J696" s="108"/>
      <c r="K696" s="245"/>
      <c r="L696" s="108"/>
      <c r="M696" s="108"/>
      <c r="N696" s="108"/>
      <c r="O696" s="108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</row>
    <row r="697" spans="1:27" ht="14.25" customHeight="1">
      <c r="A697" s="22"/>
      <c r="B697" s="22"/>
      <c r="C697" s="22"/>
      <c r="D697" s="22"/>
      <c r="E697" s="22"/>
      <c r="F697" s="22"/>
      <c r="G697" s="22"/>
      <c r="H697" s="22"/>
      <c r="I697" s="108"/>
      <c r="J697" s="108"/>
      <c r="K697" s="245"/>
      <c r="L697" s="108"/>
      <c r="M697" s="108"/>
      <c r="N697" s="108"/>
      <c r="O697" s="108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</row>
    <row r="698" spans="1:27" ht="14.25" customHeight="1">
      <c r="A698" s="22"/>
      <c r="B698" s="22"/>
      <c r="C698" s="22"/>
      <c r="D698" s="22"/>
      <c r="E698" s="22"/>
      <c r="F698" s="22"/>
      <c r="G698" s="22"/>
      <c r="H698" s="22"/>
      <c r="I698" s="108"/>
      <c r="J698" s="108"/>
      <c r="K698" s="245"/>
      <c r="L698" s="108"/>
      <c r="M698" s="108"/>
      <c r="N698" s="108"/>
      <c r="O698" s="108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</row>
    <row r="699" spans="1:27" ht="14.25" customHeight="1">
      <c r="A699" s="22"/>
      <c r="B699" s="22"/>
      <c r="C699" s="22"/>
      <c r="D699" s="22"/>
      <c r="E699" s="22"/>
      <c r="F699" s="22"/>
      <c r="G699" s="22"/>
      <c r="H699" s="22"/>
      <c r="I699" s="108"/>
      <c r="J699" s="108"/>
      <c r="K699" s="245"/>
      <c r="L699" s="108"/>
      <c r="M699" s="108"/>
      <c r="N699" s="108"/>
      <c r="O699" s="108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</row>
    <row r="700" spans="1:27" ht="14.25" customHeight="1">
      <c r="A700" s="22"/>
      <c r="B700" s="22"/>
      <c r="C700" s="22"/>
      <c r="D700" s="22"/>
      <c r="E700" s="22"/>
      <c r="F700" s="22"/>
      <c r="G700" s="22"/>
      <c r="H700" s="22"/>
      <c r="I700" s="108"/>
      <c r="J700" s="108"/>
      <c r="K700" s="245"/>
      <c r="L700" s="108"/>
      <c r="M700" s="108"/>
      <c r="N700" s="108"/>
      <c r="O700" s="108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</row>
    <row r="701" spans="1:27" ht="14.25" customHeight="1">
      <c r="A701" s="22"/>
      <c r="B701" s="22"/>
      <c r="C701" s="22"/>
      <c r="D701" s="22"/>
      <c r="E701" s="22"/>
      <c r="F701" s="22"/>
      <c r="G701" s="22"/>
      <c r="H701" s="22"/>
      <c r="I701" s="108"/>
      <c r="J701" s="108"/>
      <c r="K701" s="245"/>
      <c r="L701" s="108"/>
      <c r="M701" s="108"/>
      <c r="N701" s="108"/>
      <c r="O701" s="108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</row>
    <row r="702" spans="1:27" ht="14.25" customHeight="1">
      <c r="A702" s="22"/>
      <c r="B702" s="22"/>
      <c r="C702" s="22"/>
      <c r="D702" s="22"/>
      <c r="E702" s="22"/>
      <c r="F702" s="22"/>
      <c r="G702" s="22"/>
      <c r="H702" s="22"/>
      <c r="I702" s="108"/>
      <c r="J702" s="108"/>
      <c r="K702" s="245"/>
      <c r="L702" s="108"/>
      <c r="M702" s="108"/>
      <c r="N702" s="108"/>
      <c r="O702" s="108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</row>
    <row r="703" spans="1:27" ht="14.25" customHeight="1">
      <c r="A703" s="22"/>
      <c r="B703" s="22"/>
      <c r="C703" s="22"/>
      <c r="D703" s="22"/>
      <c r="E703" s="22"/>
      <c r="F703" s="22"/>
      <c r="G703" s="22"/>
      <c r="H703" s="22"/>
      <c r="I703" s="108"/>
      <c r="J703" s="108"/>
      <c r="K703" s="245"/>
      <c r="L703" s="108"/>
      <c r="M703" s="108"/>
      <c r="N703" s="108"/>
      <c r="O703" s="108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</row>
    <row r="704" spans="1:27" ht="14.25" customHeight="1">
      <c r="A704" s="22"/>
      <c r="B704" s="22"/>
      <c r="C704" s="22"/>
      <c r="D704" s="22"/>
      <c r="E704" s="22"/>
      <c r="F704" s="22"/>
      <c r="G704" s="22"/>
      <c r="H704" s="22"/>
      <c r="I704" s="108"/>
      <c r="J704" s="108"/>
      <c r="K704" s="245"/>
      <c r="L704" s="108"/>
      <c r="M704" s="108"/>
      <c r="N704" s="108"/>
      <c r="O704" s="108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</row>
    <row r="705" spans="1:27" ht="14.25" customHeight="1">
      <c r="A705" s="22"/>
      <c r="B705" s="22"/>
      <c r="C705" s="22"/>
      <c r="D705" s="22"/>
      <c r="E705" s="22"/>
      <c r="F705" s="22"/>
      <c r="G705" s="22"/>
      <c r="H705" s="22"/>
      <c r="I705" s="108"/>
      <c r="J705" s="108"/>
      <c r="K705" s="245"/>
      <c r="L705" s="108"/>
      <c r="M705" s="108"/>
      <c r="N705" s="108"/>
      <c r="O705" s="108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</row>
    <row r="706" spans="1:27" ht="14.25" customHeight="1">
      <c r="A706" s="22"/>
      <c r="B706" s="22"/>
      <c r="C706" s="22"/>
      <c r="D706" s="22"/>
      <c r="E706" s="22"/>
      <c r="F706" s="22"/>
      <c r="G706" s="22"/>
      <c r="H706" s="22"/>
      <c r="I706" s="108"/>
      <c r="J706" s="108"/>
      <c r="K706" s="245"/>
      <c r="L706" s="108"/>
      <c r="M706" s="108"/>
      <c r="N706" s="108"/>
      <c r="O706" s="108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</row>
    <row r="707" spans="1:27" ht="14.25" customHeight="1">
      <c r="A707" s="22"/>
      <c r="B707" s="22"/>
      <c r="C707" s="22"/>
      <c r="D707" s="22"/>
      <c r="E707" s="22"/>
      <c r="F707" s="22"/>
      <c r="G707" s="22"/>
      <c r="H707" s="22"/>
      <c r="I707" s="108"/>
      <c r="J707" s="108"/>
      <c r="K707" s="245"/>
      <c r="L707" s="108"/>
      <c r="M707" s="108"/>
      <c r="N707" s="108"/>
      <c r="O707" s="108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</row>
    <row r="708" spans="1:27" ht="14.25" customHeight="1">
      <c r="A708" s="22"/>
      <c r="B708" s="22"/>
      <c r="C708" s="22"/>
      <c r="D708" s="22"/>
      <c r="E708" s="22"/>
      <c r="F708" s="22"/>
      <c r="G708" s="22"/>
      <c r="H708" s="22"/>
      <c r="I708" s="108"/>
      <c r="J708" s="108"/>
      <c r="K708" s="245"/>
      <c r="L708" s="108"/>
      <c r="M708" s="108"/>
      <c r="N708" s="108"/>
      <c r="O708" s="108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</row>
    <row r="709" spans="1:27" ht="14.25" customHeight="1">
      <c r="A709" s="22"/>
      <c r="B709" s="22"/>
      <c r="C709" s="22"/>
      <c r="D709" s="22"/>
      <c r="E709" s="22"/>
      <c r="F709" s="22"/>
      <c r="G709" s="22"/>
      <c r="H709" s="22"/>
      <c r="I709" s="108"/>
      <c r="J709" s="108"/>
      <c r="K709" s="245"/>
      <c r="L709" s="108"/>
      <c r="M709" s="108"/>
      <c r="N709" s="108"/>
      <c r="O709" s="108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</row>
    <row r="710" spans="1:27" ht="14.25" customHeight="1">
      <c r="A710" s="22"/>
      <c r="B710" s="22"/>
      <c r="C710" s="22"/>
      <c r="D710" s="22"/>
      <c r="E710" s="22"/>
      <c r="F710" s="22"/>
      <c r="G710" s="22"/>
      <c r="H710" s="22"/>
      <c r="I710" s="108"/>
      <c r="J710" s="108"/>
      <c r="K710" s="245"/>
      <c r="L710" s="108"/>
      <c r="M710" s="108"/>
      <c r="N710" s="108"/>
      <c r="O710" s="108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</row>
    <row r="711" spans="1:27" ht="14.25" customHeight="1">
      <c r="A711" s="22"/>
      <c r="B711" s="22"/>
      <c r="C711" s="22"/>
      <c r="D711" s="22"/>
      <c r="E711" s="22"/>
      <c r="F711" s="22"/>
      <c r="G711" s="22"/>
      <c r="H711" s="22"/>
      <c r="I711" s="108"/>
      <c r="J711" s="108"/>
      <c r="K711" s="245"/>
      <c r="L711" s="108"/>
      <c r="M711" s="108"/>
      <c r="N711" s="108"/>
      <c r="O711" s="108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</row>
    <row r="712" spans="1:27" ht="14.25" customHeight="1">
      <c r="A712" s="22"/>
      <c r="B712" s="22"/>
      <c r="C712" s="22"/>
      <c r="D712" s="22"/>
      <c r="E712" s="22"/>
      <c r="F712" s="22"/>
      <c r="G712" s="22"/>
      <c r="H712" s="22"/>
      <c r="I712" s="108"/>
      <c r="J712" s="108"/>
      <c r="K712" s="245"/>
      <c r="L712" s="108"/>
      <c r="M712" s="108"/>
      <c r="N712" s="108"/>
      <c r="O712" s="108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</row>
    <row r="713" spans="1:27" ht="14.25" customHeight="1">
      <c r="A713" s="22"/>
      <c r="B713" s="22"/>
      <c r="C713" s="22"/>
      <c r="D713" s="22"/>
      <c r="E713" s="22"/>
      <c r="F713" s="22"/>
      <c r="G713" s="22"/>
      <c r="H713" s="22"/>
      <c r="I713" s="108"/>
      <c r="J713" s="108"/>
      <c r="K713" s="245"/>
      <c r="L713" s="108"/>
      <c r="M713" s="108"/>
      <c r="N713" s="108"/>
      <c r="O713" s="108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</row>
    <row r="714" spans="1:27" ht="14.25" customHeight="1">
      <c r="A714" s="22"/>
      <c r="B714" s="22"/>
      <c r="C714" s="22"/>
      <c r="D714" s="22"/>
      <c r="E714" s="22"/>
      <c r="F714" s="22"/>
      <c r="G714" s="22"/>
      <c r="H714" s="22"/>
      <c r="I714" s="108"/>
      <c r="J714" s="108"/>
      <c r="K714" s="245"/>
      <c r="L714" s="108"/>
      <c r="M714" s="108"/>
      <c r="N714" s="108"/>
      <c r="O714" s="108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</row>
    <row r="715" spans="1:27" ht="14.25" customHeight="1">
      <c r="A715" s="22"/>
      <c r="B715" s="22"/>
      <c r="C715" s="22"/>
      <c r="D715" s="22"/>
      <c r="E715" s="22"/>
      <c r="F715" s="22"/>
      <c r="G715" s="22"/>
      <c r="H715" s="22"/>
      <c r="I715" s="108"/>
      <c r="J715" s="108"/>
      <c r="K715" s="245"/>
      <c r="L715" s="108"/>
      <c r="M715" s="108"/>
      <c r="N715" s="108"/>
      <c r="O715" s="108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</row>
    <row r="716" spans="1:27" ht="14.25" customHeight="1">
      <c r="A716" s="22"/>
      <c r="B716" s="22"/>
      <c r="C716" s="22"/>
      <c r="D716" s="22"/>
      <c r="E716" s="22"/>
      <c r="F716" s="22"/>
      <c r="G716" s="22"/>
      <c r="H716" s="22"/>
      <c r="I716" s="108"/>
      <c r="J716" s="108"/>
      <c r="K716" s="245"/>
      <c r="L716" s="108"/>
      <c r="M716" s="108"/>
      <c r="N716" s="108"/>
      <c r="O716" s="108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</row>
    <row r="717" spans="1:27" ht="14.25" customHeight="1">
      <c r="A717" s="22"/>
      <c r="B717" s="22"/>
      <c r="C717" s="22"/>
      <c r="D717" s="22"/>
      <c r="E717" s="22"/>
      <c r="F717" s="22"/>
      <c r="G717" s="22"/>
      <c r="H717" s="22"/>
      <c r="I717" s="108"/>
      <c r="J717" s="108"/>
      <c r="K717" s="245"/>
      <c r="L717" s="108"/>
      <c r="M717" s="108"/>
      <c r="N717" s="108"/>
      <c r="O717" s="108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</row>
    <row r="718" spans="1:27" ht="14.25" customHeight="1">
      <c r="A718" s="22"/>
      <c r="B718" s="22"/>
      <c r="C718" s="22"/>
      <c r="D718" s="22"/>
      <c r="E718" s="22"/>
      <c r="F718" s="22"/>
      <c r="G718" s="22"/>
      <c r="H718" s="22"/>
      <c r="I718" s="108"/>
      <c r="J718" s="108"/>
      <c r="K718" s="245"/>
      <c r="L718" s="108"/>
      <c r="M718" s="108"/>
      <c r="N718" s="108"/>
      <c r="O718" s="108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</row>
    <row r="719" spans="1:27" ht="14.25" customHeight="1">
      <c r="A719" s="22"/>
      <c r="B719" s="22"/>
      <c r="C719" s="22"/>
      <c r="D719" s="22"/>
      <c r="E719" s="22"/>
      <c r="F719" s="22"/>
      <c r="G719" s="22"/>
      <c r="H719" s="22"/>
      <c r="I719" s="108"/>
      <c r="J719" s="108"/>
      <c r="K719" s="245"/>
      <c r="L719" s="108"/>
      <c r="M719" s="108"/>
      <c r="N719" s="108"/>
      <c r="O719" s="108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</row>
    <row r="720" spans="1:27" ht="14.25" customHeight="1">
      <c r="A720" s="22"/>
      <c r="B720" s="22"/>
      <c r="C720" s="22"/>
      <c r="D720" s="22"/>
      <c r="E720" s="22"/>
      <c r="F720" s="22"/>
      <c r="G720" s="22"/>
      <c r="H720" s="22"/>
      <c r="I720" s="108"/>
      <c r="J720" s="108"/>
      <c r="K720" s="245"/>
      <c r="L720" s="108"/>
      <c r="M720" s="108"/>
      <c r="N720" s="108"/>
      <c r="O720" s="108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</row>
    <row r="721" spans="1:27" ht="14.25" customHeight="1">
      <c r="A721" s="22"/>
      <c r="B721" s="22"/>
      <c r="C721" s="22"/>
      <c r="D721" s="22"/>
      <c r="E721" s="22"/>
      <c r="F721" s="22"/>
      <c r="G721" s="22"/>
      <c r="H721" s="22"/>
      <c r="I721" s="108"/>
      <c r="J721" s="108"/>
      <c r="K721" s="245"/>
      <c r="L721" s="108"/>
      <c r="M721" s="108"/>
      <c r="N721" s="108"/>
      <c r="O721" s="108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</row>
    <row r="722" spans="1:27" ht="14.25" customHeight="1">
      <c r="A722" s="22"/>
      <c r="B722" s="22"/>
      <c r="C722" s="22"/>
      <c r="D722" s="22"/>
      <c r="E722" s="22"/>
      <c r="F722" s="22"/>
      <c r="G722" s="22"/>
      <c r="H722" s="22"/>
      <c r="I722" s="108"/>
      <c r="J722" s="108"/>
      <c r="K722" s="245"/>
      <c r="L722" s="108"/>
      <c r="M722" s="108"/>
      <c r="N722" s="108"/>
      <c r="O722" s="108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</row>
    <row r="723" spans="1:27" ht="14.25" customHeight="1">
      <c r="A723" s="22"/>
      <c r="B723" s="22"/>
      <c r="C723" s="22"/>
      <c r="D723" s="22"/>
      <c r="E723" s="22"/>
      <c r="F723" s="22"/>
      <c r="G723" s="22"/>
      <c r="H723" s="22"/>
      <c r="I723" s="108"/>
      <c r="J723" s="108"/>
      <c r="K723" s="245"/>
      <c r="L723" s="108"/>
      <c r="M723" s="108"/>
      <c r="N723" s="108"/>
      <c r="O723" s="108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</row>
    <row r="724" spans="1:27" ht="14.25" customHeight="1">
      <c r="A724" s="22"/>
      <c r="B724" s="22"/>
      <c r="C724" s="22"/>
      <c r="D724" s="22"/>
      <c r="E724" s="22"/>
      <c r="F724" s="22"/>
      <c r="G724" s="22"/>
      <c r="H724" s="22"/>
      <c r="I724" s="108"/>
      <c r="J724" s="108"/>
      <c r="K724" s="245"/>
      <c r="L724" s="108"/>
      <c r="M724" s="108"/>
      <c r="N724" s="108"/>
      <c r="O724" s="108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</row>
    <row r="725" spans="1:27" ht="14.25" customHeight="1">
      <c r="A725" s="22"/>
      <c r="B725" s="22"/>
      <c r="C725" s="22"/>
      <c r="D725" s="22"/>
      <c r="E725" s="22"/>
      <c r="F725" s="22"/>
      <c r="G725" s="22"/>
      <c r="H725" s="22"/>
      <c r="I725" s="108"/>
      <c r="J725" s="108"/>
      <c r="K725" s="245"/>
      <c r="L725" s="108"/>
      <c r="M725" s="108"/>
      <c r="N725" s="108"/>
      <c r="O725" s="108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</row>
    <row r="726" spans="1:27" ht="14.25" customHeight="1">
      <c r="A726" s="22"/>
      <c r="B726" s="22"/>
      <c r="C726" s="22"/>
      <c r="D726" s="22"/>
      <c r="E726" s="22"/>
      <c r="F726" s="22"/>
      <c r="G726" s="22"/>
      <c r="H726" s="22"/>
      <c r="I726" s="108"/>
      <c r="J726" s="108"/>
      <c r="K726" s="245"/>
      <c r="L726" s="108"/>
      <c r="M726" s="108"/>
      <c r="N726" s="108"/>
      <c r="O726" s="108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</row>
    <row r="727" spans="1:27" ht="14.25" customHeight="1">
      <c r="A727" s="22"/>
      <c r="B727" s="22"/>
      <c r="C727" s="22"/>
      <c r="D727" s="22"/>
      <c r="E727" s="22"/>
      <c r="F727" s="22"/>
      <c r="G727" s="22"/>
      <c r="H727" s="22"/>
      <c r="I727" s="108"/>
      <c r="J727" s="108"/>
      <c r="K727" s="245"/>
      <c r="L727" s="108"/>
      <c r="M727" s="108"/>
      <c r="N727" s="108"/>
      <c r="O727" s="108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</row>
    <row r="728" spans="1:27" ht="14.25" customHeight="1">
      <c r="A728" s="22"/>
      <c r="B728" s="22"/>
      <c r="C728" s="22"/>
      <c r="D728" s="22"/>
      <c r="E728" s="22"/>
      <c r="F728" s="22"/>
      <c r="G728" s="22"/>
      <c r="H728" s="22"/>
      <c r="I728" s="108"/>
      <c r="J728" s="108"/>
      <c r="K728" s="245"/>
      <c r="L728" s="108"/>
      <c r="M728" s="108"/>
      <c r="N728" s="108"/>
      <c r="O728" s="108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</row>
    <row r="729" spans="1:27" ht="14.25" customHeight="1">
      <c r="A729" s="22"/>
      <c r="B729" s="22"/>
      <c r="C729" s="22"/>
      <c r="D729" s="22"/>
      <c r="E729" s="22"/>
      <c r="F729" s="22"/>
      <c r="G729" s="22"/>
      <c r="H729" s="22"/>
      <c r="I729" s="108"/>
      <c r="J729" s="108"/>
      <c r="K729" s="245"/>
      <c r="L729" s="108"/>
      <c r="M729" s="108"/>
      <c r="N729" s="108"/>
      <c r="O729" s="108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</row>
    <row r="730" spans="1:27" ht="14.25" customHeight="1">
      <c r="A730" s="22"/>
      <c r="B730" s="22"/>
      <c r="C730" s="22"/>
      <c r="D730" s="22"/>
      <c r="E730" s="22"/>
      <c r="F730" s="22"/>
      <c r="G730" s="22"/>
      <c r="H730" s="22"/>
      <c r="I730" s="108"/>
      <c r="J730" s="108"/>
      <c r="K730" s="245"/>
      <c r="L730" s="108"/>
      <c r="M730" s="108"/>
      <c r="N730" s="108"/>
      <c r="O730" s="108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</row>
    <row r="731" spans="1:27" ht="14.25" customHeight="1">
      <c r="A731" s="22"/>
      <c r="B731" s="22"/>
      <c r="C731" s="22"/>
      <c r="D731" s="22"/>
      <c r="E731" s="22"/>
      <c r="F731" s="22"/>
      <c r="G731" s="22"/>
      <c r="H731" s="22"/>
      <c r="I731" s="108"/>
      <c r="J731" s="108"/>
      <c r="K731" s="245"/>
      <c r="L731" s="108"/>
      <c r="M731" s="108"/>
      <c r="N731" s="108"/>
      <c r="O731" s="108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</row>
    <row r="732" spans="1:27" ht="14.25" customHeight="1">
      <c r="A732" s="22"/>
      <c r="B732" s="22"/>
      <c r="C732" s="22"/>
      <c r="D732" s="22"/>
      <c r="E732" s="22"/>
      <c r="F732" s="22"/>
      <c r="G732" s="22"/>
      <c r="H732" s="22"/>
      <c r="I732" s="108"/>
      <c r="J732" s="108"/>
      <c r="K732" s="245"/>
      <c r="L732" s="108"/>
      <c r="M732" s="108"/>
      <c r="N732" s="108"/>
      <c r="O732" s="108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</row>
    <row r="733" spans="1:27" ht="14.25" customHeight="1">
      <c r="A733" s="22"/>
      <c r="B733" s="22"/>
      <c r="C733" s="22"/>
      <c r="D733" s="22"/>
      <c r="E733" s="22"/>
      <c r="F733" s="22"/>
      <c r="G733" s="22"/>
      <c r="H733" s="22"/>
      <c r="I733" s="108"/>
      <c r="J733" s="108"/>
      <c r="K733" s="245"/>
      <c r="L733" s="108"/>
      <c r="M733" s="108"/>
      <c r="N733" s="108"/>
      <c r="O733" s="108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</row>
    <row r="734" spans="1:27" ht="14.25" customHeight="1">
      <c r="A734" s="22"/>
      <c r="B734" s="22"/>
      <c r="C734" s="22"/>
      <c r="D734" s="22"/>
      <c r="E734" s="22"/>
      <c r="F734" s="22"/>
      <c r="G734" s="22"/>
      <c r="H734" s="22"/>
      <c r="I734" s="108"/>
      <c r="J734" s="108"/>
      <c r="K734" s="245"/>
      <c r="L734" s="108"/>
      <c r="M734" s="108"/>
      <c r="N734" s="108"/>
      <c r="O734" s="108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</row>
    <row r="735" spans="1:27" ht="14.25" customHeight="1">
      <c r="A735" s="22"/>
      <c r="B735" s="22"/>
      <c r="C735" s="22"/>
      <c r="D735" s="22"/>
      <c r="E735" s="22"/>
      <c r="F735" s="22"/>
      <c r="G735" s="22"/>
      <c r="H735" s="22"/>
      <c r="I735" s="108"/>
      <c r="J735" s="108"/>
      <c r="K735" s="245"/>
      <c r="L735" s="108"/>
      <c r="M735" s="108"/>
      <c r="N735" s="108"/>
      <c r="O735" s="108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</row>
    <row r="736" spans="1:27" ht="14.25" customHeight="1">
      <c r="A736" s="22"/>
      <c r="B736" s="22"/>
      <c r="C736" s="22"/>
      <c r="D736" s="22"/>
      <c r="E736" s="22"/>
      <c r="F736" s="22"/>
      <c r="G736" s="22"/>
      <c r="H736" s="22"/>
      <c r="I736" s="108"/>
      <c r="J736" s="108"/>
      <c r="K736" s="245"/>
      <c r="L736" s="108"/>
      <c r="M736" s="108"/>
      <c r="N736" s="108"/>
      <c r="O736" s="108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</row>
    <row r="737" spans="1:27" ht="14.25" customHeight="1">
      <c r="A737" s="22"/>
      <c r="B737" s="22"/>
      <c r="C737" s="22"/>
      <c r="D737" s="22"/>
      <c r="E737" s="22"/>
      <c r="F737" s="22"/>
      <c r="G737" s="22"/>
      <c r="H737" s="22"/>
      <c r="I737" s="108"/>
      <c r="J737" s="108"/>
      <c r="K737" s="245"/>
      <c r="L737" s="108"/>
      <c r="M737" s="108"/>
      <c r="N737" s="108"/>
      <c r="O737" s="108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</row>
    <row r="738" spans="1:27" ht="14.25" customHeight="1">
      <c r="A738" s="22"/>
      <c r="B738" s="22"/>
      <c r="C738" s="22"/>
      <c r="D738" s="22"/>
      <c r="E738" s="22"/>
      <c r="F738" s="22"/>
      <c r="G738" s="22"/>
      <c r="H738" s="22"/>
      <c r="I738" s="108"/>
      <c r="J738" s="108"/>
      <c r="K738" s="245"/>
      <c r="L738" s="108"/>
      <c r="M738" s="108"/>
      <c r="N738" s="108"/>
      <c r="O738" s="108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</row>
    <row r="739" spans="1:27" ht="14.25" customHeight="1">
      <c r="A739" s="22"/>
      <c r="B739" s="22"/>
      <c r="C739" s="22"/>
      <c r="D739" s="22"/>
      <c r="E739" s="22"/>
      <c r="F739" s="22"/>
      <c r="G739" s="22"/>
      <c r="H739" s="22"/>
      <c r="I739" s="108"/>
      <c r="J739" s="108"/>
      <c r="K739" s="245"/>
      <c r="L739" s="108"/>
      <c r="M739" s="108"/>
      <c r="N739" s="108"/>
      <c r="O739" s="108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</row>
    <row r="740" spans="1:27" ht="14.25" customHeight="1">
      <c r="A740" s="22"/>
      <c r="B740" s="22"/>
      <c r="C740" s="22"/>
      <c r="D740" s="22"/>
      <c r="E740" s="22"/>
      <c r="F740" s="22"/>
      <c r="G740" s="22"/>
      <c r="H740" s="22"/>
      <c r="I740" s="108"/>
      <c r="J740" s="108"/>
      <c r="K740" s="245"/>
      <c r="L740" s="108"/>
      <c r="M740" s="108"/>
      <c r="N740" s="108"/>
      <c r="O740" s="108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</row>
    <row r="741" spans="1:27" ht="14.25" customHeight="1">
      <c r="A741" s="22"/>
      <c r="B741" s="22"/>
      <c r="C741" s="22"/>
      <c r="D741" s="22"/>
      <c r="E741" s="22"/>
      <c r="F741" s="22"/>
      <c r="G741" s="22"/>
      <c r="H741" s="22"/>
      <c r="I741" s="108"/>
      <c r="J741" s="108"/>
      <c r="K741" s="245"/>
      <c r="L741" s="108"/>
      <c r="M741" s="108"/>
      <c r="N741" s="108"/>
      <c r="O741" s="108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</row>
    <row r="742" spans="1:27" ht="14.25" customHeight="1">
      <c r="A742" s="22"/>
      <c r="B742" s="22"/>
      <c r="C742" s="22"/>
      <c r="D742" s="22"/>
      <c r="E742" s="22"/>
      <c r="F742" s="22"/>
      <c r="G742" s="22"/>
      <c r="H742" s="22"/>
      <c r="I742" s="108"/>
      <c r="J742" s="108"/>
      <c r="K742" s="245"/>
      <c r="L742" s="108"/>
      <c r="M742" s="108"/>
      <c r="N742" s="108"/>
      <c r="O742" s="108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</row>
    <row r="743" spans="1:27" ht="14.25" customHeight="1">
      <c r="A743" s="22"/>
      <c r="B743" s="22"/>
      <c r="C743" s="22"/>
      <c r="D743" s="22"/>
      <c r="E743" s="22"/>
      <c r="F743" s="22"/>
      <c r="G743" s="22"/>
      <c r="H743" s="22"/>
      <c r="I743" s="108"/>
      <c r="J743" s="108"/>
      <c r="K743" s="245"/>
      <c r="L743" s="108"/>
      <c r="M743" s="108"/>
      <c r="N743" s="108"/>
      <c r="O743" s="108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</row>
    <row r="744" spans="1:27" ht="14.25" customHeight="1">
      <c r="A744" s="22"/>
      <c r="B744" s="22"/>
      <c r="C744" s="22"/>
      <c r="D744" s="22"/>
      <c r="E744" s="22"/>
      <c r="F744" s="22"/>
      <c r="G744" s="22"/>
      <c r="H744" s="22"/>
      <c r="I744" s="108"/>
      <c r="J744" s="108"/>
      <c r="K744" s="245"/>
      <c r="L744" s="108"/>
      <c r="M744" s="108"/>
      <c r="N744" s="108"/>
      <c r="O744" s="108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</row>
    <row r="745" spans="1:27" ht="14.25" customHeight="1">
      <c r="A745" s="22"/>
      <c r="B745" s="22"/>
      <c r="C745" s="22"/>
      <c r="D745" s="22"/>
      <c r="E745" s="22"/>
      <c r="F745" s="22"/>
      <c r="G745" s="22"/>
      <c r="H745" s="22"/>
      <c r="I745" s="108"/>
      <c r="J745" s="108"/>
      <c r="K745" s="245"/>
      <c r="L745" s="108"/>
      <c r="M745" s="108"/>
      <c r="N745" s="108"/>
      <c r="O745" s="108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</row>
    <row r="746" spans="1:27" ht="14.25" customHeight="1">
      <c r="A746" s="22"/>
      <c r="B746" s="22"/>
      <c r="C746" s="22"/>
      <c r="D746" s="22"/>
      <c r="E746" s="22"/>
      <c r="F746" s="22"/>
      <c r="G746" s="22"/>
      <c r="H746" s="22"/>
      <c r="I746" s="108"/>
      <c r="J746" s="108"/>
      <c r="K746" s="245"/>
      <c r="L746" s="108"/>
      <c r="M746" s="108"/>
      <c r="N746" s="108"/>
      <c r="O746" s="108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</row>
    <row r="747" spans="1:27" ht="14.25" customHeight="1">
      <c r="A747" s="22"/>
      <c r="B747" s="22"/>
      <c r="C747" s="22"/>
      <c r="D747" s="22"/>
      <c r="E747" s="22"/>
      <c r="F747" s="22"/>
      <c r="G747" s="22"/>
      <c r="H747" s="22"/>
      <c r="I747" s="108"/>
      <c r="J747" s="108"/>
      <c r="K747" s="245"/>
      <c r="L747" s="108"/>
      <c r="M747" s="108"/>
      <c r="N747" s="108"/>
      <c r="O747" s="108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</row>
    <row r="748" spans="1:27" ht="14.25" customHeight="1">
      <c r="A748" s="22"/>
      <c r="B748" s="22"/>
      <c r="C748" s="22"/>
      <c r="D748" s="22"/>
      <c r="E748" s="22"/>
      <c r="F748" s="22"/>
      <c r="G748" s="22"/>
      <c r="H748" s="22"/>
      <c r="I748" s="108"/>
      <c r="J748" s="108"/>
      <c r="K748" s="245"/>
      <c r="L748" s="108"/>
      <c r="M748" s="108"/>
      <c r="N748" s="108"/>
      <c r="O748" s="108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</row>
    <row r="749" spans="1:27" ht="14.25" customHeight="1">
      <c r="A749" s="22"/>
      <c r="B749" s="22"/>
      <c r="C749" s="22"/>
      <c r="D749" s="22"/>
      <c r="E749" s="22"/>
      <c r="F749" s="22"/>
      <c r="G749" s="22"/>
      <c r="H749" s="22"/>
      <c r="I749" s="108"/>
      <c r="J749" s="108"/>
      <c r="K749" s="245"/>
      <c r="L749" s="108"/>
      <c r="M749" s="108"/>
      <c r="N749" s="108"/>
      <c r="O749" s="108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</row>
    <row r="750" spans="1:27" ht="14.25" customHeight="1">
      <c r="A750" s="22"/>
      <c r="B750" s="22"/>
      <c r="C750" s="22"/>
      <c r="D750" s="22"/>
      <c r="E750" s="22"/>
      <c r="F750" s="22"/>
      <c r="G750" s="22"/>
      <c r="H750" s="22"/>
      <c r="I750" s="108"/>
      <c r="J750" s="108"/>
      <c r="K750" s="245"/>
      <c r="L750" s="108"/>
      <c r="M750" s="108"/>
      <c r="N750" s="108"/>
      <c r="O750" s="108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</row>
    <row r="751" spans="1:27" ht="14.25" customHeight="1">
      <c r="A751" s="22"/>
      <c r="B751" s="22"/>
      <c r="C751" s="22"/>
      <c r="D751" s="22"/>
      <c r="E751" s="22"/>
      <c r="F751" s="22"/>
      <c r="G751" s="22"/>
      <c r="H751" s="22"/>
      <c r="I751" s="108"/>
      <c r="J751" s="108"/>
      <c r="K751" s="245"/>
      <c r="L751" s="108"/>
      <c r="M751" s="108"/>
      <c r="N751" s="108"/>
      <c r="O751" s="108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</row>
    <row r="752" spans="1:27" ht="14.25" customHeight="1">
      <c r="A752" s="22"/>
      <c r="B752" s="22"/>
      <c r="C752" s="22"/>
      <c r="D752" s="22"/>
      <c r="E752" s="22"/>
      <c r="F752" s="22"/>
      <c r="G752" s="22"/>
      <c r="H752" s="22"/>
      <c r="I752" s="108"/>
      <c r="J752" s="108"/>
      <c r="K752" s="245"/>
      <c r="L752" s="108"/>
      <c r="M752" s="108"/>
      <c r="N752" s="108"/>
      <c r="O752" s="108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</row>
    <row r="753" spans="1:27" ht="14.25" customHeight="1">
      <c r="A753" s="22"/>
      <c r="B753" s="22"/>
      <c r="C753" s="22"/>
      <c r="D753" s="22"/>
      <c r="E753" s="22"/>
      <c r="F753" s="22"/>
      <c r="G753" s="22"/>
      <c r="H753" s="22"/>
      <c r="I753" s="108"/>
      <c r="J753" s="108"/>
      <c r="K753" s="245"/>
      <c r="L753" s="108"/>
      <c r="M753" s="108"/>
      <c r="N753" s="108"/>
      <c r="O753" s="108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</row>
    <row r="754" spans="1:27" ht="14.25" customHeight="1">
      <c r="A754" s="22"/>
      <c r="B754" s="22"/>
      <c r="C754" s="22"/>
      <c r="D754" s="22"/>
      <c r="E754" s="22"/>
      <c r="F754" s="22"/>
      <c r="G754" s="22"/>
      <c r="H754" s="22"/>
      <c r="I754" s="108"/>
      <c r="J754" s="108"/>
      <c r="K754" s="245"/>
      <c r="L754" s="108"/>
      <c r="M754" s="108"/>
      <c r="N754" s="108"/>
      <c r="O754" s="108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</row>
    <row r="755" spans="1:27" ht="14.25" customHeight="1">
      <c r="A755" s="22"/>
      <c r="B755" s="22"/>
      <c r="C755" s="22"/>
      <c r="D755" s="22"/>
      <c r="E755" s="22"/>
      <c r="F755" s="22"/>
      <c r="G755" s="22"/>
      <c r="H755" s="22"/>
      <c r="I755" s="108"/>
      <c r="J755" s="108"/>
      <c r="K755" s="245"/>
      <c r="L755" s="108"/>
      <c r="M755" s="108"/>
      <c r="N755" s="108"/>
      <c r="O755" s="108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</row>
    <row r="756" spans="1:27" ht="14.25" customHeight="1">
      <c r="A756" s="22"/>
      <c r="B756" s="22"/>
      <c r="C756" s="22"/>
      <c r="D756" s="22"/>
      <c r="E756" s="22"/>
      <c r="F756" s="22"/>
      <c r="G756" s="22"/>
      <c r="H756" s="22"/>
      <c r="I756" s="108"/>
      <c r="J756" s="108"/>
      <c r="K756" s="245"/>
      <c r="L756" s="108"/>
      <c r="M756" s="108"/>
      <c r="N756" s="108"/>
      <c r="O756" s="108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</row>
    <row r="757" spans="1:27" ht="14.25" customHeight="1">
      <c r="A757" s="22"/>
      <c r="B757" s="22"/>
      <c r="C757" s="22"/>
      <c r="D757" s="22"/>
      <c r="E757" s="22"/>
      <c r="F757" s="22"/>
      <c r="G757" s="22"/>
      <c r="H757" s="22"/>
      <c r="I757" s="108"/>
      <c r="J757" s="108"/>
      <c r="K757" s="245"/>
      <c r="L757" s="108"/>
      <c r="M757" s="108"/>
      <c r="N757" s="108"/>
      <c r="O757" s="108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</row>
    <row r="758" spans="1:27" ht="14.25" customHeight="1">
      <c r="A758" s="22"/>
      <c r="B758" s="22"/>
      <c r="C758" s="22"/>
      <c r="D758" s="22"/>
      <c r="E758" s="22"/>
      <c r="F758" s="22"/>
      <c r="G758" s="22"/>
      <c r="H758" s="22"/>
      <c r="I758" s="108"/>
      <c r="J758" s="108"/>
      <c r="K758" s="245"/>
      <c r="L758" s="108"/>
      <c r="M758" s="108"/>
      <c r="N758" s="108"/>
      <c r="O758" s="108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</row>
    <row r="759" spans="1:27" ht="14.25" customHeight="1">
      <c r="A759" s="22"/>
      <c r="B759" s="22"/>
      <c r="C759" s="22"/>
      <c r="D759" s="22"/>
      <c r="E759" s="22"/>
      <c r="F759" s="22"/>
      <c r="G759" s="22"/>
      <c r="H759" s="22"/>
      <c r="I759" s="108"/>
      <c r="J759" s="108"/>
      <c r="K759" s="245"/>
      <c r="L759" s="108"/>
      <c r="M759" s="108"/>
      <c r="N759" s="108"/>
      <c r="O759" s="108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</row>
    <row r="760" spans="1:27" ht="14.25" customHeight="1">
      <c r="A760" s="22"/>
      <c r="B760" s="22"/>
      <c r="C760" s="22"/>
      <c r="D760" s="22"/>
      <c r="E760" s="22"/>
      <c r="F760" s="22"/>
      <c r="G760" s="22"/>
      <c r="H760" s="22"/>
      <c r="I760" s="108"/>
      <c r="J760" s="108"/>
      <c r="K760" s="245"/>
      <c r="L760" s="108"/>
      <c r="M760" s="108"/>
      <c r="N760" s="108"/>
      <c r="O760" s="108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</row>
    <row r="761" spans="1:27" ht="14.25" customHeight="1">
      <c r="A761" s="22"/>
      <c r="B761" s="22"/>
      <c r="C761" s="22"/>
      <c r="D761" s="22"/>
      <c r="E761" s="22"/>
      <c r="F761" s="22"/>
      <c r="G761" s="22"/>
      <c r="H761" s="22"/>
      <c r="I761" s="108"/>
      <c r="J761" s="108"/>
      <c r="K761" s="245"/>
      <c r="L761" s="108"/>
      <c r="M761" s="108"/>
      <c r="N761" s="108"/>
      <c r="O761" s="108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</row>
    <row r="762" spans="1:27" ht="14.25" customHeight="1">
      <c r="A762" s="22"/>
      <c r="B762" s="22"/>
      <c r="C762" s="22"/>
      <c r="D762" s="22"/>
      <c r="E762" s="22"/>
      <c r="F762" s="22"/>
      <c r="G762" s="22"/>
      <c r="H762" s="22"/>
      <c r="I762" s="108"/>
      <c r="J762" s="108"/>
      <c r="K762" s="245"/>
      <c r="L762" s="108"/>
      <c r="M762" s="108"/>
      <c r="N762" s="108"/>
      <c r="O762" s="108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</row>
    <row r="763" spans="1:27" ht="14.25" customHeight="1">
      <c r="A763" s="22"/>
      <c r="B763" s="22"/>
      <c r="C763" s="22"/>
      <c r="D763" s="22"/>
      <c r="E763" s="22"/>
      <c r="F763" s="22"/>
      <c r="G763" s="22"/>
      <c r="H763" s="22"/>
      <c r="I763" s="108"/>
      <c r="J763" s="108"/>
      <c r="K763" s="245"/>
      <c r="L763" s="108"/>
      <c r="M763" s="108"/>
      <c r="N763" s="108"/>
      <c r="O763" s="108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</row>
    <row r="764" spans="1:27" ht="14.25" customHeight="1">
      <c r="A764" s="22"/>
      <c r="B764" s="22"/>
      <c r="C764" s="22"/>
      <c r="D764" s="22"/>
      <c r="E764" s="22"/>
      <c r="F764" s="22"/>
      <c r="G764" s="22"/>
      <c r="H764" s="22"/>
      <c r="I764" s="108"/>
      <c r="J764" s="108"/>
      <c r="K764" s="245"/>
      <c r="L764" s="108"/>
      <c r="M764" s="108"/>
      <c r="N764" s="108"/>
      <c r="O764" s="108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</row>
    <row r="765" spans="1:27" ht="14.25" customHeight="1">
      <c r="A765" s="22"/>
      <c r="B765" s="22"/>
      <c r="C765" s="22"/>
      <c r="D765" s="22"/>
      <c r="E765" s="22"/>
      <c r="F765" s="22"/>
      <c r="G765" s="22"/>
      <c r="H765" s="22"/>
      <c r="I765" s="108"/>
      <c r="J765" s="108"/>
      <c r="K765" s="245"/>
      <c r="L765" s="108"/>
      <c r="M765" s="108"/>
      <c r="N765" s="108"/>
      <c r="O765" s="108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</row>
    <row r="766" spans="1:27" ht="14.25" customHeight="1">
      <c r="A766" s="22"/>
      <c r="B766" s="22"/>
      <c r="C766" s="22"/>
      <c r="D766" s="22"/>
      <c r="E766" s="22"/>
      <c r="F766" s="22"/>
      <c r="G766" s="22"/>
      <c r="H766" s="22"/>
      <c r="I766" s="108"/>
      <c r="J766" s="108"/>
      <c r="K766" s="245"/>
      <c r="L766" s="108"/>
      <c r="M766" s="108"/>
      <c r="N766" s="108"/>
      <c r="O766" s="108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</row>
    <row r="767" spans="1:27" ht="14.25" customHeight="1">
      <c r="A767" s="22"/>
      <c r="B767" s="22"/>
      <c r="C767" s="22"/>
      <c r="D767" s="22"/>
      <c r="E767" s="22"/>
      <c r="F767" s="22"/>
      <c r="G767" s="22"/>
      <c r="H767" s="22"/>
      <c r="I767" s="108"/>
      <c r="J767" s="108"/>
      <c r="K767" s="245"/>
      <c r="L767" s="108"/>
      <c r="M767" s="108"/>
      <c r="N767" s="108"/>
      <c r="O767" s="108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</row>
    <row r="768" spans="1:27" ht="14.25" customHeight="1">
      <c r="A768" s="22"/>
      <c r="B768" s="22"/>
      <c r="C768" s="22"/>
      <c r="D768" s="22"/>
      <c r="E768" s="22"/>
      <c r="F768" s="22"/>
      <c r="G768" s="22"/>
      <c r="H768" s="22"/>
      <c r="I768" s="108"/>
      <c r="J768" s="108"/>
      <c r="K768" s="245"/>
      <c r="L768" s="108"/>
      <c r="M768" s="108"/>
      <c r="N768" s="108"/>
      <c r="O768" s="108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</row>
    <row r="769" spans="1:27" ht="14.25" customHeight="1">
      <c r="A769" s="22"/>
      <c r="B769" s="22"/>
      <c r="C769" s="22"/>
      <c r="D769" s="22"/>
      <c r="E769" s="22"/>
      <c r="F769" s="22"/>
      <c r="G769" s="22"/>
      <c r="H769" s="22"/>
      <c r="I769" s="108"/>
      <c r="J769" s="108"/>
      <c r="K769" s="245"/>
      <c r="L769" s="108"/>
      <c r="M769" s="108"/>
      <c r="N769" s="108"/>
      <c r="O769" s="108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</row>
    <row r="770" spans="1:27" ht="14.25" customHeight="1">
      <c r="A770" s="22"/>
      <c r="B770" s="22"/>
      <c r="C770" s="22"/>
      <c r="D770" s="22"/>
      <c r="E770" s="22"/>
      <c r="F770" s="22"/>
      <c r="G770" s="22"/>
      <c r="H770" s="22"/>
      <c r="I770" s="108"/>
      <c r="J770" s="108"/>
      <c r="K770" s="245"/>
      <c r="L770" s="108"/>
      <c r="M770" s="108"/>
      <c r="N770" s="108"/>
      <c r="O770" s="108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</row>
    <row r="771" spans="1:27" ht="14.25" customHeight="1">
      <c r="A771" s="22"/>
      <c r="B771" s="22"/>
      <c r="C771" s="22"/>
      <c r="D771" s="22"/>
      <c r="E771" s="22"/>
      <c r="F771" s="22"/>
      <c r="G771" s="22"/>
      <c r="H771" s="22"/>
      <c r="I771" s="108"/>
      <c r="J771" s="108"/>
      <c r="K771" s="245"/>
      <c r="L771" s="108"/>
      <c r="M771" s="108"/>
      <c r="N771" s="108"/>
      <c r="O771" s="108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</row>
    <row r="772" spans="1:27" ht="14.25" customHeight="1">
      <c r="A772" s="22"/>
      <c r="B772" s="22"/>
      <c r="C772" s="22"/>
      <c r="D772" s="22"/>
      <c r="E772" s="22"/>
      <c r="F772" s="22"/>
      <c r="G772" s="22"/>
      <c r="H772" s="22"/>
      <c r="I772" s="108"/>
      <c r="J772" s="108"/>
      <c r="K772" s="245"/>
      <c r="L772" s="108"/>
      <c r="M772" s="108"/>
      <c r="N772" s="108"/>
      <c r="O772" s="108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</row>
    <row r="773" spans="1:27" ht="14.25" customHeight="1">
      <c r="A773" s="22"/>
      <c r="B773" s="22"/>
      <c r="C773" s="22"/>
      <c r="D773" s="22"/>
      <c r="E773" s="22"/>
      <c r="F773" s="22"/>
      <c r="G773" s="22"/>
      <c r="H773" s="22"/>
      <c r="I773" s="108"/>
      <c r="J773" s="108"/>
      <c r="K773" s="245"/>
      <c r="L773" s="108"/>
      <c r="M773" s="108"/>
      <c r="N773" s="108"/>
      <c r="O773" s="108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</row>
    <row r="774" spans="1:27" ht="14.25" customHeight="1">
      <c r="A774" s="22"/>
      <c r="B774" s="22"/>
      <c r="C774" s="22"/>
      <c r="D774" s="22"/>
      <c r="E774" s="22"/>
      <c r="F774" s="22"/>
      <c r="G774" s="22"/>
      <c r="H774" s="22"/>
      <c r="I774" s="108"/>
      <c r="J774" s="108"/>
      <c r="K774" s="245"/>
      <c r="L774" s="108"/>
      <c r="M774" s="108"/>
      <c r="N774" s="108"/>
      <c r="O774" s="108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</row>
    <row r="775" spans="1:27" ht="14.25" customHeight="1">
      <c r="A775" s="22"/>
      <c r="B775" s="22"/>
      <c r="C775" s="22"/>
      <c r="D775" s="22"/>
      <c r="E775" s="22"/>
      <c r="F775" s="22"/>
      <c r="G775" s="22"/>
      <c r="H775" s="22"/>
      <c r="I775" s="108"/>
      <c r="J775" s="108"/>
      <c r="K775" s="245"/>
      <c r="L775" s="108"/>
      <c r="M775" s="108"/>
      <c r="N775" s="108"/>
      <c r="O775" s="108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</row>
    <row r="776" spans="1:27" ht="14.25" customHeight="1">
      <c r="A776" s="22"/>
      <c r="B776" s="22"/>
      <c r="C776" s="22"/>
      <c r="D776" s="22"/>
      <c r="E776" s="22"/>
      <c r="F776" s="22"/>
      <c r="G776" s="22"/>
      <c r="H776" s="22"/>
      <c r="I776" s="108"/>
      <c r="J776" s="108"/>
      <c r="K776" s="245"/>
      <c r="L776" s="108"/>
      <c r="M776" s="108"/>
      <c r="N776" s="108"/>
      <c r="O776" s="108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</row>
    <row r="777" spans="1:27" ht="14.25" customHeight="1">
      <c r="A777" s="22"/>
      <c r="B777" s="22"/>
      <c r="C777" s="22"/>
      <c r="D777" s="22"/>
      <c r="E777" s="22"/>
      <c r="F777" s="22"/>
      <c r="G777" s="22"/>
      <c r="H777" s="22"/>
      <c r="I777" s="108"/>
      <c r="J777" s="108"/>
      <c r="K777" s="245"/>
      <c r="L777" s="108"/>
      <c r="M777" s="108"/>
      <c r="N777" s="108"/>
      <c r="O777" s="108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</row>
    <row r="778" spans="1:27" ht="14.25" customHeight="1">
      <c r="A778" s="22"/>
      <c r="B778" s="22"/>
      <c r="C778" s="22"/>
      <c r="D778" s="22"/>
      <c r="E778" s="22"/>
      <c r="F778" s="22"/>
      <c r="G778" s="22"/>
      <c r="H778" s="22"/>
      <c r="I778" s="108"/>
      <c r="J778" s="108"/>
      <c r="K778" s="245"/>
      <c r="L778" s="108"/>
      <c r="M778" s="108"/>
      <c r="N778" s="108"/>
      <c r="O778" s="108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</row>
    <row r="779" spans="1:27" ht="14.25" customHeight="1">
      <c r="A779" s="22"/>
      <c r="B779" s="22"/>
      <c r="C779" s="22"/>
      <c r="D779" s="22"/>
      <c r="E779" s="22"/>
      <c r="F779" s="22"/>
      <c r="G779" s="22"/>
      <c r="H779" s="22"/>
      <c r="I779" s="108"/>
      <c r="J779" s="108"/>
      <c r="K779" s="245"/>
      <c r="L779" s="108"/>
      <c r="M779" s="108"/>
      <c r="N779" s="108"/>
      <c r="O779" s="108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</row>
    <row r="780" spans="1:27" ht="14.25" customHeight="1">
      <c r="A780" s="22"/>
      <c r="B780" s="22"/>
      <c r="C780" s="22"/>
      <c r="D780" s="22"/>
      <c r="E780" s="22"/>
      <c r="F780" s="22"/>
      <c r="G780" s="22"/>
      <c r="H780" s="22"/>
      <c r="I780" s="108"/>
      <c r="J780" s="108"/>
      <c r="K780" s="245"/>
      <c r="L780" s="108"/>
      <c r="M780" s="108"/>
      <c r="N780" s="108"/>
      <c r="O780" s="108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</row>
    <row r="781" spans="1:27" ht="14.25" customHeight="1">
      <c r="A781" s="22"/>
      <c r="B781" s="22"/>
      <c r="C781" s="22"/>
      <c r="D781" s="22"/>
      <c r="E781" s="22"/>
      <c r="F781" s="22"/>
      <c r="G781" s="22"/>
      <c r="H781" s="22"/>
      <c r="I781" s="108"/>
      <c r="J781" s="108"/>
      <c r="K781" s="245"/>
      <c r="L781" s="108"/>
      <c r="M781" s="108"/>
      <c r="N781" s="108"/>
      <c r="O781" s="108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</row>
    <row r="782" spans="1:27" ht="14.25" customHeight="1">
      <c r="A782" s="22"/>
      <c r="B782" s="22"/>
      <c r="C782" s="22"/>
      <c r="D782" s="22"/>
      <c r="E782" s="22"/>
      <c r="F782" s="22"/>
      <c r="G782" s="22"/>
      <c r="H782" s="22"/>
      <c r="I782" s="108"/>
      <c r="J782" s="108"/>
      <c r="K782" s="245"/>
      <c r="L782" s="108"/>
      <c r="M782" s="108"/>
      <c r="N782" s="108"/>
      <c r="O782" s="108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</row>
    <row r="783" spans="1:27" ht="14.25" customHeight="1">
      <c r="A783" s="22"/>
      <c r="B783" s="22"/>
      <c r="C783" s="22"/>
      <c r="D783" s="22"/>
      <c r="E783" s="22"/>
      <c r="F783" s="22"/>
      <c r="G783" s="22"/>
      <c r="H783" s="22"/>
      <c r="I783" s="108"/>
      <c r="J783" s="108"/>
      <c r="K783" s="245"/>
      <c r="L783" s="108"/>
      <c r="M783" s="108"/>
      <c r="N783" s="108"/>
      <c r="O783" s="108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</row>
    <row r="784" spans="1:27" ht="14.25" customHeight="1">
      <c r="A784" s="22"/>
      <c r="B784" s="22"/>
      <c r="C784" s="22"/>
      <c r="D784" s="22"/>
      <c r="E784" s="22"/>
      <c r="F784" s="22"/>
      <c r="G784" s="22"/>
      <c r="H784" s="22"/>
      <c r="I784" s="108"/>
      <c r="J784" s="108"/>
      <c r="K784" s="245"/>
      <c r="L784" s="108"/>
      <c r="M784" s="108"/>
      <c r="N784" s="108"/>
      <c r="O784" s="108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</row>
    <row r="785" spans="1:27" ht="14.25" customHeight="1">
      <c r="A785" s="22"/>
      <c r="B785" s="22"/>
      <c r="C785" s="22"/>
      <c r="D785" s="22"/>
      <c r="E785" s="22"/>
      <c r="F785" s="22"/>
      <c r="G785" s="22"/>
      <c r="H785" s="22"/>
      <c r="I785" s="108"/>
      <c r="J785" s="108"/>
      <c r="K785" s="245"/>
      <c r="L785" s="108"/>
      <c r="M785" s="108"/>
      <c r="N785" s="108"/>
      <c r="O785" s="108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</row>
    <row r="786" spans="1:27" ht="14.25" customHeight="1">
      <c r="A786" s="22"/>
      <c r="B786" s="22"/>
      <c r="C786" s="22"/>
      <c r="D786" s="22"/>
      <c r="E786" s="22"/>
      <c r="F786" s="22"/>
      <c r="G786" s="22"/>
      <c r="H786" s="22"/>
      <c r="I786" s="108"/>
      <c r="J786" s="108"/>
      <c r="K786" s="245"/>
      <c r="L786" s="108"/>
      <c r="M786" s="108"/>
      <c r="N786" s="108"/>
      <c r="O786" s="108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</row>
    <row r="787" spans="1:27" ht="14.25" customHeight="1">
      <c r="A787" s="22"/>
      <c r="B787" s="22"/>
      <c r="C787" s="22"/>
      <c r="D787" s="22"/>
      <c r="E787" s="22"/>
      <c r="F787" s="22"/>
      <c r="G787" s="22"/>
      <c r="H787" s="22"/>
      <c r="I787" s="108"/>
      <c r="J787" s="108"/>
      <c r="K787" s="245"/>
      <c r="L787" s="108"/>
      <c r="M787" s="108"/>
      <c r="N787" s="108"/>
      <c r="O787" s="108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</row>
    <row r="788" spans="1:27" ht="14.25" customHeight="1">
      <c r="A788" s="22"/>
      <c r="B788" s="22"/>
      <c r="C788" s="22"/>
      <c r="D788" s="22"/>
      <c r="E788" s="22"/>
      <c r="F788" s="22"/>
      <c r="G788" s="22"/>
      <c r="H788" s="22"/>
      <c r="I788" s="108"/>
      <c r="J788" s="108"/>
      <c r="K788" s="245"/>
      <c r="L788" s="108"/>
      <c r="M788" s="108"/>
      <c r="N788" s="108"/>
      <c r="O788" s="108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</row>
    <row r="789" spans="1:27" ht="14.25" customHeight="1">
      <c r="A789" s="22"/>
      <c r="B789" s="22"/>
      <c r="C789" s="22"/>
      <c r="D789" s="22"/>
      <c r="E789" s="22"/>
      <c r="F789" s="22"/>
      <c r="G789" s="22"/>
      <c r="H789" s="22"/>
      <c r="I789" s="108"/>
      <c r="J789" s="108"/>
      <c r="K789" s="245"/>
      <c r="L789" s="108"/>
      <c r="M789" s="108"/>
      <c r="N789" s="108"/>
      <c r="O789" s="108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</row>
    <row r="790" spans="1:27" ht="14.25" customHeight="1">
      <c r="A790" s="22"/>
      <c r="B790" s="22"/>
      <c r="C790" s="22"/>
      <c r="D790" s="22"/>
      <c r="E790" s="22"/>
      <c r="F790" s="22"/>
      <c r="G790" s="22"/>
      <c r="H790" s="22"/>
      <c r="I790" s="108"/>
      <c r="J790" s="108"/>
      <c r="K790" s="245"/>
      <c r="L790" s="108"/>
      <c r="M790" s="108"/>
      <c r="N790" s="108"/>
      <c r="O790" s="108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</row>
    <row r="791" spans="1:27" ht="14.25" customHeight="1">
      <c r="A791" s="22"/>
      <c r="B791" s="22"/>
      <c r="C791" s="22"/>
      <c r="D791" s="22"/>
      <c r="E791" s="22"/>
      <c r="F791" s="22"/>
      <c r="G791" s="22"/>
      <c r="H791" s="22"/>
      <c r="I791" s="108"/>
      <c r="J791" s="108"/>
      <c r="K791" s="245"/>
      <c r="L791" s="108"/>
      <c r="M791" s="108"/>
      <c r="N791" s="108"/>
      <c r="O791" s="108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</row>
    <row r="792" spans="1:27" ht="14.25" customHeight="1">
      <c r="A792" s="22"/>
      <c r="B792" s="22"/>
      <c r="C792" s="22"/>
      <c r="D792" s="22"/>
      <c r="E792" s="22"/>
      <c r="F792" s="22"/>
      <c r="G792" s="22"/>
      <c r="H792" s="22"/>
      <c r="I792" s="108"/>
      <c r="J792" s="108"/>
      <c r="K792" s="245"/>
      <c r="L792" s="108"/>
      <c r="M792" s="108"/>
      <c r="N792" s="108"/>
      <c r="O792" s="108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</row>
    <row r="793" spans="1:27" ht="14.25" customHeight="1">
      <c r="A793" s="22"/>
      <c r="B793" s="22"/>
      <c r="C793" s="22"/>
      <c r="D793" s="22"/>
      <c r="E793" s="22"/>
      <c r="F793" s="22"/>
      <c r="G793" s="22"/>
      <c r="H793" s="22"/>
      <c r="I793" s="108"/>
      <c r="J793" s="108"/>
      <c r="K793" s="245"/>
      <c r="L793" s="108"/>
      <c r="M793" s="108"/>
      <c r="N793" s="108"/>
      <c r="O793" s="108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</row>
    <row r="794" spans="1:27" ht="14.25" customHeight="1">
      <c r="A794" s="22"/>
      <c r="B794" s="22"/>
      <c r="C794" s="22"/>
      <c r="D794" s="22"/>
      <c r="E794" s="22"/>
      <c r="F794" s="22"/>
      <c r="G794" s="22"/>
      <c r="H794" s="22"/>
      <c r="I794" s="108"/>
      <c r="J794" s="108"/>
      <c r="K794" s="245"/>
      <c r="L794" s="108"/>
      <c r="M794" s="108"/>
      <c r="N794" s="108"/>
      <c r="O794" s="108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</row>
    <row r="795" spans="1:27" ht="14.25" customHeight="1">
      <c r="A795" s="22"/>
      <c r="B795" s="22"/>
      <c r="C795" s="22"/>
      <c r="D795" s="22"/>
      <c r="E795" s="22"/>
      <c r="F795" s="22"/>
      <c r="G795" s="22"/>
      <c r="H795" s="22"/>
      <c r="I795" s="108"/>
      <c r="J795" s="108"/>
      <c r="K795" s="245"/>
      <c r="L795" s="108"/>
      <c r="M795" s="108"/>
      <c r="N795" s="108"/>
      <c r="O795" s="108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</row>
    <row r="796" spans="1:27" ht="14.25" customHeight="1">
      <c r="A796" s="22"/>
      <c r="B796" s="22"/>
      <c r="C796" s="22"/>
      <c r="D796" s="22"/>
      <c r="E796" s="22"/>
      <c r="F796" s="22"/>
      <c r="G796" s="22"/>
      <c r="H796" s="22"/>
      <c r="I796" s="108"/>
      <c r="J796" s="108"/>
      <c r="K796" s="245"/>
      <c r="L796" s="108"/>
      <c r="M796" s="108"/>
      <c r="N796" s="108"/>
      <c r="O796" s="108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</row>
    <row r="797" spans="1:27" ht="14.25" customHeight="1">
      <c r="A797" s="22"/>
      <c r="B797" s="22"/>
      <c r="C797" s="22"/>
      <c r="D797" s="22"/>
      <c r="E797" s="22"/>
      <c r="F797" s="22"/>
      <c r="G797" s="22"/>
      <c r="H797" s="22"/>
      <c r="I797" s="108"/>
      <c r="J797" s="108"/>
      <c r="K797" s="245"/>
      <c r="L797" s="108"/>
      <c r="M797" s="108"/>
      <c r="N797" s="108"/>
      <c r="O797" s="108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</row>
    <row r="798" spans="1:27" ht="14.25" customHeight="1">
      <c r="A798" s="22"/>
      <c r="B798" s="22"/>
      <c r="C798" s="22"/>
      <c r="D798" s="22"/>
      <c r="E798" s="22"/>
      <c r="F798" s="22"/>
      <c r="G798" s="22"/>
      <c r="H798" s="22"/>
      <c r="I798" s="108"/>
      <c r="J798" s="108"/>
      <c r="K798" s="245"/>
      <c r="L798" s="108"/>
      <c r="M798" s="108"/>
      <c r="N798" s="108"/>
      <c r="O798" s="108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</row>
    <row r="799" spans="1:27" ht="14.25" customHeight="1">
      <c r="A799" s="22"/>
      <c r="B799" s="22"/>
      <c r="C799" s="22"/>
      <c r="D799" s="22"/>
      <c r="E799" s="22"/>
      <c r="F799" s="22"/>
      <c r="G799" s="22"/>
      <c r="H799" s="22"/>
      <c r="I799" s="108"/>
      <c r="J799" s="108"/>
      <c r="K799" s="245"/>
      <c r="L799" s="108"/>
      <c r="M799" s="108"/>
      <c r="N799" s="108"/>
      <c r="O799" s="108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</row>
    <row r="800" spans="1:27" ht="14.25" customHeight="1">
      <c r="A800" s="22"/>
      <c r="B800" s="22"/>
      <c r="C800" s="22"/>
      <c r="D800" s="22"/>
      <c r="E800" s="22"/>
      <c r="F800" s="22"/>
      <c r="G800" s="22"/>
      <c r="H800" s="22"/>
      <c r="I800" s="108"/>
      <c r="J800" s="108"/>
      <c r="K800" s="245"/>
      <c r="L800" s="108"/>
      <c r="M800" s="108"/>
      <c r="N800" s="108"/>
      <c r="O800" s="108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</row>
    <row r="801" spans="1:27" ht="14.25" customHeight="1">
      <c r="A801" s="22"/>
      <c r="B801" s="22"/>
      <c r="C801" s="22"/>
      <c r="D801" s="22"/>
      <c r="E801" s="22"/>
      <c r="F801" s="22"/>
      <c r="G801" s="22"/>
      <c r="H801" s="22"/>
      <c r="I801" s="108"/>
      <c r="J801" s="108"/>
      <c r="K801" s="245"/>
      <c r="L801" s="108"/>
      <c r="M801" s="108"/>
      <c r="N801" s="108"/>
      <c r="O801" s="108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</row>
    <row r="802" spans="1:27" ht="14.25" customHeight="1">
      <c r="A802" s="22"/>
      <c r="B802" s="22"/>
      <c r="C802" s="22"/>
      <c r="D802" s="22"/>
      <c r="E802" s="22"/>
      <c r="F802" s="22"/>
      <c r="G802" s="22"/>
      <c r="H802" s="22"/>
      <c r="I802" s="108"/>
      <c r="J802" s="108"/>
      <c r="K802" s="245"/>
      <c r="L802" s="108"/>
      <c r="M802" s="108"/>
      <c r="N802" s="108"/>
      <c r="O802" s="108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</row>
    <row r="803" spans="1:27" ht="14.25" customHeight="1">
      <c r="A803" s="22"/>
      <c r="B803" s="22"/>
      <c r="C803" s="22"/>
      <c r="D803" s="22"/>
      <c r="E803" s="22"/>
      <c r="F803" s="22"/>
      <c r="G803" s="22"/>
      <c r="H803" s="22"/>
      <c r="I803" s="108"/>
      <c r="J803" s="108"/>
      <c r="K803" s="245"/>
      <c r="L803" s="108"/>
      <c r="M803" s="108"/>
      <c r="N803" s="108"/>
      <c r="O803" s="108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</row>
    <row r="804" spans="1:27" ht="14.25" customHeight="1">
      <c r="A804" s="22"/>
      <c r="B804" s="22"/>
      <c r="C804" s="22"/>
      <c r="D804" s="22"/>
      <c r="E804" s="22"/>
      <c r="F804" s="22"/>
      <c r="G804" s="22"/>
      <c r="H804" s="22"/>
      <c r="I804" s="108"/>
      <c r="J804" s="108"/>
      <c r="K804" s="245"/>
      <c r="L804" s="108"/>
      <c r="M804" s="108"/>
      <c r="N804" s="108"/>
      <c r="O804" s="108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</row>
    <row r="805" spans="1:27" ht="14.25" customHeight="1">
      <c r="A805" s="22"/>
      <c r="B805" s="22"/>
      <c r="C805" s="22"/>
      <c r="D805" s="22"/>
      <c r="E805" s="22"/>
      <c r="F805" s="22"/>
      <c r="G805" s="22"/>
      <c r="H805" s="22"/>
      <c r="I805" s="108"/>
      <c r="J805" s="108"/>
      <c r="K805" s="245"/>
      <c r="L805" s="108"/>
      <c r="M805" s="108"/>
      <c r="N805" s="108"/>
      <c r="O805" s="108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</row>
    <row r="806" spans="1:27" ht="14.25" customHeight="1">
      <c r="A806" s="22"/>
      <c r="B806" s="22"/>
      <c r="C806" s="22"/>
      <c r="D806" s="22"/>
      <c r="E806" s="22"/>
      <c r="F806" s="22"/>
      <c r="G806" s="22"/>
      <c r="H806" s="22"/>
      <c r="I806" s="108"/>
      <c r="J806" s="108"/>
      <c r="K806" s="245"/>
      <c r="L806" s="108"/>
      <c r="M806" s="108"/>
      <c r="N806" s="108"/>
      <c r="O806" s="108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</row>
    <row r="807" spans="1:27" ht="14.25" customHeight="1">
      <c r="A807" s="22"/>
      <c r="B807" s="22"/>
      <c r="C807" s="22"/>
      <c r="D807" s="22"/>
      <c r="E807" s="22"/>
      <c r="F807" s="22"/>
      <c r="G807" s="22"/>
      <c r="H807" s="22"/>
      <c r="I807" s="108"/>
      <c r="J807" s="108"/>
      <c r="K807" s="245"/>
      <c r="L807" s="108"/>
      <c r="M807" s="108"/>
      <c r="N807" s="108"/>
      <c r="O807" s="108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</row>
    <row r="808" spans="1:27" ht="14.25" customHeight="1">
      <c r="A808" s="22"/>
      <c r="B808" s="22"/>
      <c r="C808" s="22"/>
      <c r="D808" s="22"/>
      <c r="E808" s="22"/>
      <c r="F808" s="22"/>
      <c r="G808" s="22"/>
      <c r="H808" s="22"/>
      <c r="I808" s="108"/>
      <c r="J808" s="108"/>
      <c r="K808" s="245"/>
      <c r="L808" s="108"/>
      <c r="M808" s="108"/>
      <c r="N808" s="108"/>
      <c r="O808" s="108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</row>
    <row r="809" spans="1:27" ht="14.25" customHeight="1">
      <c r="A809" s="22"/>
      <c r="B809" s="22"/>
      <c r="C809" s="22"/>
      <c r="D809" s="22"/>
      <c r="E809" s="22"/>
      <c r="F809" s="22"/>
      <c r="G809" s="22"/>
      <c r="H809" s="22"/>
      <c r="I809" s="108"/>
      <c r="J809" s="108"/>
      <c r="K809" s="245"/>
      <c r="L809" s="108"/>
      <c r="M809" s="108"/>
      <c r="N809" s="108"/>
      <c r="O809" s="108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</row>
    <row r="810" spans="1:27" ht="14.25" customHeight="1">
      <c r="A810" s="22"/>
      <c r="B810" s="22"/>
      <c r="C810" s="22"/>
      <c r="D810" s="22"/>
      <c r="E810" s="22"/>
      <c r="F810" s="22"/>
      <c r="G810" s="22"/>
      <c r="H810" s="22"/>
      <c r="I810" s="108"/>
      <c r="J810" s="108"/>
      <c r="K810" s="245"/>
      <c r="L810" s="108"/>
      <c r="M810" s="108"/>
      <c r="N810" s="108"/>
      <c r="O810" s="108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</row>
    <row r="811" spans="1:27" ht="14.25" customHeight="1">
      <c r="A811" s="22"/>
      <c r="B811" s="22"/>
      <c r="C811" s="22"/>
      <c r="D811" s="22"/>
      <c r="E811" s="22"/>
      <c r="F811" s="22"/>
      <c r="G811" s="22"/>
      <c r="H811" s="22"/>
      <c r="I811" s="108"/>
      <c r="J811" s="108"/>
      <c r="K811" s="245"/>
      <c r="L811" s="108"/>
      <c r="M811" s="108"/>
      <c r="N811" s="108"/>
      <c r="O811" s="108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</row>
    <row r="812" spans="1:27" ht="14.25" customHeight="1">
      <c r="A812" s="22"/>
      <c r="B812" s="22"/>
      <c r="C812" s="22"/>
      <c r="D812" s="22"/>
      <c r="E812" s="22"/>
      <c r="F812" s="22"/>
      <c r="G812" s="22"/>
      <c r="H812" s="22"/>
      <c r="I812" s="108"/>
      <c r="J812" s="108"/>
      <c r="K812" s="245"/>
      <c r="L812" s="108"/>
      <c r="M812" s="108"/>
      <c r="N812" s="108"/>
      <c r="O812" s="108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</row>
    <row r="813" spans="1:27" ht="14.25" customHeight="1">
      <c r="A813" s="22"/>
      <c r="B813" s="22"/>
      <c r="C813" s="22"/>
      <c r="D813" s="22"/>
      <c r="E813" s="22"/>
      <c r="F813" s="22"/>
      <c r="G813" s="22"/>
      <c r="H813" s="22"/>
      <c r="I813" s="108"/>
      <c r="J813" s="108"/>
      <c r="K813" s="245"/>
      <c r="L813" s="108"/>
      <c r="M813" s="108"/>
      <c r="N813" s="108"/>
      <c r="O813" s="108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</row>
    <row r="814" spans="1:27" ht="14.25" customHeight="1">
      <c r="A814" s="22"/>
      <c r="B814" s="22"/>
      <c r="C814" s="22"/>
      <c r="D814" s="22"/>
      <c r="E814" s="22"/>
      <c r="F814" s="22"/>
      <c r="G814" s="22"/>
      <c r="H814" s="22"/>
      <c r="I814" s="108"/>
      <c r="J814" s="108"/>
      <c r="K814" s="245"/>
      <c r="L814" s="108"/>
      <c r="M814" s="108"/>
      <c r="N814" s="108"/>
      <c r="O814" s="108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</row>
    <row r="815" spans="1:27" ht="14.25" customHeight="1">
      <c r="A815" s="22"/>
      <c r="B815" s="22"/>
      <c r="C815" s="22"/>
      <c r="D815" s="22"/>
      <c r="E815" s="22"/>
      <c r="F815" s="22"/>
      <c r="G815" s="22"/>
      <c r="H815" s="22"/>
      <c r="I815" s="108"/>
      <c r="J815" s="108"/>
      <c r="K815" s="245"/>
      <c r="L815" s="108"/>
      <c r="M815" s="108"/>
      <c r="N815" s="108"/>
      <c r="O815" s="108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</row>
    <row r="816" spans="1:27" ht="14.25" customHeight="1">
      <c r="A816" s="22"/>
      <c r="B816" s="22"/>
      <c r="C816" s="22"/>
      <c r="D816" s="22"/>
      <c r="E816" s="22"/>
      <c r="F816" s="22"/>
      <c r="G816" s="22"/>
      <c r="H816" s="22"/>
      <c r="I816" s="108"/>
      <c r="J816" s="108"/>
      <c r="K816" s="245"/>
      <c r="L816" s="108"/>
      <c r="M816" s="108"/>
      <c r="N816" s="108"/>
      <c r="O816" s="108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</row>
    <row r="817" spans="1:27" ht="14.25" customHeight="1">
      <c r="A817" s="22"/>
      <c r="B817" s="22"/>
      <c r="C817" s="22"/>
      <c r="D817" s="22"/>
      <c r="E817" s="22"/>
      <c r="F817" s="22"/>
      <c r="G817" s="22"/>
      <c r="H817" s="22"/>
      <c r="I817" s="108"/>
      <c r="J817" s="108"/>
      <c r="K817" s="245"/>
      <c r="L817" s="108"/>
      <c r="M817" s="108"/>
      <c r="N817" s="108"/>
      <c r="O817" s="108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</row>
    <row r="818" spans="1:27" ht="14.25" customHeight="1">
      <c r="A818" s="22"/>
      <c r="B818" s="22"/>
      <c r="C818" s="22"/>
      <c r="D818" s="22"/>
      <c r="E818" s="22"/>
      <c r="F818" s="22"/>
      <c r="G818" s="22"/>
      <c r="H818" s="22"/>
      <c r="I818" s="108"/>
      <c r="J818" s="108"/>
      <c r="K818" s="245"/>
      <c r="L818" s="108"/>
      <c r="M818" s="108"/>
      <c r="N818" s="108"/>
      <c r="O818" s="108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</row>
    <row r="819" spans="1:27" ht="14.25" customHeight="1">
      <c r="A819" s="22"/>
      <c r="B819" s="22"/>
      <c r="C819" s="22"/>
      <c r="D819" s="22"/>
      <c r="E819" s="22"/>
      <c r="F819" s="22"/>
      <c r="G819" s="22"/>
      <c r="H819" s="22"/>
      <c r="I819" s="108"/>
      <c r="J819" s="108"/>
      <c r="K819" s="245"/>
      <c r="L819" s="108"/>
      <c r="M819" s="108"/>
      <c r="N819" s="108"/>
      <c r="O819" s="108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</row>
    <row r="820" spans="1:27" ht="14.25" customHeight="1">
      <c r="A820" s="22"/>
      <c r="B820" s="22"/>
      <c r="C820" s="22"/>
      <c r="D820" s="22"/>
      <c r="E820" s="22"/>
      <c r="F820" s="22"/>
      <c r="G820" s="22"/>
      <c r="H820" s="22"/>
      <c r="I820" s="108"/>
      <c r="J820" s="108"/>
      <c r="K820" s="245"/>
      <c r="L820" s="108"/>
      <c r="M820" s="108"/>
      <c r="N820" s="108"/>
      <c r="O820" s="108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</row>
    <row r="821" spans="1:27" ht="14.25" customHeight="1">
      <c r="A821" s="22"/>
      <c r="B821" s="22"/>
      <c r="C821" s="22"/>
      <c r="D821" s="22"/>
      <c r="E821" s="22"/>
      <c r="F821" s="22"/>
      <c r="G821" s="22"/>
      <c r="H821" s="22"/>
      <c r="I821" s="108"/>
      <c r="J821" s="108"/>
      <c r="K821" s="245"/>
      <c r="L821" s="108"/>
      <c r="M821" s="108"/>
      <c r="N821" s="108"/>
      <c r="O821" s="108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</row>
    <row r="822" spans="1:27" ht="14.25" customHeight="1">
      <c r="A822" s="22"/>
      <c r="B822" s="22"/>
      <c r="C822" s="22"/>
      <c r="D822" s="22"/>
      <c r="E822" s="22"/>
      <c r="F822" s="22"/>
      <c r="G822" s="22"/>
      <c r="H822" s="22"/>
      <c r="I822" s="108"/>
      <c r="J822" s="108"/>
      <c r="K822" s="245"/>
      <c r="L822" s="108"/>
      <c r="M822" s="108"/>
      <c r="N822" s="108"/>
      <c r="O822" s="108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</row>
    <row r="823" spans="1:27" ht="14.25" customHeight="1">
      <c r="A823" s="22"/>
      <c r="B823" s="22"/>
      <c r="C823" s="22"/>
      <c r="D823" s="22"/>
      <c r="E823" s="22"/>
      <c r="F823" s="22"/>
      <c r="G823" s="22"/>
      <c r="H823" s="22"/>
      <c r="I823" s="108"/>
      <c r="J823" s="108"/>
      <c r="K823" s="245"/>
      <c r="L823" s="108"/>
      <c r="M823" s="108"/>
      <c r="N823" s="108"/>
      <c r="O823" s="108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</row>
    <row r="824" spans="1:27" ht="14.25" customHeight="1">
      <c r="A824" s="22"/>
      <c r="B824" s="22"/>
      <c r="C824" s="22"/>
      <c r="D824" s="22"/>
      <c r="E824" s="22"/>
      <c r="F824" s="22"/>
      <c r="G824" s="22"/>
      <c r="H824" s="22"/>
      <c r="I824" s="108"/>
      <c r="J824" s="108"/>
      <c r="K824" s="245"/>
      <c r="L824" s="108"/>
      <c r="M824" s="108"/>
      <c r="N824" s="108"/>
      <c r="O824" s="108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</row>
    <row r="825" spans="1:27" ht="14.25" customHeight="1">
      <c r="A825" s="22"/>
      <c r="B825" s="22"/>
      <c r="C825" s="22"/>
      <c r="D825" s="22"/>
      <c r="E825" s="22"/>
      <c r="F825" s="22"/>
      <c r="G825" s="22"/>
      <c r="H825" s="22"/>
      <c r="I825" s="108"/>
      <c r="J825" s="108"/>
      <c r="K825" s="245"/>
      <c r="L825" s="108"/>
      <c r="M825" s="108"/>
      <c r="N825" s="108"/>
      <c r="O825" s="108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</row>
    <row r="826" spans="1:27" ht="14.25" customHeight="1">
      <c r="A826" s="22"/>
      <c r="B826" s="22"/>
      <c r="C826" s="22"/>
      <c r="D826" s="22"/>
      <c r="E826" s="22"/>
      <c r="F826" s="22"/>
      <c r="G826" s="22"/>
      <c r="H826" s="22"/>
      <c r="I826" s="108"/>
      <c r="J826" s="108"/>
      <c r="K826" s="245"/>
      <c r="L826" s="108"/>
      <c r="M826" s="108"/>
      <c r="N826" s="108"/>
      <c r="O826" s="108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</row>
    <row r="827" spans="1:27" ht="14.25" customHeight="1">
      <c r="A827" s="22"/>
      <c r="B827" s="22"/>
      <c r="C827" s="22"/>
      <c r="D827" s="22"/>
      <c r="E827" s="22"/>
      <c r="F827" s="22"/>
      <c r="G827" s="22"/>
      <c r="H827" s="22"/>
      <c r="I827" s="108"/>
      <c r="J827" s="108"/>
      <c r="K827" s="245"/>
      <c r="L827" s="108"/>
      <c r="M827" s="108"/>
      <c r="N827" s="108"/>
      <c r="O827" s="108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</row>
    <row r="828" spans="1:27" ht="14.25" customHeight="1">
      <c r="A828" s="22"/>
      <c r="B828" s="22"/>
      <c r="C828" s="22"/>
      <c r="D828" s="22"/>
      <c r="E828" s="22"/>
      <c r="F828" s="22"/>
      <c r="G828" s="22"/>
      <c r="H828" s="22"/>
      <c r="I828" s="108"/>
      <c r="J828" s="108"/>
      <c r="K828" s="245"/>
      <c r="L828" s="108"/>
      <c r="M828" s="108"/>
      <c r="N828" s="108"/>
      <c r="O828" s="108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</row>
    <row r="829" spans="1:27" ht="14.25" customHeight="1">
      <c r="A829" s="22"/>
      <c r="B829" s="22"/>
      <c r="C829" s="22"/>
      <c r="D829" s="22"/>
      <c r="E829" s="22"/>
      <c r="F829" s="22"/>
      <c r="G829" s="22"/>
      <c r="H829" s="22"/>
      <c r="I829" s="108"/>
      <c r="J829" s="108"/>
      <c r="K829" s="245"/>
      <c r="L829" s="108"/>
      <c r="M829" s="108"/>
      <c r="N829" s="108"/>
      <c r="O829" s="108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</row>
    <row r="830" spans="1:27" ht="14.25" customHeight="1">
      <c r="A830" s="22"/>
      <c r="B830" s="22"/>
      <c r="C830" s="22"/>
      <c r="D830" s="22"/>
      <c r="E830" s="22"/>
      <c r="F830" s="22"/>
      <c r="G830" s="22"/>
      <c r="H830" s="22"/>
      <c r="I830" s="108"/>
      <c r="J830" s="108"/>
      <c r="K830" s="245"/>
      <c r="L830" s="108"/>
      <c r="M830" s="108"/>
      <c r="N830" s="108"/>
      <c r="O830" s="108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</row>
    <row r="831" spans="1:27" ht="14.25" customHeight="1">
      <c r="A831" s="22"/>
      <c r="B831" s="22"/>
      <c r="C831" s="22"/>
      <c r="D831" s="22"/>
      <c r="E831" s="22"/>
      <c r="F831" s="22"/>
      <c r="G831" s="22"/>
      <c r="H831" s="22"/>
      <c r="I831" s="108"/>
      <c r="J831" s="108"/>
      <c r="K831" s="245"/>
      <c r="L831" s="108"/>
      <c r="M831" s="108"/>
      <c r="N831" s="108"/>
      <c r="O831" s="108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</row>
    <row r="832" spans="1:27" ht="14.25" customHeight="1">
      <c r="A832" s="22"/>
      <c r="B832" s="22"/>
      <c r="C832" s="22"/>
      <c r="D832" s="22"/>
      <c r="E832" s="22"/>
      <c r="F832" s="22"/>
      <c r="G832" s="22"/>
      <c r="H832" s="22"/>
      <c r="I832" s="108"/>
      <c r="J832" s="108"/>
      <c r="K832" s="245"/>
      <c r="L832" s="108"/>
      <c r="M832" s="108"/>
      <c r="N832" s="108"/>
      <c r="O832" s="108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</row>
    <row r="833" spans="1:27" ht="14.25" customHeight="1">
      <c r="A833" s="22"/>
      <c r="B833" s="22"/>
      <c r="C833" s="22"/>
      <c r="D833" s="22"/>
      <c r="E833" s="22"/>
      <c r="F833" s="22"/>
      <c r="G833" s="22"/>
      <c r="H833" s="22"/>
      <c r="I833" s="108"/>
      <c r="J833" s="108"/>
      <c r="K833" s="245"/>
      <c r="L833" s="108"/>
      <c r="M833" s="108"/>
      <c r="N833" s="108"/>
      <c r="O833" s="108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</row>
    <row r="834" spans="1:27" ht="14.25" customHeight="1">
      <c r="A834" s="22"/>
      <c r="B834" s="22"/>
      <c r="C834" s="22"/>
      <c r="D834" s="22"/>
      <c r="E834" s="22"/>
      <c r="F834" s="22"/>
      <c r="G834" s="22"/>
      <c r="H834" s="22"/>
      <c r="I834" s="108"/>
      <c r="J834" s="108"/>
      <c r="K834" s="245"/>
      <c r="L834" s="108"/>
      <c r="M834" s="108"/>
      <c r="N834" s="108"/>
      <c r="O834" s="108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</row>
    <row r="835" spans="1:27" ht="14.25" customHeight="1">
      <c r="A835" s="22"/>
      <c r="B835" s="22"/>
      <c r="C835" s="22"/>
      <c r="D835" s="22"/>
      <c r="E835" s="22"/>
      <c r="F835" s="22"/>
      <c r="G835" s="22"/>
      <c r="H835" s="22"/>
      <c r="I835" s="108"/>
      <c r="J835" s="108"/>
      <c r="K835" s="245"/>
      <c r="L835" s="108"/>
      <c r="M835" s="108"/>
      <c r="N835" s="108"/>
      <c r="O835" s="108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</row>
    <row r="836" spans="1:27" ht="14.25" customHeight="1">
      <c r="A836" s="22"/>
      <c r="B836" s="22"/>
      <c r="C836" s="22"/>
      <c r="D836" s="22"/>
      <c r="E836" s="22"/>
      <c r="F836" s="22"/>
      <c r="G836" s="22"/>
      <c r="H836" s="22"/>
      <c r="I836" s="108"/>
      <c r="J836" s="108"/>
      <c r="K836" s="245"/>
      <c r="L836" s="108"/>
      <c r="M836" s="108"/>
      <c r="N836" s="108"/>
      <c r="O836" s="108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</row>
    <row r="837" spans="1:27" ht="14.25" customHeight="1">
      <c r="A837" s="22"/>
      <c r="B837" s="22"/>
      <c r="C837" s="22"/>
      <c r="D837" s="22"/>
      <c r="E837" s="22"/>
      <c r="F837" s="22"/>
      <c r="G837" s="22"/>
      <c r="H837" s="22"/>
      <c r="I837" s="108"/>
      <c r="J837" s="108"/>
      <c r="K837" s="245"/>
      <c r="L837" s="108"/>
      <c r="M837" s="108"/>
      <c r="N837" s="108"/>
      <c r="O837" s="108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</row>
    <row r="838" spans="1:27" ht="14.25" customHeight="1">
      <c r="A838" s="22"/>
      <c r="B838" s="22"/>
      <c r="C838" s="22"/>
      <c r="D838" s="22"/>
      <c r="E838" s="22"/>
      <c r="F838" s="22"/>
      <c r="G838" s="22"/>
      <c r="H838" s="22"/>
      <c r="I838" s="108"/>
      <c r="J838" s="108"/>
      <c r="K838" s="245"/>
      <c r="L838" s="108"/>
      <c r="M838" s="108"/>
      <c r="N838" s="108"/>
      <c r="O838" s="108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</row>
    <row r="839" spans="1:27" ht="14.25" customHeight="1">
      <c r="A839" s="22"/>
      <c r="B839" s="22"/>
      <c r="C839" s="22"/>
      <c r="D839" s="22"/>
      <c r="E839" s="22"/>
      <c r="F839" s="22"/>
      <c r="G839" s="22"/>
      <c r="H839" s="22"/>
      <c r="I839" s="108"/>
      <c r="J839" s="108"/>
      <c r="K839" s="245"/>
      <c r="L839" s="108"/>
      <c r="M839" s="108"/>
      <c r="N839" s="108"/>
      <c r="O839" s="108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</row>
    <row r="840" spans="1:27" ht="14.25" customHeight="1">
      <c r="A840" s="22"/>
      <c r="B840" s="22"/>
      <c r="C840" s="22"/>
      <c r="D840" s="22"/>
      <c r="E840" s="22"/>
      <c r="F840" s="22"/>
      <c r="G840" s="22"/>
      <c r="H840" s="22"/>
      <c r="I840" s="108"/>
      <c r="J840" s="108"/>
      <c r="K840" s="245"/>
      <c r="L840" s="108"/>
      <c r="M840" s="108"/>
      <c r="N840" s="108"/>
      <c r="O840" s="108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</row>
    <row r="841" spans="1:27" ht="14.25" customHeight="1">
      <c r="A841" s="22"/>
      <c r="B841" s="22"/>
      <c r="C841" s="22"/>
      <c r="D841" s="22"/>
      <c r="E841" s="22"/>
      <c r="F841" s="22"/>
      <c r="G841" s="22"/>
      <c r="H841" s="22"/>
      <c r="I841" s="108"/>
      <c r="J841" s="108"/>
      <c r="K841" s="245"/>
      <c r="L841" s="108"/>
      <c r="M841" s="108"/>
      <c r="N841" s="108"/>
      <c r="O841" s="108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</row>
    <row r="842" spans="1:27" ht="14.25" customHeight="1">
      <c r="A842" s="22"/>
      <c r="B842" s="22"/>
      <c r="C842" s="22"/>
      <c r="D842" s="22"/>
      <c r="E842" s="22"/>
      <c r="F842" s="22"/>
      <c r="G842" s="22"/>
      <c r="H842" s="22"/>
      <c r="I842" s="108"/>
      <c r="J842" s="108"/>
      <c r="K842" s="245"/>
      <c r="L842" s="108"/>
      <c r="M842" s="108"/>
      <c r="N842" s="108"/>
      <c r="O842" s="108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</row>
    <row r="843" spans="1:27" ht="14.25" customHeight="1">
      <c r="A843" s="22"/>
      <c r="B843" s="22"/>
      <c r="C843" s="22"/>
      <c r="D843" s="22"/>
      <c r="E843" s="22"/>
      <c r="F843" s="22"/>
      <c r="G843" s="22"/>
      <c r="H843" s="22"/>
      <c r="I843" s="108"/>
      <c r="J843" s="108"/>
      <c r="K843" s="245"/>
      <c r="L843" s="108"/>
      <c r="M843" s="108"/>
      <c r="N843" s="108"/>
      <c r="O843" s="108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</row>
    <row r="844" spans="1:27" ht="14.25" customHeight="1">
      <c r="A844" s="22"/>
      <c r="B844" s="22"/>
      <c r="C844" s="22"/>
      <c r="D844" s="22"/>
      <c r="E844" s="22"/>
      <c r="F844" s="22"/>
      <c r="G844" s="22"/>
      <c r="H844" s="22"/>
      <c r="I844" s="108"/>
      <c r="J844" s="108"/>
      <c r="K844" s="245"/>
      <c r="L844" s="108"/>
      <c r="M844" s="108"/>
      <c r="N844" s="108"/>
      <c r="O844" s="108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</row>
    <row r="845" spans="1:27" ht="14.25" customHeight="1">
      <c r="A845" s="22"/>
      <c r="B845" s="22"/>
      <c r="C845" s="22"/>
      <c r="D845" s="22"/>
      <c r="E845" s="22"/>
      <c r="F845" s="22"/>
      <c r="G845" s="22"/>
      <c r="H845" s="22"/>
      <c r="I845" s="108"/>
      <c r="J845" s="108"/>
      <c r="K845" s="245"/>
      <c r="L845" s="108"/>
      <c r="M845" s="108"/>
      <c r="N845" s="108"/>
      <c r="O845" s="108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</row>
    <row r="846" spans="1:27" ht="14.25" customHeight="1">
      <c r="A846" s="22"/>
      <c r="B846" s="22"/>
      <c r="C846" s="22"/>
      <c r="D846" s="22"/>
      <c r="E846" s="22"/>
      <c r="F846" s="22"/>
      <c r="G846" s="22"/>
      <c r="H846" s="22"/>
      <c r="I846" s="108"/>
      <c r="J846" s="108"/>
      <c r="K846" s="245"/>
      <c r="L846" s="108"/>
      <c r="M846" s="108"/>
      <c r="N846" s="108"/>
      <c r="O846" s="108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</row>
    <row r="847" spans="1:27" ht="14.25" customHeight="1">
      <c r="A847" s="22"/>
      <c r="B847" s="22"/>
      <c r="C847" s="22"/>
      <c r="D847" s="22"/>
      <c r="E847" s="22"/>
      <c r="F847" s="22"/>
      <c r="G847" s="22"/>
      <c r="H847" s="22"/>
      <c r="I847" s="108"/>
      <c r="J847" s="108"/>
      <c r="K847" s="245"/>
      <c r="L847" s="108"/>
      <c r="M847" s="108"/>
      <c r="N847" s="108"/>
      <c r="O847" s="108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</row>
    <row r="848" spans="1:27" ht="14.25" customHeight="1">
      <c r="A848" s="22"/>
      <c r="B848" s="22"/>
      <c r="C848" s="22"/>
      <c r="D848" s="22"/>
      <c r="E848" s="22"/>
      <c r="F848" s="22"/>
      <c r="G848" s="22"/>
      <c r="H848" s="22"/>
      <c r="I848" s="108"/>
      <c r="J848" s="108"/>
      <c r="K848" s="245"/>
      <c r="L848" s="108"/>
      <c r="M848" s="108"/>
      <c r="N848" s="108"/>
      <c r="O848" s="108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</row>
    <row r="849" spans="1:27" ht="14.25" customHeight="1">
      <c r="A849" s="22"/>
      <c r="B849" s="22"/>
      <c r="C849" s="22"/>
      <c r="D849" s="22"/>
      <c r="E849" s="22"/>
      <c r="F849" s="22"/>
      <c r="G849" s="22"/>
      <c r="H849" s="22"/>
      <c r="I849" s="108"/>
      <c r="J849" s="108"/>
      <c r="K849" s="245"/>
      <c r="L849" s="108"/>
      <c r="M849" s="108"/>
      <c r="N849" s="108"/>
      <c r="O849" s="108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</row>
    <row r="850" spans="1:27" ht="14.25" customHeight="1">
      <c r="A850" s="22"/>
      <c r="B850" s="22"/>
      <c r="C850" s="22"/>
      <c r="D850" s="22"/>
      <c r="E850" s="22"/>
      <c r="F850" s="22"/>
      <c r="G850" s="22"/>
      <c r="H850" s="22"/>
      <c r="I850" s="108"/>
      <c r="J850" s="108"/>
      <c r="K850" s="245"/>
      <c r="L850" s="108"/>
      <c r="M850" s="108"/>
      <c r="N850" s="108"/>
      <c r="O850" s="108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</row>
    <row r="851" spans="1:27" ht="14.25" customHeight="1">
      <c r="A851" s="22"/>
      <c r="B851" s="22"/>
      <c r="C851" s="22"/>
      <c r="D851" s="22"/>
      <c r="E851" s="22"/>
      <c r="F851" s="22"/>
      <c r="G851" s="22"/>
      <c r="H851" s="22"/>
      <c r="I851" s="108"/>
      <c r="J851" s="108"/>
      <c r="K851" s="245"/>
      <c r="L851" s="108"/>
      <c r="M851" s="108"/>
      <c r="N851" s="108"/>
      <c r="O851" s="108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</row>
    <row r="852" spans="1:27" ht="14.25" customHeight="1">
      <c r="A852" s="22"/>
      <c r="B852" s="22"/>
      <c r="C852" s="22"/>
      <c r="D852" s="22"/>
      <c r="E852" s="22"/>
      <c r="F852" s="22"/>
      <c r="G852" s="22"/>
      <c r="H852" s="22"/>
      <c r="I852" s="108"/>
      <c r="J852" s="108"/>
      <c r="K852" s="245"/>
      <c r="L852" s="108"/>
      <c r="M852" s="108"/>
      <c r="N852" s="108"/>
      <c r="O852" s="108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</row>
    <row r="853" spans="1:27" ht="14.25" customHeight="1">
      <c r="A853" s="22"/>
      <c r="B853" s="22"/>
      <c r="C853" s="22"/>
      <c r="D853" s="22"/>
      <c r="E853" s="22"/>
      <c r="F853" s="22"/>
      <c r="G853" s="22"/>
      <c r="H853" s="22"/>
      <c r="I853" s="108"/>
      <c r="J853" s="108"/>
      <c r="K853" s="245"/>
      <c r="L853" s="108"/>
      <c r="M853" s="108"/>
      <c r="N853" s="108"/>
      <c r="O853" s="108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</row>
    <row r="854" spans="1:27" ht="14.25" customHeight="1">
      <c r="A854" s="22"/>
      <c r="B854" s="22"/>
      <c r="C854" s="22"/>
      <c r="D854" s="22"/>
      <c r="E854" s="22"/>
      <c r="F854" s="22"/>
      <c r="G854" s="22"/>
      <c r="H854" s="22"/>
      <c r="I854" s="108"/>
      <c r="J854" s="108"/>
      <c r="K854" s="245"/>
      <c r="L854" s="108"/>
      <c r="M854" s="108"/>
      <c r="N854" s="108"/>
      <c r="O854" s="108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</row>
    <row r="855" spans="1:27" ht="14.25" customHeight="1">
      <c r="A855" s="22"/>
      <c r="B855" s="22"/>
      <c r="C855" s="22"/>
      <c r="D855" s="22"/>
      <c r="E855" s="22"/>
      <c r="F855" s="22"/>
      <c r="G855" s="22"/>
      <c r="H855" s="22"/>
      <c r="I855" s="108"/>
      <c r="J855" s="108"/>
      <c r="K855" s="245"/>
      <c r="L855" s="108"/>
      <c r="M855" s="108"/>
      <c r="N855" s="108"/>
      <c r="O855" s="108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</row>
    <row r="856" spans="1:27" ht="14.25" customHeight="1">
      <c r="A856" s="22"/>
      <c r="B856" s="22"/>
      <c r="C856" s="22"/>
      <c r="D856" s="22"/>
      <c r="E856" s="22"/>
      <c r="F856" s="22"/>
      <c r="G856" s="22"/>
      <c r="H856" s="22"/>
      <c r="I856" s="108"/>
      <c r="J856" s="108"/>
      <c r="K856" s="245"/>
      <c r="L856" s="108"/>
      <c r="M856" s="108"/>
      <c r="N856" s="108"/>
      <c r="O856" s="108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</row>
    <row r="857" spans="1:27" ht="14.25" customHeight="1">
      <c r="A857" s="22"/>
      <c r="B857" s="22"/>
      <c r="C857" s="22"/>
      <c r="D857" s="22"/>
      <c r="E857" s="22"/>
      <c r="F857" s="22"/>
      <c r="G857" s="22"/>
      <c r="H857" s="22"/>
      <c r="I857" s="108"/>
      <c r="J857" s="108"/>
      <c r="K857" s="245"/>
      <c r="L857" s="108"/>
      <c r="M857" s="108"/>
      <c r="N857" s="108"/>
      <c r="O857" s="108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</row>
    <row r="858" spans="1:27" ht="14.25" customHeight="1">
      <c r="A858" s="22"/>
      <c r="B858" s="22"/>
      <c r="C858" s="22"/>
      <c r="D858" s="22"/>
      <c r="E858" s="22"/>
      <c r="F858" s="22"/>
      <c r="G858" s="22"/>
      <c r="H858" s="22"/>
      <c r="I858" s="108"/>
      <c r="J858" s="108"/>
      <c r="K858" s="245"/>
      <c r="L858" s="108"/>
      <c r="M858" s="108"/>
      <c r="N858" s="108"/>
      <c r="O858" s="108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</row>
    <row r="859" spans="1:27" ht="14.25" customHeight="1">
      <c r="A859" s="22"/>
      <c r="B859" s="22"/>
      <c r="C859" s="22"/>
      <c r="D859" s="22"/>
      <c r="E859" s="22"/>
      <c r="F859" s="22"/>
      <c r="G859" s="22"/>
      <c r="H859" s="22"/>
      <c r="I859" s="108"/>
      <c r="J859" s="108"/>
      <c r="K859" s="245"/>
      <c r="L859" s="108"/>
      <c r="M859" s="108"/>
      <c r="N859" s="108"/>
      <c r="O859" s="108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</row>
    <row r="860" spans="1:27" ht="14.25" customHeight="1">
      <c r="A860" s="22"/>
      <c r="B860" s="22"/>
      <c r="C860" s="22"/>
      <c r="D860" s="22"/>
      <c r="E860" s="22"/>
      <c r="F860" s="22"/>
      <c r="G860" s="22"/>
      <c r="H860" s="22"/>
      <c r="I860" s="108"/>
      <c r="J860" s="108"/>
      <c r="K860" s="245"/>
      <c r="L860" s="108"/>
      <c r="M860" s="108"/>
      <c r="N860" s="108"/>
      <c r="O860" s="108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</row>
    <row r="861" spans="1:27" ht="14.25" customHeight="1">
      <c r="A861" s="22"/>
      <c r="B861" s="22"/>
      <c r="C861" s="22"/>
      <c r="D861" s="22"/>
      <c r="E861" s="22"/>
      <c r="F861" s="22"/>
      <c r="G861" s="22"/>
      <c r="H861" s="22"/>
      <c r="I861" s="108"/>
      <c r="J861" s="108"/>
      <c r="K861" s="245"/>
      <c r="L861" s="108"/>
      <c r="M861" s="108"/>
      <c r="N861" s="108"/>
      <c r="O861" s="108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</row>
    <row r="862" spans="1:27" ht="14.25" customHeight="1">
      <c r="A862" s="22"/>
      <c r="B862" s="22"/>
      <c r="C862" s="22"/>
      <c r="D862" s="22"/>
      <c r="E862" s="22"/>
      <c r="F862" s="22"/>
      <c r="G862" s="22"/>
      <c r="H862" s="22"/>
      <c r="I862" s="108"/>
      <c r="J862" s="108"/>
      <c r="K862" s="245"/>
      <c r="L862" s="108"/>
      <c r="M862" s="108"/>
      <c r="N862" s="108"/>
      <c r="O862" s="108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</row>
    <row r="863" spans="1:27" ht="14.25" customHeight="1">
      <c r="A863" s="22"/>
      <c r="B863" s="22"/>
      <c r="C863" s="22"/>
      <c r="D863" s="22"/>
      <c r="E863" s="22"/>
      <c r="F863" s="22"/>
      <c r="G863" s="22"/>
      <c r="H863" s="22"/>
      <c r="I863" s="108"/>
      <c r="J863" s="108"/>
      <c r="K863" s="245"/>
      <c r="L863" s="108"/>
      <c r="M863" s="108"/>
      <c r="N863" s="108"/>
      <c r="O863" s="108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</row>
    <row r="864" spans="1:27" ht="14.25" customHeight="1">
      <c r="A864" s="22"/>
      <c r="B864" s="22"/>
      <c r="C864" s="22"/>
      <c r="D864" s="22"/>
      <c r="E864" s="22"/>
      <c r="F864" s="22"/>
      <c r="G864" s="22"/>
      <c r="H864" s="22"/>
      <c r="I864" s="108"/>
      <c r="J864" s="108"/>
      <c r="K864" s="245"/>
      <c r="L864" s="108"/>
      <c r="M864" s="108"/>
      <c r="N864" s="108"/>
      <c r="O864" s="108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</row>
    <row r="865" spans="1:27" ht="14.25" customHeight="1">
      <c r="A865" s="22"/>
      <c r="B865" s="22"/>
      <c r="C865" s="22"/>
      <c r="D865" s="22"/>
      <c r="E865" s="22"/>
      <c r="F865" s="22"/>
      <c r="G865" s="22"/>
      <c r="H865" s="22"/>
      <c r="I865" s="108"/>
      <c r="J865" s="108"/>
      <c r="K865" s="245"/>
      <c r="L865" s="108"/>
      <c r="M865" s="108"/>
      <c r="N865" s="108"/>
      <c r="O865" s="108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</row>
    <row r="866" spans="1:27" ht="14.25" customHeight="1">
      <c r="A866" s="22"/>
      <c r="B866" s="22"/>
      <c r="C866" s="22"/>
      <c r="D866" s="22"/>
      <c r="E866" s="22"/>
      <c r="F866" s="22"/>
      <c r="G866" s="22"/>
      <c r="H866" s="22"/>
      <c r="I866" s="108"/>
      <c r="J866" s="108"/>
      <c r="K866" s="245"/>
      <c r="L866" s="108"/>
      <c r="M866" s="108"/>
      <c r="N866" s="108"/>
      <c r="O866" s="108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</row>
    <row r="867" spans="1:27" ht="14.25" customHeight="1">
      <c r="A867" s="22"/>
      <c r="B867" s="22"/>
      <c r="C867" s="22"/>
      <c r="D867" s="22"/>
      <c r="E867" s="22"/>
      <c r="F867" s="22"/>
      <c r="G867" s="22"/>
      <c r="H867" s="22"/>
      <c r="I867" s="108"/>
      <c r="J867" s="108"/>
      <c r="K867" s="245"/>
      <c r="L867" s="108"/>
      <c r="M867" s="108"/>
      <c r="N867" s="108"/>
      <c r="O867" s="108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</row>
    <row r="868" spans="1:27" ht="14.25" customHeight="1">
      <c r="A868" s="22"/>
      <c r="B868" s="22"/>
      <c r="C868" s="22"/>
      <c r="D868" s="22"/>
      <c r="E868" s="22"/>
      <c r="F868" s="22"/>
      <c r="G868" s="22"/>
      <c r="H868" s="22"/>
      <c r="I868" s="108"/>
      <c r="J868" s="108"/>
      <c r="K868" s="245"/>
      <c r="L868" s="108"/>
      <c r="M868" s="108"/>
      <c r="N868" s="108"/>
      <c r="O868" s="108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</row>
    <row r="869" spans="1:27" ht="14.25" customHeight="1">
      <c r="A869" s="22"/>
      <c r="B869" s="22"/>
      <c r="C869" s="22"/>
      <c r="D869" s="22"/>
      <c r="E869" s="22"/>
      <c r="F869" s="22"/>
      <c r="G869" s="22"/>
      <c r="H869" s="22"/>
      <c r="I869" s="108"/>
      <c r="J869" s="108"/>
      <c r="K869" s="245"/>
      <c r="L869" s="108"/>
      <c r="M869" s="108"/>
      <c r="N869" s="108"/>
      <c r="O869" s="108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</row>
    <row r="870" spans="1:27" ht="14.25" customHeight="1">
      <c r="A870" s="22"/>
      <c r="B870" s="22"/>
      <c r="C870" s="22"/>
      <c r="D870" s="22"/>
      <c r="E870" s="22"/>
      <c r="F870" s="22"/>
      <c r="G870" s="22"/>
      <c r="H870" s="22"/>
      <c r="I870" s="108"/>
      <c r="J870" s="108"/>
      <c r="K870" s="245"/>
      <c r="L870" s="108"/>
      <c r="M870" s="108"/>
      <c r="N870" s="108"/>
      <c r="O870" s="108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</row>
    <row r="871" spans="1:27" ht="14.25" customHeight="1">
      <c r="A871" s="22"/>
      <c r="B871" s="22"/>
      <c r="C871" s="22"/>
      <c r="D871" s="22"/>
      <c r="E871" s="22"/>
      <c r="F871" s="22"/>
      <c r="G871" s="22"/>
      <c r="H871" s="22"/>
      <c r="I871" s="108"/>
      <c r="J871" s="108"/>
      <c r="K871" s="245"/>
      <c r="L871" s="108"/>
      <c r="M871" s="108"/>
      <c r="N871" s="108"/>
      <c r="O871" s="108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</row>
    <row r="872" spans="1:27" ht="14.25" customHeight="1">
      <c r="A872" s="22"/>
      <c r="B872" s="22"/>
      <c r="C872" s="22"/>
      <c r="D872" s="22"/>
      <c r="E872" s="22"/>
      <c r="F872" s="22"/>
      <c r="G872" s="22"/>
      <c r="H872" s="22"/>
      <c r="I872" s="108"/>
      <c r="J872" s="108"/>
      <c r="K872" s="245"/>
      <c r="L872" s="108"/>
      <c r="M872" s="108"/>
      <c r="N872" s="108"/>
      <c r="O872" s="108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</row>
    <row r="873" spans="1:27" ht="14.25" customHeight="1">
      <c r="A873" s="22"/>
      <c r="B873" s="22"/>
      <c r="C873" s="22"/>
      <c r="D873" s="22"/>
      <c r="E873" s="22"/>
      <c r="F873" s="22"/>
      <c r="G873" s="22"/>
      <c r="H873" s="22"/>
      <c r="I873" s="108"/>
      <c r="J873" s="108"/>
      <c r="K873" s="245"/>
      <c r="L873" s="108"/>
      <c r="M873" s="108"/>
      <c r="N873" s="108"/>
      <c r="O873" s="108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</row>
    <row r="874" spans="1:27" ht="14.25" customHeight="1">
      <c r="A874" s="22"/>
      <c r="B874" s="22"/>
      <c r="C874" s="22"/>
      <c r="D874" s="22"/>
      <c r="E874" s="22"/>
      <c r="F874" s="22"/>
      <c r="G874" s="22"/>
      <c r="H874" s="22"/>
      <c r="I874" s="108"/>
      <c r="J874" s="108"/>
      <c r="K874" s="245"/>
      <c r="L874" s="108"/>
      <c r="M874" s="108"/>
      <c r="N874" s="108"/>
      <c r="O874" s="108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</row>
    <row r="875" spans="1:27" ht="14.25" customHeight="1">
      <c r="A875" s="22"/>
      <c r="B875" s="22"/>
      <c r="C875" s="22"/>
      <c r="D875" s="22"/>
      <c r="E875" s="22"/>
      <c r="F875" s="22"/>
      <c r="G875" s="22"/>
      <c r="H875" s="22"/>
      <c r="I875" s="108"/>
      <c r="J875" s="108"/>
      <c r="K875" s="245"/>
      <c r="L875" s="108"/>
      <c r="M875" s="108"/>
      <c r="N875" s="108"/>
      <c r="O875" s="108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</row>
    <row r="876" spans="1:27" ht="14.25" customHeight="1">
      <c r="A876" s="22"/>
      <c r="B876" s="22"/>
      <c r="C876" s="22"/>
      <c r="D876" s="22"/>
      <c r="E876" s="22"/>
      <c r="F876" s="22"/>
      <c r="G876" s="22"/>
      <c r="H876" s="22"/>
      <c r="I876" s="108"/>
      <c r="J876" s="108"/>
      <c r="K876" s="245"/>
      <c r="L876" s="108"/>
      <c r="M876" s="108"/>
      <c r="N876" s="108"/>
      <c r="O876" s="108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</row>
    <row r="877" spans="1:27" ht="14.25" customHeight="1">
      <c r="A877" s="22"/>
      <c r="B877" s="22"/>
      <c r="C877" s="22"/>
      <c r="D877" s="22"/>
      <c r="E877" s="22"/>
      <c r="F877" s="22"/>
      <c r="G877" s="22"/>
      <c r="H877" s="22"/>
      <c r="I877" s="108"/>
      <c r="J877" s="108"/>
      <c r="K877" s="245"/>
      <c r="L877" s="108"/>
      <c r="M877" s="108"/>
      <c r="N877" s="108"/>
      <c r="O877" s="108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</row>
    <row r="878" spans="1:27" ht="14.25" customHeight="1">
      <c r="A878" s="22"/>
      <c r="B878" s="22"/>
      <c r="C878" s="22"/>
      <c r="D878" s="22"/>
      <c r="E878" s="22"/>
      <c r="F878" s="22"/>
      <c r="G878" s="22"/>
      <c r="H878" s="22"/>
      <c r="I878" s="108"/>
      <c r="J878" s="108"/>
      <c r="K878" s="245"/>
      <c r="L878" s="108"/>
      <c r="M878" s="108"/>
      <c r="N878" s="108"/>
      <c r="O878" s="108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</row>
    <row r="879" spans="1:27" ht="14.25" customHeight="1">
      <c r="A879" s="22"/>
      <c r="B879" s="22"/>
      <c r="C879" s="22"/>
      <c r="D879" s="22"/>
      <c r="E879" s="22"/>
      <c r="F879" s="22"/>
      <c r="G879" s="22"/>
      <c r="H879" s="22"/>
      <c r="I879" s="108"/>
      <c r="J879" s="108"/>
      <c r="K879" s="245"/>
      <c r="L879" s="108"/>
      <c r="M879" s="108"/>
      <c r="N879" s="108"/>
      <c r="O879" s="108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</row>
    <row r="880" spans="1:27" ht="14.25" customHeight="1">
      <c r="A880" s="22"/>
      <c r="B880" s="22"/>
      <c r="C880" s="22"/>
      <c r="D880" s="22"/>
      <c r="E880" s="22"/>
      <c r="F880" s="22"/>
      <c r="G880" s="22"/>
      <c r="H880" s="22"/>
      <c r="I880" s="108"/>
      <c r="J880" s="108"/>
      <c r="K880" s="245"/>
      <c r="L880" s="108"/>
      <c r="M880" s="108"/>
      <c r="N880" s="108"/>
      <c r="O880" s="108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</row>
    <row r="881" spans="1:27" ht="14.25" customHeight="1">
      <c r="A881" s="22"/>
      <c r="B881" s="22"/>
      <c r="C881" s="22"/>
      <c r="D881" s="22"/>
      <c r="E881" s="22"/>
      <c r="F881" s="22"/>
      <c r="G881" s="22"/>
      <c r="H881" s="22"/>
      <c r="I881" s="108"/>
      <c r="J881" s="108"/>
      <c r="K881" s="245"/>
      <c r="L881" s="108"/>
      <c r="M881" s="108"/>
      <c r="N881" s="108"/>
      <c r="O881" s="108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</row>
    <row r="882" spans="1:27" ht="14.25" customHeight="1">
      <c r="A882" s="22"/>
      <c r="B882" s="22"/>
      <c r="C882" s="22"/>
      <c r="D882" s="22"/>
      <c r="E882" s="22"/>
      <c r="F882" s="22"/>
      <c r="G882" s="22"/>
      <c r="H882" s="22"/>
      <c r="I882" s="108"/>
      <c r="J882" s="108"/>
      <c r="K882" s="245"/>
      <c r="L882" s="108"/>
      <c r="M882" s="108"/>
      <c r="N882" s="108"/>
      <c r="O882" s="108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</row>
    <row r="883" spans="1:27" ht="14.25" customHeight="1">
      <c r="A883" s="22"/>
      <c r="B883" s="22"/>
      <c r="C883" s="22"/>
      <c r="D883" s="22"/>
      <c r="E883" s="22"/>
      <c r="F883" s="22"/>
      <c r="G883" s="22"/>
      <c r="H883" s="22"/>
      <c r="I883" s="108"/>
      <c r="J883" s="108"/>
      <c r="K883" s="245"/>
      <c r="L883" s="108"/>
      <c r="M883" s="108"/>
      <c r="N883" s="108"/>
      <c r="O883" s="108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</row>
    <row r="884" spans="1:27" ht="14.25" customHeight="1">
      <c r="A884" s="22"/>
      <c r="B884" s="22"/>
      <c r="C884" s="22"/>
      <c r="D884" s="22"/>
      <c r="E884" s="22"/>
      <c r="F884" s="22"/>
      <c r="G884" s="22"/>
      <c r="H884" s="22"/>
      <c r="I884" s="108"/>
      <c r="J884" s="108"/>
      <c r="K884" s="245"/>
      <c r="L884" s="108"/>
      <c r="M884" s="108"/>
      <c r="N884" s="108"/>
      <c r="O884" s="108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</row>
    <row r="885" spans="1:27" ht="14.25" customHeight="1">
      <c r="A885" s="22"/>
      <c r="B885" s="22"/>
      <c r="C885" s="22"/>
      <c r="D885" s="22"/>
      <c r="E885" s="22"/>
      <c r="F885" s="22"/>
      <c r="G885" s="22"/>
      <c r="H885" s="22"/>
      <c r="I885" s="108"/>
      <c r="J885" s="108"/>
      <c r="K885" s="245"/>
      <c r="L885" s="108"/>
      <c r="M885" s="108"/>
      <c r="N885" s="108"/>
      <c r="O885" s="108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</row>
    <row r="886" spans="1:27" ht="14.25" customHeight="1">
      <c r="A886" s="22"/>
      <c r="B886" s="22"/>
      <c r="C886" s="22"/>
      <c r="D886" s="22"/>
      <c r="E886" s="22"/>
      <c r="F886" s="22"/>
      <c r="G886" s="22"/>
      <c r="H886" s="22"/>
      <c r="I886" s="108"/>
      <c r="J886" s="108"/>
      <c r="K886" s="245"/>
      <c r="L886" s="108"/>
      <c r="M886" s="108"/>
      <c r="N886" s="108"/>
      <c r="O886" s="108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</row>
    <row r="887" spans="1:27" ht="14.25" customHeight="1">
      <c r="A887" s="22"/>
      <c r="B887" s="22"/>
      <c r="C887" s="22"/>
      <c r="D887" s="22"/>
      <c r="E887" s="22"/>
      <c r="F887" s="22"/>
      <c r="G887" s="22"/>
      <c r="H887" s="22"/>
      <c r="I887" s="108"/>
      <c r="J887" s="108"/>
      <c r="K887" s="245"/>
      <c r="L887" s="108"/>
      <c r="M887" s="108"/>
      <c r="N887" s="108"/>
      <c r="O887" s="108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</row>
    <row r="888" spans="1:27" ht="14.25" customHeight="1">
      <c r="A888" s="22"/>
      <c r="B888" s="22"/>
      <c r="C888" s="22"/>
      <c r="D888" s="22"/>
      <c r="E888" s="22"/>
      <c r="F888" s="22"/>
      <c r="G888" s="22"/>
      <c r="H888" s="22"/>
      <c r="I888" s="108"/>
      <c r="J888" s="108"/>
      <c r="K888" s="245"/>
      <c r="L888" s="108"/>
      <c r="M888" s="108"/>
      <c r="N888" s="108"/>
      <c r="O888" s="108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</row>
    <row r="889" spans="1:27" ht="14.25" customHeight="1">
      <c r="A889" s="22"/>
      <c r="B889" s="22"/>
      <c r="C889" s="22"/>
      <c r="D889" s="22"/>
      <c r="E889" s="22"/>
      <c r="F889" s="22"/>
      <c r="G889" s="22"/>
      <c r="H889" s="22"/>
      <c r="I889" s="108"/>
      <c r="J889" s="108"/>
      <c r="K889" s="245"/>
      <c r="L889" s="108"/>
      <c r="M889" s="108"/>
      <c r="N889" s="108"/>
      <c r="O889" s="108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</row>
    <row r="890" spans="1:27" ht="14.25" customHeight="1">
      <c r="A890" s="22"/>
      <c r="B890" s="22"/>
      <c r="C890" s="22"/>
      <c r="D890" s="22"/>
      <c r="E890" s="22"/>
      <c r="F890" s="22"/>
      <c r="G890" s="22"/>
      <c r="H890" s="22"/>
      <c r="I890" s="108"/>
      <c r="J890" s="108"/>
      <c r="K890" s="245"/>
      <c r="L890" s="108"/>
      <c r="M890" s="108"/>
      <c r="N890" s="108"/>
      <c r="O890" s="108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</row>
    <row r="891" spans="1:27" ht="14.25" customHeight="1">
      <c r="A891" s="22"/>
      <c r="B891" s="22"/>
      <c r="C891" s="22"/>
      <c r="D891" s="22"/>
      <c r="E891" s="22"/>
      <c r="F891" s="22"/>
      <c r="G891" s="22"/>
      <c r="H891" s="22"/>
      <c r="I891" s="108"/>
      <c r="J891" s="108"/>
      <c r="K891" s="245"/>
      <c r="L891" s="108"/>
      <c r="M891" s="108"/>
      <c r="N891" s="108"/>
      <c r="O891" s="108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</row>
    <row r="892" spans="1:27" ht="14.25" customHeight="1">
      <c r="A892" s="22"/>
      <c r="B892" s="22"/>
      <c r="C892" s="22"/>
      <c r="D892" s="22"/>
      <c r="E892" s="22"/>
      <c r="F892" s="22"/>
      <c r="G892" s="22"/>
      <c r="H892" s="22"/>
      <c r="I892" s="108"/>
      <c r="J892" s="108"/>
      <c r="K892" s="245"/>
      <c r="L892" s="108"/>
      <c r="M892" s="108"/>
      <c r="N892" s="108"/>
      <c r="O892" s="108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</row>
    <row r="893" spans="1:27" ht="14.25" customHeight="1">
      <c r="A893" s="22"/>
      <c r="B893" s="22"/>
      <c r="C893" s="22"/>
      <c r="D893" s="22"/>
      <c r="E893" s="22"/>
      <c r="F893" s="22"/>
      <c r="G893" s="22"/>
      <c r="H893" s="22"/>
      <c r="I893" s="108"/>
      <c r="J893" s="108"/>
      <c r="K893" s="245"/>
      <c r="L893" s="108"/>
      <c r="M893" s="108"/>
      <c r="N893" s="108"/>
      <c r="O893" s="108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</row>
    <row r="894" spans="1:27" ht="14.25" customHeight="1">
      <c r="A894" s="22"/>
      <c r="B894" s="22"/>
      <c r="C894" s="22"/>
      <c r="D894" s="22"/>
      <c r="E894" s="22"/>
      <c r="F894" s="22"/>
      <c r="G894" s="22"/>
      <c r="H894" s="22"/>
      <c r="I894" s="108"/>
      <c r="J894" s="108"/>
      <c r="K894" s="245"/>
      <c r="L894" s="108"/>
      <c r="M894" s="108"/>
      <c r="N894" s="108"/>
      <c r="O894" s="108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</row>
    <row r="895" spans="1:27" ht="14.25" customHeight="1">
      <c r="A895" s="22"/>
      <c r="B895" s="22"/>
      <c r="C895" s="22"/>
      <c r="D895" s="22"/>
      <c r="E895" s="22"/>
      <c r="F895" s="22"/>
      <c r="G895" s="22"/>
      <c r="H895" s="22"/>
      <c r="I895" s="108"/>
      <c r="J895" s="108"/>
      <c r="K895" s="245"/>
      <c r="L895" s="108"/>
      <c r="M895" s="108"/>
      <c r="N895" s="108"/>
      <c r="O895" s="108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</row>
    <row r="896" spans="1:27" ht="14.25" customHeight="1">
      <c r="A896" s="22"/>
      <c r="B896" s="22"/>
      <c r="C896" s="22"/>
      <c r="D896" s="22"/>
      <c r="E896" s="22"/>
      <c r="F896" s="22"/>
      <c r="G896" s="22"/>
      <c r="H896" s="22"/>
      <c r="I896" s="108"/>
      <c r="J896" s="108"/>
      <c r="K896" s="245"/>
      <c r="L896" s="108"/>
      <c r="M896" s="108"/>
      <c r="N896" s="108"/>
      <c r="O896" s="108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</row>
    <row r="897" spans="1:27" ht="14.25" customHeight="1">
      <c r="A897" s="22"/>
      <c r="B897" s="22"/>
      <c r="C897" s="22"/>
      <c r="D897" s="22"/>
      <c r="E897" s="22"/>
      <c r="F897" s="22"/>
      <c r="G897" s="22"/>
      <c r="H897" s="22"/>
      <c r="I897" s="108"/>
      <c r="J897" s="108"/>
      <c r="K897" s="245"/>
      <c r="L897" s="108"/>
      <c r="M897" s="108"/>
      <c r="N897" s="108"/>
      <c r="O897" s="108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</row>
    <row r="898" spans="1:27" ht="14.25" customHeight="1">
      <c r="A898" s="22"/>
      <c r="B898" s="22"/>
      <c r="C898" s="22"/>
      <c r="D898" s="22"/>
      <c r="E898" s="22"/>
      <c r="F898" s="22"/>
      <c r="G898" s="22"/>
      <c r="H898" s="22"/>
      <c r="I898" s="108"/>
      <c r="J898" s="108"/>
      <c r="K898" s="245"/>
      <c r="L898" s="108"/>
      <c r="M898" s="108"/>
      <c r="N898" s="108"/>
      <c r="O898" s="108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</row>
    <row r="899" spans="1:27" ht="14.25" customHeight="1">
      <c r="A899" s="22"/>
      <c r="B899" s="22"/>
      <c r="C899" s="22"/>
      <c r="D899" s="22"/>
      <c r="E899" s="22"/>
      <c r="F899" s="22"/>
      <c r="G899" s="22"/>
      <c r="H899" s="22"/>
      <c r="I899" s="108"/>
      <c r="J899" s="108"/>
      <c r="K899" s="245"/>
      <c r="L899" s="108"/>
      <c r="M899" s="108"/>
      <c r="N899" s="108"/>
      <c r="O899" s="108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</row>
    <row r="900" spans="1:27" ht="14.25" customHeight="1">
      <c r="A900" s="22"/>
      <c r="B900" s="22"/>
      <c r="C900" s="22"/>
      <c r="D900" s="22"/>
      <c r="E900" s="22"/>
      <c r="F900" s="22"/>
      <c r="G900" s="22"/>
      <c r="H900" s="22"/>
      <c r="I900" s="108"/>
      <c r="J900" s="108"/>
      <c r="K900" s="245"/>
      <c r="L900" s="108"/>
      <c r="M900" s="108"/>
      <c r="N900" s="108"/>
      <c r="O900" s="108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</row>
    <row r="901" spans="1:27" ht="14.25" customHeight="1">
      <c r="A901" s="22"/>
      <c r="B901" s="22"/>
      <c r="C901" s="22"/>
      <c r="D901" s="22"/>
      <c r="E901" s="22"/>
      <c r="F901" s="22"/>
      <c r="G901" s="22"/>
      <c r="H901" s="22"/>
      <c r="I901" s="108"/>
      <c r="J901" s="108"/>
      <c r="K901" s="245"/>
      <c r="L901" s="108"/>
      <c r="M901" s="108"/>
      <c r="N901" s="108"/>
      <c r="O901" s="108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</row>
    <row r="902" spans="1:27" ht="14.25" customHeight="1">
      <c r="A902" s="22"/>
      <c r="B902" s="22"/>
      <c r="C902" s="22"/>
      <c r="D902" s="22"/>
      <c r="E902" s="22"/>
      <c r="F902" s="22"/>
      <c r="G902" s="22"/>
      <c r="H902" s="22"/>
      <c r="I902" s="108"/>
      <c r="J902" s="108"/>
      <c r="K902" s="245"/>
      <c r="L902" s="108"/>
      <c r="M902" s="108"/>
      <c r="N902" s="108"/>
      <c r="O902" s="108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</row>
    <row r="903" spans="1:27" ht="14.25" customHeight="1">
      <c r="A903" s="22"/>
      <c r="B903" s="22"/>
      <c r="C903" s="22"/>
      <c r="D903" s="22"/>
      <c r="E903" s="22"/>
      <c r="F903" s="22"/>
      <c r="G903" s="22"/>
      <c r="H903" s="22"/>
      <c r="I903" s="108"/>
      <c r="J903" s="108"/>
      <c r="K903" s="245"/>
      <c r="L903" s="108"/>
      <c r="M903" s="108"/>
      <c r="N903" s="108"/>
      <c r="O903" s="108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</row>
    <row r="904" spans="1:27" ht="14.25" customHeight="1">
      <c r="A904" s="22"/>
      <c r="B904" s="22"/>
      <c r="C904" s="22"/>
      <c r="D904" s="22"/>
      <c r="E904" s="22"/>
      <c r="F904" s="22"/>
      <c r="G904" s="22"/>
      <c r="H904" s="22"/>
      <c r="I904" s="108"/>
      <c r="J904" s="108"/>
      <c r="K904" s="245"/>
      <c r="L904" s="108"/>
      <c r="M904" s="108"/>
      <c r="N904" s="108"/>
      <c r="O904" s="108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</row>
    <row r="905" spans="1:27" ht="14.25" customHeight="1">
      <c r="A905" s="22"/>
      <c r="B905" s="22"/>
      <c r="C905" s="22"/>
      <c r="D905" s="22"/>
      <c r="E905" s="22"/>
      <c r="F905" s="22"/>
      <c r="G905" s="22"/>
      <c r="H905" s="22"/>
      <c r="I905" s="108"/>
      <c r="J905" s="108"/>
      <c r="K905" s="245"/>
      <c r="L905" s="108"/>
      <c r="M905" s="108"/>
      <c r="N905" s="108"/>
      <c r="O905" s="108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</row>
    <row r="906" spans="1:27" ht="14.25" customHeight="1">
      <c r="A906" s="22"/>
      <c r="B906" s="22"/>
      <c r="C906" s="22"/>
      <c r="D906" s="22"/>
      <c r="E906" s="22"/>
      <c r="F906" s="22"/>
      <c r="G906" s="22"/>
      <c r="H906" s="22"/>
      <c r="I906" s="108"/>
      <c r="J906" s="108"/>
      <c r="K906" s="245"/>
      <c r="L906" s="108"/>
      <c r="M906" s="108"/>
      <c r="N906" s="108"/>
      <c r="O906" s="108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</row>
    <row r="907" spans="1:27" ht="14.25" customHeight="1">
      <c r="A907" s="22"/>
      <c r="B907" s="22"/>
      <c r="C907" s="22"/>
      <c r="D907" s="22"/>
      <c r="E907" s="22"/>
      <c r="F907" s="22"/>
      <c r="G907" s="22"/>
      <c r="H907" s="22"/>
      <c r="I907" s="108"/>
      <c r="J907" s="108"/>
      <c r="K907" s="245"/>
      <c r="L907" s="108"/>
      <c r="M907" s="108"/>
      <c r="N907" s="108"/>
      <c r="O907" s="108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</row>
    <row r="908" spans="1:27" ht="14.25" customHeight="1">
      <c r="A908" s="22"/>
      <c r="B908" s="22"/>
      <c r="C908" s="22"/>
      <c r="D908" s="22"/>
      <c r="E908" s="22"/>
      <c r="F908" s="22"/>
      <c r="G908" s="22"/>
      <c r="H908" s="22"/>
      <c r="I908" s="108"/>
      <c r="J908" s="108"/>
      <c r="K908" s="245"/>
      <c r="L908" s="108"/>
      <c r="M908" s="108"/>
      <c r="N908" s="108"/>
      <c r="O908" s="108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</row>
    <row r="909" spans="1:27" ht="14.25" customHeight="1">
      <c r="A909" s="22"/>
      <c r="B909" s="22"/>
      <c r="C909" s="22"/>
      <c r="D909" s="22"/>
      <c r="E909" s="22"/>
      <c r="F909" s="22"/>
      <c r="G909" s="22"/>
      <c r="H909" s="22"/>
      <c r="I909" s="108"/>
      <c r="J909" s="108"/>
      <c r="K909" s="245"/>
      <c r="L909" s="108"/>
      <c r="M909" s="108"/>
      <c r="N909" s="108"/>
      <c r="O909" s="108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</row>
    <row r="910" spans="1:27" ht="14.25" customHeight="1">
      <c r="A910" s="22"/>
      <c r="B910" s="22"/>
      <c r="C910" s="22"/>
      <c r="D910" s="22"/>
      <c r="E910" s="22"/>
      <c r="F910" s="22"/>
      <c r="G910" s="22"/>
      <c r="H910" s="22"/>
      <c r="I910" s="108"/>
      <c r="J910" s="108"/>
      <c r="K910" s="245"/>
      <c r="L910" s="108"/>
      <c r="M910" s="108"/>
      <c r="N910" s="108"/>
      <c r="O910" s="108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</row>
    <row r="911" spans="1:27" ht="14.25" customHeight="1">
      <c r="A911" s="22"/>
      <c r="B911" s="22"/>
      <c r="C911" s="22"/>
      <c r="D911" s="22"/>
      <c r="E911" s="22"/>
      <c r="F911" s="22"/>
      <c r="G911" s="22"/>
      <c r="H911" s="22"/>
      <c r="I911" s="108"/>
      <c r="J911" s="108"/>
      <c r="K911" s="245"/>
      <c r="L911" s="108"/>
      <c r="M911" s="108"/>
      <c r="N911" s="108"/>
      <c r="O911" s="108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</row>
    <row r="912" spans="1:27" ht="14.25" customHeight="1">
      <c r="A912" s="22"/>
      <c r="B912" s="22"/>
      <c r="C912" s="22"/>
      <c r="D912" s="22"/>
      <c r="E912" s="22"/>
      <c r="F912" s="22"/>
      <c r="G912" s="22"/>
      <c r="H912" s="22"/>
      <c r="I912" s="108"/>
      <c r="J912" s="108"/>
      <c r="K912" s="245"/>
      <c r="L912" s="108"/>
      <c r="M912" s="108"/>
      <c r="N912" s="108"/>
      <c r="O912" s="108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</row>
    <row r="913" spans="1:27" ht="14.25" customHeight="1">
      <c r="A913" s="22"/>
      <c r="B913" s="22"/>
      <c r="C913" s="22"/>
      <c r="D913" s="22"/>
      <c r="E913" s="22"/>
      <c r="F913" s="22"/>
      <c r="G913" s="22"/>
      <c r="H913" s="22"/>
      <c r="I913" s="108"/>
      <c r="J913" s="108"/>
      <c r="K913" s="245"/>
      <c r="L913" s="108"/>
      <c r="M913" s="108"/>
      <c r="N913" s="108"/>
      <c r="O913" s="108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</row>
    <row r="914" spans="1:27" ht="14.25" customHeight="1">
      <c r="A914" s="22"/>
      <c r="B914" s="22"/>
      <c r="C914" s="22"/>
      <c r="D914" s="22"/>
      <c r="E914" s="22"/>
      <c r="F914" s="22"/>
      <c r="G914" s="22"/>
      <c r="H914" s="22"/>
      <c r="I914" s="108"/>
      <c r="J914" s="108"/>
      <c r="K914" s="245"/>
      <c r="L914" s="108"/>
      <c r="M914" s="108"/>
      <c r="N914" s="108"/>
      <c r="O914" s="108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</row>
    <row r="915" spans="1:27" ht="14.25" customHeight="1">
      <c r="A915" s="22"/>
      <c r="B915" s="22"/>
      <c r="C915" s="22"/>
      <c r="D915" s="22"/>
      <c r="E915" s="22"/>
      <c r="F915" s="22"/>
      <c r="G915" s="22"/>
      <c r="H915" s="22"/>
      <c r="I915" s="108"/>
      <c r="J915" s="108"/>
      <c r="K915" s="245"/>
      <c r="L915" s="108"/>
      <c r="M915" s="108"/>
      <c r="N915" s="108"/>
      <c r="O915" s="108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</row>
    <row r="916" spans="1:27" ht="14.25" customHeight="1">
      <c r="A916" s="22"/>
      <c r="B916" s="22"/>
      <c r="C916" s="22"/>
      <c r="D916" s="22"/>
      <c r="E916" s="22"/>
      <c r="F916" s="22"/>
      <c r="G916" s="22"/>
      <c r="H916" s="22"/>
      <c r="I916" s="108"/>
      <c r="J916" s="108"/>
      <c r="K916" s="245"/>
      <c r="L916" s="108"/>
      <c r="M916" s="108"/>
      <c r="N916" s="108"/>
      <c r="O916" s="108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</row>
    <row r="917" spans="1:27" ht="14.25" customHeight="1">
      <c r="A917" s="22"/>
      <c r="B917" s="22"/>
      <c r="C917" s="22"/>
      <c r="D917" s="22"/>
      <c r="E917" s="22"/>
      <c r="F917" s="22"/>
      <c r="G917" s="22"/>
      <c r="H917" s="22"/>
      <c r="I917" s="108"/>
      <c r="J917" s="108"/>
      <c r="K917" s="245"/>
      <c r="L917" s="108"/>
      <c r="M917" s="108"/>
      <c r="N917" s="108"/>
      <c r="O917" s="108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</row>
    <row r="918" spans="1:27" ht="14.25" customHeight="1">
      <c r="A918" s="22"/>
      <c r="B918" s="22"/>
      <c r="C918" s="22"/>
      <c r="D918" s="22"/>
      <c r="E918" s="22"/>
      <c r="F918" s="22"/>
      <c r="G918" s="22"/>
      <c r="H918" s="22"/>
      <c r="I918" s="108"/>
      <c r="J918" s="108"/>
      <c r="K918" s="245"/>
      <c r="L918" s="108"/>
      <c r="M918" s="108"/>
      <c r="N918" s="108"/>
      <c r="O918" s="108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</row>
    <row r="919" spans="1:27" ht="14.25" customHeight="1">
      <c r="A919" s="22"/>
      <c r="B919" s="22"/>
      <c r="C919" s="22"/>
      <c r="D919" s="22"/>
      <c r="E919" s="22"/>
      <c r="F919" s="22"/>
      <c r="G919" s="22"/>
      <c r="H919" s="22"/>
      <c r="I919" s="108"/>
      <c r="J919" s="108"/>
      <c r="K919" s="245"/>
      <c r="L919" s="108"/>
      <c r="M919" s="108"/>
      <c r="N919" s="108"/>
      <c r="O919" s="108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</row>
    <row r="920" spans="1:27" ht="14.25" customHeight="1">
      <c r="A920" s="22"/>
      <c r="B920" s="22"/>
      <c r="C920" s="22"/>
      <c r="D920" s="22"/>
      <c r="E920" s="22"/>
      <c r="F920" s="22"/>
      <c r="G920" s="22"/>
      <c r="H920" s="22"/>
      <c r="I920" s="108"/>
      <c r="J920" s="108"/>
      <c r="K920" s="245"/>
      <c r="L920" s="108"/>
      <c r="M920" s="108"/>
      <c r="N920" s="108"/>
      <c r="O920" s="108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</row>
    <row r="921" spans="1:27" ht="14.25" customHeight="1">
      <c r="A921" s="22"/>
      <c r="B921" s="22"/>
      <c r="C921" s="22"/>
      <c r="D921" s="22"/>
      <c r="E921" s="22"/>
      <c r="F921" s="22"/>
      <c r="G921" s="22"/>
      <c r="H921" s="22"/>
      <c r="I921" s="108"/>
      <c r="J921" s="108"/>
      <c r="K921" s="245"/>
      <c r="L921" s="108"/>
      <c r="M921" s="108"/>
      <c r="N921" s="108"/>
      <c r="O921" s="108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</row>
    <row r="922" spans="1:27" ht="14.25" customHeight="1">
      <c r="A922" s="22"/>
      <c r="B922" s="22"/>
      <c r="C922" s="22"/>
      <c r="D922" s="22"/>
      <c r="E922" s="22"/>
      <c r="F922" s="22"/>
      <c r="G922" s="22"/>
      <c r="H922" s="22"/>
      <c r="I922" s="108"/>
      <c r="J922" s="108"/>
      <c r="K922" s="245"/>
      <c r="L922" s="108"/>
      <c r="M922" s="108"/>
      <c r="N922" s="108"/>
      <c r="O922" s="108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</row>
    <row r="923" spans="1:27" ht="14.25" customHeight="1">
      <c r="A923" s="22"/>
      <c r="B923" s="22"/>
      <c r="C923" s="22"/>
      <c r="D923" s="22"/>
      <c r="E923" s="22"/>
      <c r="F923" s="22"/>
      <c r="G923" s="22"/>
      <c r="H923" s="22"/>
      <c r="I923" s="108"/>
      <c r="J923" s="108"/>
      <c r="K923" s="245"/>
      <c r="L923" s="108"/>
      <c r="M923" s="108"/>
      <c r="N923" s="108"/>
      <c r="O923" s="108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</row>
    <row r="924" spans="1:27" ht="14.25" customHeight="1">
      <c r="A924" s="22"/>
      <c r="B924" s="22"/>
      <c r="C924" s="22"/>
      <c r="D924" s="22"/>
      <c r="E924" s="22"/>
      <c r="F924" s="22"/>
      <c r="G924" s="22"/>
      <c r="H924" s="22"/>
      <c r="I924" s="108"/>
      <c r="J924" s="108"/>
      <c r="K924" s="245"/>
      <c r="L924" s="108"/>
      <c r="M924" s="108"/>
      <c r="N924" s="108"/>
      <c r="O924" s="108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</row>
    <row r="925" spans="1:27" ht="14.25" customHeight="1">
      <c r="A925" s="22"/>
      <c r="B925" s="22"/>
      <c r="C925" s="22"/>
      <c r="D925" s="22"/>
      <c r="E925" s="22"/>
      <c r="F925" s="22"/>
      <c r="G925" s="22"/>
      <c r="H925" s="22"/>
      <c r="I925" s="108"/>
      <c r="J925" s="108"/>
      <c r="K925" s="245"/>
      <c r="L925" s="108"/>
      <c r="M925" s="108"/>
      <c r="N925" s="108"/>
      <c r="O925" s="108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</row>
    <row r="926" spans="1:27" ht="14.25" customHeight="1">
      <c r="A926" s="22"/>
      <c r="B926" s="22"/>
      <c r="C926" s="22"/>
      <c r="D926" s="22"/>
      <c r="E926" s="22"/>
      <c r="F926" s="22"/>
      <c r="G926" s="22"/>
      <c r="H926" s="22"/>
      <c r="I926" s="108"/>
      <c r="J926" s="108"/>
      <c r="K926" s="245"/>
      <c r="L926" s="108"/>
      <c r="M926" s="108"/>
      <c r="N926" s="108"/>
      <c r="O926" s="108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</row>
    <row r="927" spans="1:27" ht="14.25" customHeight="1">
      <c r="A927" s="22"/>
      <c r="B927" s="22"/>
      <c r="C927" s="22"/>
      <c r="D927" s="22"/>
      <c r="E927" s="22"/>
      <c r="F927" s="22"/>
      <c r="G927" s="22"/>
      <c r="H927" s="22"/>
      <c r="I927" s="108"/>
      <c r="J927" s="108"/>
      <c r="K927" s="245"/>
      <c r="L927" s="108"/>
      <c r="M927" s="108"/>
      <c r="N927" s="108"/>
      <c r="O927" s="108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</row>
    <row r="928" spans="1:27" ht="14.25" customHeight="1">
      <c r="A928" s="22"/>
      <c r="B928" s="22"/>
      <c r="C928" s="22"/>
      <c r="D928" s="22"/>
      <c r="E928" s="22"/>
      <c r="F928" s="22"/>
      <c r="G928" s="22"/>
      <c r="H928" s="22"/>
      <c r="I928" s="108"/>
      <c r="J928" s="108"/>
      <c r="K928" s="245"/>
      <c r="L928" s="108"/>
      <c r="M928" s="108"/>
      <c r="N928" s="108"/>
      <c r="O928" s="108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</row>
    <row r="929" spans="1:27" ht="14.25" customHeight="1">
      <c r="A929" s="22"/>
      <c r="B929" s="22"/>
      <c r="C929" s="22"/>
      <c r="D929" s="22"/>
      <c r="E929" s="22"/>
      <c r="F929" s="22"/>
      <c r="G929" s="22"/>
      <c r="H929" s="22"/>
      <c r="I929" s="108"/>
      <c r="J929" s="108"/>
      <c r="K929" s="245"/>
      <c r="L929" s="108"/>
      <c r="M929" s="108"/>
      <c r="N929" s="108"/>
      <c r="O929" s="108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</row>
    <row r="930" spans="1:27" ht="14.25" customHeight="1">
      <c r="A930" s="22"/>
      <c r="B930" s="22"/>
      <c r="C930" s="22"/>
      <c r="D930" s="22"/>
      <c r="E930" s="22"/>
      <c r="F930" s="22"/>
      <c r="G930" s="22"/>
      <c r="H930" s="22"/>
      <c r="I930" s="108"/>
      <c r="J930" s="108"/>
      <c r="K930" s="245"/>
      <c r="L930" s="108"/>
      <c r="M930" s="108"/>
      <c r="N930" s="108"/>
      <c r="O930" s="108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</row>
    <row r="931" spans="1:27" ht="14.25" customHeight="1">
      <c r="A931" s="22"/>
      <c r="B931" s="22"/>
      <c r="C931" s="22"/>
      <c r="D931" s="22"/>
      <c r="E931" s="22"/>
      <c r="F931" s="22"/>
      <c r="G931" s="22"/>
      <c r="H931" s="22"/>
      <c r="I931" s="108"/>
      <c r="J931" s="108"/>
      <c r="K931" s="245"/>
      <c r="L931" s="108"/>
      <c r="M931" s="108"/>
      <c r="N931" s="108"/>
      <c r="O931" s="108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</row>
    <row r="932" spans="1:27" ht="14.25" customHeight="1">
      <c r="A932" s="22"/>
      <c r="B932" s="22"/>
      <c r="C932" s="22"/>
      <c r="D932" s="22"/>
      <c r="E932" s="22"/>
      <c r="F932" s="22"/>
      <c r="G932" s="22"/>
      <c r="H932" s="22"/>
      <c r="I932" s="108"/>
      <c r="J932" s="108"/>
      <c r="K932" s="245"/>
      <c r="L932" s="108"/>
      <c r="M932" s="108"/>
      <c r="N932" s="108"/>
      <c r="O932" s="108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</row>
    <row r="933" spans="1:27" ht="14.25" customHeight="1">
      <c r="A933" s="22"/>
      <c r="B933" s="22"/>
      <c r="C933" s="22"/>
      <c r="D933" s="22"/>
      <c r="E933" s="22"/>
      <c r="F933" s="22"/>
      <c r="G933" s="22"/>
      <c r="H933" s="22"/>
      <c r="I933" s="108"/>
      <c r="J933" s="108"/>
      <c r="K933" s="245"/>
      <c r="L933" s="108"/>
      <c r="M933" s="108"/>
      <c r="N933" s="108"/>
      <c r="O933" s="108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</row>
    <row r="934" spans="1:27" ht="14.25" customHeight="1">
      <c r="A934" s="22"/>
      <c r="B934" s="22"/>
      <c r="C934" s="22"/>
      <c r="D934" s="22"/>
      <c r="E934" s="22"/>
      <c r="F934" s="22"/>
      <c r="G934" s="22"/>
      <c r="H934" s="22"/>
      <c r="I934" s="108"/>
      <c r="J934" s="108"/>
      <c r="K934" s="245"/>
      <c r="L934" s="108"/>
      <c r="M934" s="108"/>
      <c r="N934" s="108"/>
      <c r="O934" s="108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</row>
    <row r="935" spans="1:27" ht="14.25" customHeight="1">
      <c r="A935" s="22"/>
      <c r="B935" s="22"/>
      <c r="C935" s="22"/>
      <c r="D935" s="22"/>
      <c r="E935" s="22"/>
      <c r="F935" s="22"/>
      <c r="G935" s="22"/>
      <c r="H935" s="22"/>
      <c r="I935" s="108"/>
      <c r="J935" s="108"/>
      <c r="K935" s="245"/>
      <c r="L935" s="108"/>
      <c r="M935" s="108"/>
      <c r="N935" s="108"/>
      <c r="O935" s="108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</row>
    <row r="936" spans="1:27" ht="14.25" customHeight="1">
      <c r="A936" s="22"/>
      <c r="B936" s="22"/>
      <c r="C936" s="22"/>
      <c r="D936" s="22"/>
      <c r="E936" s="22"/>
      <c r="F936" s="22"/>
      <c r="G936" s="22"/>
      <c r="H936" s="22"/>
      <c r="I936" s="108"/>
      <c r="J936" s="108"/>
      <c r="K936" s="245"/>
      <c r="L936" s="108"/>
      <c r="M936" s="108"/>
      <c r="N936" s="108"/>
      <c r="O936" s="108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</row>
    <row r="937" spans="1:27" ht="14.25" customHeight="1">
      <c r="A937" s="22"/>
      <c r="B937" s="22"/>
      <c r="C937" s="22"/>
      <c r="D937" s="22"/>
      <c r="E937" s="22"/>
      <c r="F937" s="22"/>
      <c r="G937" s="22"/>
      <c r="H937" s="22"/>
      <c r="I937" s="108"/>
      <c r="J937" s="108"/>
      <c r="K937" s="245"/>
      <c r="L937" s="108"/>
      <c r="M937" s="108"/>
      <c r="N937" s="108"/>
      <c r="O937" s="108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</row>
    <row r="938" spans="1:27" ht="14.25" customHeight="1">
      <c r="A938" s="22"/>
      <c r="B938" s="22"/>
      <c r="C938" s="22"/>
      <c r="D938" s="22"/>
      <c r="E938" s="22"/>
      <c r="F938" s="22"/>
      <c r="G938" s="22"/>
      <c r="H938" s="22"/>
      <c r="I938" s="108"/>
      <c r="J938" s="108"/>
      <c r="K938" s="245"/>
      <c r="L938" s="108"/>
      <c r="M938" s="108"/>
      <c r="N938" s="108"/>
      <c r="O938" s="108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</row>
    <row r="939" spans="1:27" ht="14.25" customHeight="1">
      <c r="A939" s="22"/>
      <c r="B939" s="22"/>
      <c r="C939" s="22"/>
      <c r="D939" s="22"/>
      <c r="E939" s="22"/>
      <c r="F939" s="22"/>
      <c r="G939" s="22"/>
      <c r="H939" s="22"/>
      <c r="I939" s="108"/>
      <c r="J939" s="108"/>
      <c r="K939" s="245"/>
      <c r="L939" s="108"/>
      <c r="M939" s="108"/>
      <c r="N939" s="108"/>
      <c r="O939" s="108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</row>
    <row r="940" spans="1:27" ht="14.25" customHeight="1">
      <c r="A940" s="22"/>
      <c r="B940" s="22"/>
      <c r="C940" s="22"/>
      <c r="D940" s="22"/>
      <c r="E940" s="22"/>
      <c r="F940" s="22"/>
      <c r="G940" s="22"/>
      <c r="H940" s="22"/>
      <c r="I940" s="108"/>
      <c r="J940" s="108"/>
      <c r="K940" s="245"/>
      <c r="L940" s="108"/>
      <c r="M940" s="108"/>
      <c r="N940" s="108"/>
      <c r="O940" s="108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</row>
    <row r="941" spans="1:27" ht="14.25" customHeight="1">
      <c r="A941" s="22"/>
      <c r="B941" s="22"/>
      <c r="C941" s="22"/>
      <c r="D941" s="22"/>
      <c r="E941" s="22"/>
      <c r="F941" s="22"/>
      <c r="G941" s="22"/>
      <c r="H941" s="22"/>
      <c r="I941" s="108"/>
      <c r="J941" s="108"/>
      <c r="K941" s="245"/>
      <c r="L941" s="108"/>
      <c r="M941" s="108"/>
      <c r="N941" s="108"/>
      <c r="O941" s="108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</row>
    <row r="942" spans="1:27" ht="14.25" customHeight="1">
      <c r="A942" s="22"/>
      <c r="B942" s="22"/>
      <c r="C942" s="22"/>
      <c r="D942" s="22"/>
      <c r="E942" s="22"/>
      <c r="F942" s="22"/>
      <c r="G942" s="22"/>
      <c r="H942" s="22"/>
      <c r="I942" s="108"/>
      <c r="J942" s="108"/>
      <c r="K942" s="245"/>
      <c r="L942" s="108"/>
      <c r="M942" s="108"/>
      <c r="N942" s="108"/>
      <c r="O942" s="108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</row>
    <row r="943" spans="1:27" ht="14.25" customHeight="1">
      <c r="A943" s="22"/>
      <c r="B943" s="22"/>
      <c r="C943" s="22"/>
      <c r="D943" s="22"/>
      <c r="E943" s="22"/>
      <c r="F943" s="22"/>
      <c r="G943" s="22"/>
      <c r="H943" s="22"/>
      <c r="I943" s="108"/>
      <c r="J943" s="108"/>
      <c r="K943" s="245"/>
      <c r="L943" s="108"/>
      <c r="M943" s="108"/>
      <c r="N943" s="108"/>
      <c r="O943" s="108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</row>
    <row r="944" spans="1:27" ht="14.25" customHeight="1">
      <c r="A944" s="22"/>
      <c r="B944" s="22"/>
      <c r="C944" s="22"/>
      <c r="D944" s="22"/>
      <c r="E944" s="22"/>
      <c r="F944" s="22"/>
      <c r="G944" s="22"/>
      <c r="H944" s="22"/>
      <c r="I944" s="108"/>
      <c r="J944" s="108"/>
      <c r="K944" s="245"/>
      <c r="L944" s="108"/>
      <c r="M944" s="108"/>
      <c r="N944" s="108"/>
      <c r="O944" s="108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</row>
    <row r="945" spans="1:27" ht="14.25" customHeight="1">
      <c r="A945" s="22"/>
      <c r="B945" s="22"/>
      <c r="C945" s="22"/>
      <c r="D945" s="22"/>
      <c r="E945" s="22"/>
      <c r="F945" s="22"/>
      <c r="G945" s="22"/>
      <c r="H945" s="22"/>
      <c r="I945" s="108"/>
      <c r="J945" s="108"/>
      <c r="K945" s="245"/>
      <c r="L945" s="108"/>
      <c r="M945" s="108"/>
      <c r="N945" s="108"/>
      <c r="O945" s="108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</row>
    <row r="946" spans="1:27" ht="14.25" customHeight="1">
      <c r="A946" s="22"/>
      <c r="B946" s="22"/>
      <c r="C946" s="22"/>
      <c r="D946" s="22"/>
      <c r="E946" s="22"/>
      <c r="F946" s="22"/>
      <c r="G946" s="22"/>
      <c r="H946" s="22"/>
      <c r="I946" s="108"/>
      <c r="J946" s="108"/>
      <c r="K946" s="245"/>
      <c r="L946" s="108"/>
      <c r="M946" s="108"/>
      <c r="N946" s="108"/>
      <c r="O946" s="108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</row>
    <row r="947" spans="1:27" ht="14.25" customHeight="1">
      <c r="A947" s="22"/>
      <c r="B947" s="22"/>
      <c r="C947" s="22"/>
      <c r="D947" s="22"/>
      <c r="E947" s="22"/>
      <c r="F947" s="22"/>
      <c r="G947" s="22"/>
      <c r="H947" s="22"/>
      <c r="I947" s="108"/>
      <c r="J947" s="108"/>
      <c r="K947" s="245"/>
      <c r="L947" s="108"/>
      <c r="M947" s="108"/>
      <c r="N947" s="108"/>
      <c r="O947" s="108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</row>
    <row r="948" spans="1:27" ht="14.25" customHeight="1">
      <c r="A948" s="22"/>
      <c r="B948" s="22"/>
      <c r="C948" s="22"/>
      <c r="D948" s="22"/>
      <c r="E948" s="22"/>
      <c r="F948" s="22"/>
      <c r="G948" s="22"/>
      <c r="H948" s="22"/>
      <c r="I948" s="108"/>
      <c r="J948" s="108"/>
      <c r="K948" s="245"/>
      <c r="L948" s="108"/>
      <c r="M948" s="108"/>
      <c r="N948" s="108"/>
      <c r="O948" s="108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</row>
    <row r="949" spans="1:27" ht="14.25" customHeight="1">
      <c r="A949" s="22"/>
      <c r="B949" s="22"/>
      <c r="C949" s="22"/>
      <c r="D949" s="22"/>
      <c r="E949" s="22"/>
      <c r="F949" s="22"/>
      <c r="G949" s="22"/>
      <c r="H949" s="22"/>
      <c r="I949" s="108"/>
      <c r="J949" s="108"/>
      <c r="K949" s="245"/>
      <c r="L949" s="108"/>
      <c r="M949" s="108"/>
      <c r="N949" s="108"/>
      <c r="O949" s="108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</row>
    <row r="950" spans="1:27" ht="14.25" customHeight="1">
      <c r="A950" s="22"/>
      <c r="B950" s="22"/>
      <c r="C950" s="22"/>
      <c r="D950" s="22"/>
      <c r="E950" s="22"/>
      <c r="F950" s="22"/>
      <c r="G950" s="22"/>
      <c r="H950" s="22"/>
      <c r="I950" s="108"/>
      <c r="J950" s="108"/>
      <c r="K950" s="245"/>
      <c r="L950" s="108"/>
      <c r="M950" s="108"/>
      <c r="N950" s="108"/>
      <c r="O950" s="108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</row>
    <row r="951" spans="1:27" ht="14.25" customHeight="1">
      <c r="A951" s="22"/>
      <c r="B951" s="22"/>
      <c r="C951" s="22"/>
      <c r="D951" s="22"/>
      <c r="E951" s="22"/>
      <c r="F951" s="22"/>
      <c r="G951" s="22"/>
      <c r="H951" s="22"/>
      <c r="I951" s="108"/>
      <c r="J951" s="108"/>
      <c r="K951" s="245"/>
      <c r="L951" s="108"/>
      <c r="M951" s="108"/>
      <c r="N951" s="108"/>
      <c r="O951" s="108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</row>
    <row r="952" spans="1:27" ht="14.25" customHeight="1">
      <c r="A952" s="22"/>
      <c r="B952" s="22"/>
      <c r="C952" s="22"/>
      <c r="D952" s="22"/>
      <c r="E952" s="22"/>
      <c r="F952" s="22"/>
      <c r="G952" s="22"/>
      <c r="H952" s="22"/>
      <c r="I952" s="108"/>
      <c r="J952" s="108"/>
      <c r="K952" s="245"/>
      <c r="L952" s="108"/>
      <c r="M952" s="108"/>
      <c r="N952" s="108"/>
      <c r="O952" s="108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</row>
    <row r="953" spans="1:27" ht="14.25" customHeight="1">
      <c r="A953" s="22"/>
      <c r="B953" s="22"/>
      <c r="C953" s="22"/>
      <c r="D953" s="22"/>
      <c r="E953" s="22"/>
      <c r="F953" s="22"/>
      <c r="G953" s="22"/>
      <c r="H953" s="22"/>
      <c r="I953" s="108"/>
      <c r="J953" s="108"/>
      <c r="K953" s="245"/>
      <c r="L953" s="108"/>
      <c r="M953" s="108"/>
      <c r="N953" s="108"/>
      <c r="O953" s="108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</row>
    <row r="954" spans="1:27" ht="14.25" customHeight="1">
      <c r="A954" s="22"/>
      <c r="B954" s="22"/>
      <c r="C954" s="22"/>
      <c r="D954" s="22"/>
      <c r="E954" s="22"/>
      <c r="F954" s="22"/>
      <c r="G954" s="22"/>
      <c r="H954" s="22"/>
      <c r="I954" s="108"/>
      <c r="J954" s="108"/>
      <c r="K954" s="245"/>
      <c r="L954" s="108"/>
      <c r="M954" s="108"/>
      <c r="N954" s="108"/>
      <c r="O954" s="108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</row>
    <row r="955" spans="1:27" ht="14.25" customHeight="1">
      <c r="A955" s="22"/>
      <c r="B955" s="22"/>
      <c r="C955" s="22"/>
      <c r="D955" s="22"/>
      <c r="E955" s="22"/>
      <c r="F955" s="22"/>
      <c r="G955" s="22"/>
      <c r="H955" s="22"/>
      <c r="I955" s="108"/>
      <c r="J955" s="108"/>
      <c r="K955" s="245"/>
      <c r="L955" s="108"/>
      <c r="M955" s="108"/>
      <c r="N955" s="108"/>
      <c r="O955" s="108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</row>
    <row r="956" spans="1:27" ht="14.25" customHeight="1">
      <c r="A956" s="22"/>
      <c r="B956" s="22"/>
      <c r="C956" s="22"/>
      <c r="D956" s="22"/>
      <c r="E956" s="22"/>
      <c r="F956" s="22"/>
      <c r="G956" s="22"/>
      <c r="H956" s="22"/>
      <c r="I956" s="108"/>
      <c r="J956" s="108"/>
      <c r="K956" s="245"/>
      <c r="L956" s="108"/>
      <c r="M956" s="108"/>
      <c r="N956" s="108"/>
      <c r="O956" s="108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</row>
    <row r="957" spans="1:27" ht="14.25" customHeight="1">
      <c r="A957" s="22"/>
      <c r="B957" s="22"/>
      <c r="C957" s="22"/>
      <c r="D957" s="22"/>
      <c r="E957" s="22"/>
      <c r="F957" s="22"/>
      <c r="G957" s="22"/>
      <c r="H957" s="22"/>
      <c r="I957" s="108"/>
      <c r="J957" s="108"/>
      <c r="K957" s="245"/>
      <c r="L957" s="108"/>
      <c r="M957" s="108"/>
      <c r="N957" s="108"/>
      <c r="O957" s="108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</row>
    <row r="958" spans="1:27" ht="14.25" customHeight="1">
      <c r="A958" s="22"/>
      <c r="B958" s="22"/>
      <c r="C958" s="22"/>
      <c r="D958" s="22"/>
      <c r="E958" s="22"/>
      <c r="F958" s="22"/>
      <c r="G958" s="22"/>
      <c r="H958" s="22"/>
      <c r="I958" s="108"/>
      <c r="J958" s="108"/>
      <c r="K958" s="245"/>
      <c r="L958" s="108"/>
      <c r="M958" s="108"/>
      <c r="N958" s="108"/>
      <c r="O958" s="108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</row>
    <row r="959" spans="1:27" ht="14.25" customHeight="1">
      <c r="A959" s="22"/>
      <c r="B959" s="22"/>
      <c r="C959" s="22"/>
      <c r="D959" s="22"/>
      <c r="E959" s="22"/>
      <c r="F959" s="22"/>
      <c r="G959" s="22"/>
      <c r="H959" s="22"/>
      <c r="I959" s="108"/>
      <c r="J959" s="108"/>
      <c r="K959" s="245"/>
      <c r="L959" s="108"/>
      <c r="M959" s="108"/>
      <c r="N959" s="108"/>
      <c r="O959" s="108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</row>
    <row r="960" spans="1:27" ht="14.25" customHeight="1">
      <c r="A960" s="22"/>
      <c r="B960" s="22"/>
      <c r="C960" s="22"/>
      <c r="D960" s="22"/>
      <c r="E960" s="22"/>
      <c r="F960" s="22"/>
      <c r="G960" s="22"/>
      <c r="H960" s="22"/>
      <c r="I960" s="108"/>
      <c r="J960" s="108"/>
      <c r="K960" s="245"/>
      <c r="L960" s="108"/>
      <c r="M960" s="108"/>
      <c r="N960" s="108"/>
      <c r="O960" s="108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</row>
    <row r="961" spans="1:27" ht="14.25" customHeight="1">
      <c r="A961" s="22"/>
      <c r="B961" s="22"/>
      <c r="C961" s="22"/>
      <c r="D961" s="22"/>
      <c r="E961" s="22"/>
      <c r="F961" s="22"/>
      <c r="G961" s="22"/>
      <c r="H961" s="22"/>
      <c r="I961" s="108"/>
      <c r="J961" s="108"/>
      <c r="K961" s="245"/>
      <c r="L961" s="108"/>
      <c r="M961" s="108"/>
      <c r="N961" s="108"/>
      <c r="O961" s="108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</row>
    <row r="962" spans="1:27" ht="14.25" customHeight="1">
      <c r="A962" s="22"/>
      <c r="B962" s="22"/>
      <c r="C962" s="22"/>
      <c r="D962" s="22"/>
      <c r="E962" s="22"/>
      <c r="F962" s="22"/>
      <c r="G962" s="22"/>
      <c r="H962" s="22"/>
      <c r="I962" s="108"/>
      <c r="J962" s="108"/>
      <c r="K962" s="245"/>
      <c r="L962" s="108"/>
      <c r="M962" s="108"/>
      <c r="N962" s="108"/>
      <c r="O962" s="108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</row>
    <row r="963" spans="1:27" ht="14.25" customHeight="1">
      <c r="A963" s="22"/>
      <c r="B963" s="22"/>
      <c r="C963" s="22"/>
      <c r="D963" s="22"/>
      <c r="E963" s="22"/>
      <c r="F963" s="22"/>
      <c r="G963" s="22"/>
      <c r="H963" s="22"/>
      <c r="I963" s="108"/>
      <c r="J963" s="108"/>
      <c r="K963" s="245"/>
      <c r="L963" s="108"/>
      <c r="M963" s="108"/>
      <c r="N963" s="108"/>
      <c r="O963" s="108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</row>
    <row r="964" spans="1:27" ht="14.25" customHeight="1">
      <c r="A964" s="22"/>
      <c r="B964" s="22"/>
      <c r="C964" s="22"/>
      <c r="D964" s="22"/>
      <c r="E964" s="22"/>
      <c r="F964" s="22"/>
      <c r="G964" s="22"/>
      <c r="H964" s="22"/>
      <c r="I964" s="108"/>
      <c r="J964" s="108"/>
      <c r="K964" s="245"/>
      <c r="L964" s="108"/>
      <c r="M964" s="108"/>
      <c r="N964" s="108"/>
      <c r="O964" s="108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</row>
    <row r="965" spans="1:27" ht="14.25" customHeight="1">
      <c r="A965" s="22"/>
      <c r="B965" s="22"/>
      <c r="C965" s="22"/>
      <c r="D965" s="22"/>
      <c r="E965" s="22"/>
      <c r="F965" s="22"/>
      <c r="G965" s="22"/>
      <c r="H965" s="22"/>
      <c r="I965" s="108"/>
      <c r="J965" s="108"/>
      <c r="K965" s="245"/>
      <c r="L965" s="108"/>
      <c r="M965" s="108"/>
      <c r="N965" s="108"/>
      <c r="O965" s="108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</row>
    <row r="966" spans="1:27" ht="14.25" customHeight="1">
      <c r="A966" s="22"/>
      <c r="B966" s="22"/>
      <c r="C966" s="22"/>
      <c r="D966" s="22"/>
      <c r="E966" s="22"/>
      <c r="F966" s="22"/>
      <c r="G966" s="22"/>
      <c r="H966" s="22"/>
      <c r="I966" s="108"/>
      <c r="J966" s="108"/>
      <c r="K966" s="245"/>
      <c r="L966" s="108"/>
      <c r="M966" s="108"/>
      <c r="N966" s="108"/>
      <c r="O966" s="108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</row>
    <row r="967" spans="1:27" ht="14.25" customHeight="1">
      <c r="A967" s="22"/>
      <c r="B967" s="22"/>
      <c r="C967" s="22"/>
      <c r="D967" s="22"/>
      <c r="E967" s="22"/>
      <c r="F967" s="22"/>
      <c r="G967" s="22"/>
      <c r="H967" s="22"/>
      <c r="I967" s="108"/>
      <c r="J967" s="108"/>
      <c r="K967" s="245"/>
      <c r="L967" s="108"/>
      <c r="M967" s="108"/>
      <c r="N967" s="108"/>
      <c r="O967" s="108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</row>
    <row r="968" spans="1:27" ht="14.25" customHeight="1">
      <c r="A968" s="22"/>
      <c r="B968" s="22"/>
      <c r="C968" s="22"/>
      <c r="D968" s="22"/>
      <c r="E968" s="22"/>
      <c r="F968" s="22"/>
      <c r="G968" s="22"/>
      <c r="H968" s="22"/>
      <c r="I968" s="108"/>
      <c r="J968" s="108"/>
      <c r="K968" s="245"/>
      <c r="L968" s="108"/>
      <c r="M968" s="108"/>
      <c r="N968" s="108"/>
      <c r="O968" s="108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</row>
    <row r="969" spans="1:27" ht="14.25" customHeight="1">
      <c r="A969" s="22"/>
      <c r="B969" s="22"/>
      <c r="C969" s="22"/>
      <c r="D969" s="22"/>
      <c r="E969" s="22"/>
      <c r="F969" s="22"/>
      <c r="G969" s="22"/>
      <c r="H969" s="22"/>
      <c r="I969" s="108"/>
      <c r="J969" s="108"/>
      <c r="K969" s="245"/>
      <c r="L969" s="108"/>
      <c r="M969" s="108"/>
      <c r="N969" s="108"/>
      <c r="O969" s="108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</row>
    <row r="970" spans="1:27" ht="14.25" customHeight="1">
      <c r="A970" s="22"/>
      <c r="B970" s="22"/>
      <c r="C970" s="22"/>
      <c r="D970" s="22"/>
      <c r="E970" s="22"/>
      <c r="F970" s="22"/>
      <c r="G970" s="22"/>
      <c r="H970" s="22"/>
      <c r="I970" s="108"/>
      <c r="J970" s="108"/>
      <c r="K970" s="245"/>
      <c r="L970" s="108"/>
      <c r="M970" s="108"/>
      <c r="N970" s="108"/>
      <c r="O970" s="108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</row>
    <row r="971" spans="1:27" ht="14.25" customHeight="1">
      <c r="A971" s="22"/>
      <c r="B971" s="22"/>
      <c r="C971" s="22"/>
      <c r="D971" s="22"/>
      <c r="E971" s="22"/>
      <c r="F971" s="22"/>
      <c r="G971" s="22"/>
      <c r="H971" s="22"/>
      <c r="I971" s="108"/>
      <c r="J971" s="108"/>
      <c r="K971" s="245"/>
      <c r="L971" s="108"/>
      <c r="M971" s="108"/>
      <c r="N971" s="108"/>
      <c r="O971" s="108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</row>
    <row r="972" spans="1:27" ht="14.25" customHeight="1">
      <c r="A972" s="22"/>
      <c r="B972" s="22"/>
      <c r="C972" s="22"/>
      <c r="D972" s="22"/>
      <c r="E972" s="22"/>
      <c r="F972" s="22"/>
      <c r="G972" s="22"/>
      <c r="H972" s="22"/>
      <c r="I972" s="108"/>
      <c r="J972" s="108"/>
      <c r="K972" s="245"/>
      <c r="L972" s="108"/>
      <c r="M972" s="108"/>
      <c r="N972" s="108"/>
      <c r="O972" s="108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</row>
    <row r="973" spans="1:27" ht="14.25" customHeight="1">
      <c r="A973" s="22"/>
      <c r="B973" s="22"/>
      <c r="C973" s="22"/>
      <c r="D973" s="22"/>
      <c r="E973" s="22"/>
      <c r="F973" s="22"/>
      <c r="G973" s="22"/>
      <c r="H973" s="22"/>
      <c r="I973" s="108"/>
      <c r="J973" s="108"/>
      <c r="K973" s="245"/>
      <c r="L973" s="108"/>
      <c r="M973" s="108"/>
      <c r="N973" s="108"/>
      <c r="O973" s="108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</row>
    <row r="974" spans="1:27" ht="14.25" customHeight="1">
      <c r="A974" s="22"/>
      <c r="B974" s="22"/>
      <c r="C974" s="22"/>
      <c r="D974" s="22"/>
      <c r="E974" s="22"/>
      <c r="F974" s="22"/>
      <c r="G974" s="22"/>
      <c r="H974" s="22"/>
      <c r="I974" s="108"/>
      <c r="J974" s="108"/>
      <c r="K974" s="245"/>
      <c r="L974" s="108"/>
      <c r="M974" s="108"/>
      <c r="N974" s="108"/>
      <c r="O974" s="108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</row>
    <row r="975" spans="1:27" ht="14.25" customHeight="1">
      <c r="A975" s="22"/>
      <c r="B975" s="22"/>
      <c r="C975" s="22"/>
      <c r="D975" s="22"/>
      <c r="E975" s="22"/>
      <c r="F975" s="22"/>
      <c r="G975" s="22"/>
      <c r="H975" s="22"/>
      <c r="I975" s="108"/>
      <c r="J975" s="108"/>
      <c r="K975" s="245"/>
      <c r="L975" s="108"/>
      <c r="M975" s="108"/>
      <c r="N975" s="108"/>
      <c r="O975" s="108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</row>
    <row r="976" spans="1:27" ht="14.25" customHeight="1">
      <c r="A976" s="22"/>
      <c r="B976" s="22"/>
      <c r="C976" s="22"/>
      <c r="D976" s="22"/>
      <c r="E976" s="22"/>
      <c r="F976" s="22"/>
      <c r="G976" s="22"/>
      <c r="H976" s="22"/>
      <c r="I976" s="108"/>
      <c r="J976" s="108"/>
      <c r="K976" s="245"/>
      <c r="L976" s="108"/>
      <c r="M976" s="108"/>
      <c r="N976" s="108"/>
      <c r="O976" s="108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</row>
    <row r="977" spans="1:27" ht="14.25" customHeight="1">
      <c r="A977" s="22"/>
      <c r="B977" s="22"/>
      <c r="C977" s="22"/>
      <c r="D977" s="22"/>
      <c r="E977" s="22"/>
      <c r="F977" s="22"/>
      <c r="G977" s="22"/>
      <c r="H977" s="22"/>
      <c r="I977" s="108"/>
      <c r="J977" s="108"/>
      <c r="K977" s="245"/>
      <c r="L977" s="108"/>
      <c r="M977" s="108"/>
      <c r="N977" s="108"/>
      <c r="O977" s="108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</row>
    <row r="978" spans="1:27" ht="14.25" customHeight="1">
      <c r="A978" s="22"/>
      <c r="B978" s="22"/>
      <c r="C978" s="22"/>
      <c r="D978" s="22"/>
      <c r="E978" s="22"/>
      <c r="F978" s="22"/>
      <c r="G978" s="22"/>
      <c r="H978" s="22"/>
      <c r="I978" s="108"/>
      <c r="J978" s="108"/>
      <c r="K978" s="245"/>
      <c r="L978" s="108"/>
      <c r="M978" s="108"/>
      <c r="N978" s="108"/>
      <c r="O978" s="108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</row>
    <row r="979" spans="1:27" ht="14.25" customHeight="1">
      <c r="A979" s="22"/>
      <c r="B979" s="22"/>
      <c r="C979" s="22"/>
      <c r="D979" s="22"/>
      <c r="E979" s="22"/>
      <c r="F979" s="22"/>
      <c r="G979" s="22"/>
      <c r="H979" s="22"/>
      <c r="I979" s="108"/>
      <c r="J979" s="108"/>
      <c r="K979" s="245"/>
      <c r="L979" s="108"/>
      <c r="M979" s="108"/>
      <c r="N979" s="108"/>
      <c r="O979" s="108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</row>
    <row r="980" spans="1:27" ht="14.25" customHeight="1">
      <c r="A980" s="22"/>
      <c r="B980" s="22"/>
      <c r="C980" s="22"/>
      <c r="D980" s="22"/>
      <c r="E980" s="22"/>
      <c r="F980" s="22"/>
      <c r="G980" s="22"/>
      <c r="H980" s="22"/>
      <c r="I980" s="108"/>
      <c r="J980" s="108"/>
      <c r="K980" s="245"/>
      <c r="L980" s="108"/>
      <c r="M980" s="108"/>
      <c r="N980" s="108"/>
      <c r="O980" s="108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</row>
    <row r="981" spans="1:27" ht="14.25" customHeight="1">
      <c r="A981" s="22"/>
      <c r="B981" s="22"/>
      <c r="C981" s="22"/>
      <c r="D981" s="22"/>
      <c r="E981" s="22"/>
      <c r="F981" s="22"/>
      <c r="G981" s="22"/>
      <c r="H981" s="22"/>
      <c r="I981" s="108"/>
      <c r="J981" s="108"/>
      <c r="K981" s="245"/>
      <c r="L981" s="108"/>
      <c r="M981" s="108"/>
      <c r="N981" s="108"/>
      <c r="O981" s="108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</row>
    <row r="982" spans="1:27" ht="14.25" customHeight="1">
      <c r="A982" s="22"/>
      <c r="B982" s="22"/>
      <c r="C982" s="22"/>
      <c r="D982" s="22"/>
      <c r="E982" s="22"/>
      <c r="F982" s="22"/>
      <c r="G982" s="22"/>
      <c r="H982" s="22"/>
      <c r="I982" s="108"/>
      <c r="J982" s="108"/>
      <c r="K982" s="245"/>
      <c r="L982" s="108"/>
      <c r="M982" s="108"/>
      <c r="N982" s="108"/>
      <c r="O982" s="108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</row>
    <row r="983" spans="1:27" ht="14.25" customHeight="1">
      <c r="A983" s="22"/>
      <c r="B983" s="22"/>
      <c r="C983" s="22"/>
      <c r="D983" s="22"/>
      <c r="E983" s="22"/>
      <c r="F983" s="22"/>
      <c r="G983" s="22"/>
      <c r="H983" s="22"/>
      <c r="I983" s="108"/>
      <c r="J983" s="108"/>
      <c r="K983" s="245"/>
      <c r="L983" s="108"/>
      <c r="M983" s="108"/>
      <c r="N983" s="108"/>
      <c r="O983" s="108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</row>
    <row r="984" spans="1:27" ht="14.25" customHeight="1">
      <c r="A984" s="22"/>
      <c r="B984" s="22"/>
      <c r="C984" s="22"/>
      <c r="D984" s="22"/>
      <c r="E984" s="22"/>
      <c r="F984" s="22"/>
      <c r="G984" s="22"/>
      <c r="H984" s="22"/>
      <c r="I984" s="108"/>
      <c r="J984" s="108"/>
      <c r="K984" s="245"/>
      <c r="L984" s="108"/>
      <c r="M984" s="108"/>
      <c r="N984" s="108"/>
      <c r="O984" s="108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</row>
    <row r="985" spans="1:27" ht="14.25" customHeight="1">
      <c r="A985" s="22"/>
      <c r="B985" s="22"/>
      <c r="C985" s="22"/>
      <c r="D985" s="22"/>
      <c r="E985" s="22"/>
      <c r="F985" s="22"/>
      <c r="G985" s="22"/>
      <c r="H985" s="22"/>
      <c r="I985" s="108"/>
      <c r="J985" s="108"/>
      <c r="K985" s="245"/>
      <c r="L985" s="108"/>
      <c r="M985" s="108"/>
      <c r="N985" s="108"/>
      <c r="O985" s="108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</row>
    <row r="986" spans="1:27" ht="14.25" customHeight="1">
      <c r="A986" s="22"/>
      <c r="B986" s="22"/>
      <c r="C986" s="22"/>
      <c r="D986" s="22"/>
      <c r="E986" s="22"/>
      <c r="F986" s="22"/>
      <c r="G986" s="22"/>
      <c r="H986" s="22"/>
      <c r="I986" s="108"/>
      <c r="J986" s="108"/>
      <c r="K986" s="245"/>
      <c r="L986" s="108"/>
      <c r="M986" s="108"/>
      <c r="N986" s="108"/>
      <c r="O986" s="108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</row>
    <row r="987" spans="1:27" ht="14.25" customHeight="1">
      <c r="A987" s="22"/>
      <c r="B987" s="22"/>
      <c r="C987" s="22"/>
      <c r="D987" s="22"/>
      <c r="E987" s="22"/>
      <c r="F987" s="22"/>
      <c r="G987" s="22"/>
      <c r="H987" s="22"/>
      <c r="I987" s="108"/>
      <c r="J987" s="108"/>
      <c r="K987" s="245"/>
      <c r="L987" s="108"/>
      <c r="M987" s="108"/>
      <c r="N987" s="108"/>
      <c r="O987" s="108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</row>
    <row r="988" spans="1:27" ht="14.25" customHeight="1">
      <c r="A988" s="22"/>
      <c r="B988" s="22"/>
      <c r="C988" s="22"/>
      <c r="D988" s="22"/>
      <c r="E988" s="22"/>
      <c r="F988" s="22"/>
      <c r="G988" s="22"/>
      <c r="H988" s="22"/>
      <c r="I988" s="108"/>
      <c r="J988" s="108"/>
      <c r="K988" s="245"/>
      <c r="L988" s="108"/>
      <c r="M988" s="108"/>
      <c r="N988" s="108"/>
      <c r="O988" s="108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</row>
    <row r="989" spans="1:27" ht="14.25" customHeight="1">
      <c r="A989" s="22"/>
      <c r="B989" s="22"/>
      <c r="C989" s="22"/>
      <c r="D989" s="22"/>
      <c r="E989" s="22"/>
      <c r="F989" s="22"/>
      <c r="G989" s="22"/>
      <c r="H989" s="22"/>
      <c r="I989" s="108"/>
      <c r="J989" s="108"/>
      <c r="K989" s="245"/>
      <c r="L989" s="108"/>
      <c r="M989" s="108"/>
      <c r="N989" s="108"/>
      <c r="O989" s="108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</row>
    <row r="990" spans="1:27" ht="14.25" customHeight="1">
      <c r="A990" s="22"/>
      <c r="B990" s="22"/>
      <c r="C990" s="22"/>
      <c r="D990" s="22"/>
      <c r="E990" s="22"/>
      <c r="F990" s="22"/>
      <c r="G990" s="22"/>
      <c r="H990" s="22"/>
      <c r="I990" s="108"/>
      <c r="J990" s="108"/>
      <c r="K990" s="245"/>
      <c r="L990" s="108"/>
      <c r="M990" s="108"/>
      <c r="N990" s="108"/>
      <c r="O990" s="108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</row>
    <row r="991" spans="1:27" ht="14.25" customHeight="1">
      <c r="A991" s="22"/>
      <c r="B991" s="22"/>
      <c r="C991" s="22"/>
      <c r="D991" s="22"/>
      <c r="E991" s="22"/>
      <c r="F991" s="22"/>
      <c r="G991" s="22"/>
      <c r="H991" s="22"/>
      <c r="I991" s="108"/>
      <c r="J991" s="108"/>
      <c r="K991" s="245"/>
      <c r="L991" s="108"/>
      <c r="M991" s="108"/>
      <c r="N991" s="108"/>
      <c r="O991" s="108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</row>
    <row r="992" spans="1:27" ht="14.25" customHeight="1">
      <c r="A992" s="22"/>
      <c r="B992" s="22"/>
      <c r="C992" s="22"/>
      <c r="D992" s="22"/>
      <c r="E992" s="22"/>
      <c r="F992" s="22"/>
      <c r="G992" s="22"/>
      <c r="H992" s="22"/>
      <c r="I992" s="108"/>
      <c r="J992" s="108"/>
      <c r="K992" s="245"/>
      <c r="L992" s="108"/>
      <c r="M992" s="108"/>
      <c r="N992" s="108"/>
      <c r="O992" s="108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</row>
    <row r="993" spans="1:27" ht="14.25" customHeight="1">
      <c r="A993" s="22"/>
      <c r="B993" s="22"/>
      <c r="C993" s="22"/>
      <c r="D993" s="22"/>
      <c r="E993" s="22"/>
      <c r="F993" s="22"/>
      <c r="G993" s="22"/>
      <c r="H993" s="22"/>
      <c r="I993" s="108"/>
      <c r="J993" s="108"/>
      <c r="K993" s="245"/>
      <c r="L993" s="108"/>
      <c r="M993" s="108"/>
      <c r="N993" s="108"/>
      <c r="O993" s="108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</row>
    <row r="994" spans="1:27" ht="14.25" customHeight="1">
      <c r="A994" s="22"/>
      <c r="B994" s="22"/>
      <c r="C994" s="22"/>
      <c r="D994" s="22"/>
      <c r="E994" s="22"/>
      <c r="F994" s="22"/>
      <c r="G994" s="22"/>
      <c r="H994" s="22"/>
      <c r="I994" s="108"/>
      <c r="J994" s="108"/>
      <c r="K994" s="245"/>
      <c r="L994" s="108"/>
      <c r="M994" s="108"/>
      <c r="N994" s="108"/>
      <c r="O994" s="108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</row>
    <row r="995" spans="1:27" ht="14.25" customHeight="1">
      <c r="A995" s="22"/>
      <c r="B995" s="22"/>
      <c r="C995" s="22"/>
      <c r="D995" s="22"/>
      <c r="E995" s="22"/>
      <c r="F995" s="22"/>
      <c r="G995" s="22"/>
      <c r="H995" s="22"/>
      <c r="I995" s="108"/>
      <c r="J995" s="108"/>
      <c r="K995" s="245"/>
      <c r="L995" s="108"/>
      <c r="M995" s="108"/>
      <c r="N995" s="108"/>
      <c r="O995" s="108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</row>
    <row r="996" spans="1:27" ht="14.25" customHeight="1">
      <c r="A996" s="22"/>
      <c r="B996" s="22"/>
      <c r="C996" s="22"/>
      <c r="D996" s="22"/>
      <c r="E996" s="22"/>
      <c r="F996" s="22"/>
      <c r="G996" s="22"/>
      <c r="H996" s="22"/>
      <c r="I996" s="108"/>
      <c r="J996" s="108"/>
      <c r="K996" s="245"/>
      <c r="L996" s="108"/>
      <c r="M996" s="108"/>
      <c r="N996" s="108"/>
      <c r="O996" s="108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</row>
    <row r="997" spans="1:27" ht="14.25" customHeight="1">
      <c r="A997" s="22"/>
      <c r="B997" s="22"/>
      <c r="C997" s="22"/>
      <c r="D997" s="22"/>
      <c r="E997" s="22"/>
      <c r="F997" s="22"/>
      <c r="G997" s="22"/>
      <c r="H997" s="22"/>
      <c r="I997" s="108"/>
      <c r="J997" s="108"/>
      <c r="K997" s="245"/>
      <c r="L997" s="108"/>
      <c r="M997" s="108"/>
      <c r="N997" s="108"/>
      <c r="O997" s="108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</row>
    <row r="998" spans="1:27" ht="14.25" customHeight="1">
      <c r="A998" s="22"/>
      <c r="B998" s="22"/>
      <c r="C998" s="22"/>
      <c r="D998" s="22"/>
      <c r="E998" s="22"/>
      <c r="F998" s="22"/>
      <c r="G998" s="22"/>
      <c r="H998" s="22"/>
      <c r="I998" s="108"/>
      <c r="J998" s="108"/>
      <c r="K998" s="245"/>
      <c r="L998" s="108"/>
      <c r="M998" s="108"/>
      <c r="N998" s="108"/>
      <c r="O998" s="108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</row>
    <row r="999" spans="1:27" ht="14.25" customHeight="1">
      <c r="A999" s="22"/>
      <c r="B999" s="22"/>
      <c r="C999" s="22"/>
      <c r="D999" s="22"/>
      <c r="E999" s="22"/>
      <c r="F999" s="22"/>
      <c r="G999" s="22"/>
      <c r="H999" s="22"/>
      <c r="I999" s="108"/>
      <c r="J999" s="108"/>
      <c r="K999" s="245"/>
      <c r="L999" s="108"/>
      <c r="M999" s="108"/>
      <c r="N999" s="108"/>
      <c r="O999" s="108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</row>
    <row r="1000" spans="1:27" ht="14.25" customHeight="1">
      <c r="A1000" s="22"/>
      <c r="B1000" s="22"/>
      <c r="C1000" s="22"/>
      <c r="D1000" s="22"/>
      <c r="E1000" s="22"/>
      <c r="F1000" s="22"/>
      <c r="G1000" s="22"/>
      <c r="H1000" s="22"/>
      <c r="I1000" s="108"/>
      <c r="J1000" s="108"/>
      <c r="K1000" s="245"/>
      <c r="L1000" s="108"/>
      <c r="M1000" s="108"/>
      <c r="N1000" s="108"/>
      <c r="O1000" s="108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</row>
    <row r="1001" spans="1:27" ht="14.25" customHeight="1">
      <c r="A1001" s="22"/>
      <c r="B1001" s="22"/>
      <c r="C1001" s="22"/>
      <c r="D1001" s="22"/>
      <c r="E1001" s="22"/>
      <c r="F1001" s="22"/>
      <c r="G1001" s="22"/>
      <c r="H1001" s="22"/>
      <c r="I1001" s="108"/>
      <c r="J1001" s="108"/>
      <c r="K1001" s="245"/>
      <c r="L1001" s="108"/>
      <c r="M1001" s="108"/>
      <c r="N1001" s="108"/>
      <c r="O1001" s="108"/>
      <c r="P1001" s="115"/>
      <c r="Q1001" s="115"/>
      <c r="R1001" s="115"/>
      <c r="S1001" s="115"/>
      <c r="T1001" s="115"/>
      <c r="U1001" s="115"/>
      <c r="V1001" s="115"/>
      <c r="W1001" s="115"/>
      <c r="X1001" s="115"/>
      <c r="Y1001" s="115"/>
      <c r="Z1001" s="115"/>
      <c r="AA1001" s="115"/>
    </row>
    <row r="1002" spans="1:27" ht="14.25" customHeight="1">
      <c r="A1002" s="22"/>
      <c r="B1002" s="22"/>
      <c r="C1002" s="22"/>
      <c r="D1002" s="22"/>
      <c r="E1002" s="22"/>
      <c r="F1002" s="22"/>
      <c r="G1002" s="22"/>
      <c r="H1002" s="22"/>
      <c r="I1002" s="108"/>
      <c r="J1002" s="108"/>
      <c r="K1002" s="245"/>
      <c r="L1002" s="108"/>
      <c r="M1002" s="108"/>
      <c r="N1002" s="108"/>
      <c r="O1002" s="108"/>
      <c r="P1002" s="115"/>
      <c r="Q1002" s="115"/>
      <c r="R1002" s="115"/>
      <c r="S1002" s="115"/>
      <c r="T1002" s="115"/>
      <c r="U1002" s="115"/>
      <c r="V1002" s="115"/>
      <c r="W1002" s="115"/>
      <c r="X1002" s="115"/>
      <c r="Y1002" s="115"/>
      <c r="Z1002" s="115"/>
      <c r="AA1002" s="115"/>
    </row>
    <row r="1003" spans="1:27" ht="14.25" customHeight="1">
      <c r="A1003" s="22"/>
      <c r="B1003" s="22"/>
      <c r="C1003" s="22"/>
      <c r="D1003" s="22"/>
      <c r="E1003" s="22"/>
      <c r="F1003" s="22"/>
      <c r="G1003" s="22"/>
      <c r="H1003" s="22"/>
      <c r="I1003" s="108"/>
      <c r="J1003" s="108"/>
      <c r="K1003" s="245"/>
      <c r="L1003" s="108"/>
      <c r="M1003" s="108"/>
      <c r="N1003" s="108"/>
      <c r="O1003" s="108"/>
      <c r="P1003" s="115"/>
      <c r="Q1003" s="115"/>
      <c r="R1003" s="115"/>
      <c r="S1003" s="115"/>
      <c r="T1003" s="115"/>
      <c r="U1003" s="115"/>
      <c r="V1003" s="115"/>
      <c r="W1003" s="115"/>
      <c r="X1003" s="115"/>
      <c r="Y1003" s="115"/>
      <c r="Z1003" s="115"/>
      <c r="AA1003" s="115"/>
    </row>
    <row r="1004" spans="1:27" ht="14.25" customHeight="1">
      <c r="A1004" s="22"/>
      <c r="B1004" s="22"/>
      <c r="C1004" s="22"/>
      <c r="D1004" s="22"/>
      <c r="E1004" s="22"/>
      <c r="F1004" s="22"/>
      <c r="G1004" s="22"/>
      <c r="H1004" s="22"/>
      <c r="I1004" s="108"/>
      <c r="J1004" s="108"/>
      <c r="K1004" s="245"/>
      <c r="L1004" s="108"/>
      <c r="M1004" s="108"/>
      <c r="N1004" s="108"/>
      <c r="O1004" s="108"/>
      <c r="P1004" s="115"/>
      <c r="Q1004" s="115"/>
      <c r="R1004" s="115"/>
      <c r="S1004" s="115"/>
      <c r="T1004" s="115"/>
      <c r="U1004" s="115"/>
      <c r="V1004" s="115"/>
      <c r="W1004" s="115"/>
      <c r="X1004" s="115"/>
      <c r="Y1004" s="115"/>
      <c r="Z1004" s="115"/>
      <c r="AA1004" s="115"/>
    </row>
    <row r="1005" spans="1:27" ht="14.25" customHeight="1">
      <c r="A1005" s="22"/>
      <c r="B1005" s="22"/>
      <c r="C1005" s="22"/>
      <c r="D1005" s="22"/>
      <c r="E1005" s="22"/>
      <c r="F1005" s="22"/>
      <c r="G1005" s="22"/>
      <c r="H1005" s="22"/>
      <c r="I1005" s="108"/>
      <c r="J1005" s="108"/>
      <c r="K1005" s="245"/>
      <c r="L1005" s="108"/>
      <c r="M1005" s="108"/>
      <c r="N1005" s="108"/>
      <c r="O1005" s="108"/>
      <c r="P1005" s="115"/>
      <c r="Q1005" s="115"/>
      <c r="R1005" s="115"/>
      <c r="S1005" s="115"/>
      <c r="T1005" s="115"/>
      <c r="U1005" s="115"/>
      <c r="V1005" s="115"/>
      <c r="W1005" s="115"/>
      <c r="X1005" s="115"/>
      <c r="Y1005" s="115"/>
      <c r="Z1005" s="115"/>
      <c r="AA1005" s="115"/>
    </row>
    <row r="1006" spans="1:27" ht="14.25" customHeight="1">
      <c r="A1006" s="22"/>
      <c r="B1006" s="22"/>
      <c r="C1006" s="22"/>
      <c r="D1006" s="22"/>
      <c r="E1006" s="22"/>
      <c r="F1006" s="22"/>
      <c r="G1006" s="22"/>
      <c r="H1006" s="22"/>
      <c r="I1006" s="108"/>
      <c r="J1006" s="108"/>
      <c r="K1006" s="245"/>
      <c r="L1006" s="108"/>
      <c r="M1006" s="108"/>
      <c r="N1006" s="108"/>
      <c r="O1006" s="108"/>
      <c r="P1006" s="115"/>
      <c r="Q1006" s="115"/>
      <c r="R1006" s="115"/>
      <c r="S1006" s="115"/>
      <c r="T1006" s="115"/>
      <c r="U1006" s="115"/>
      <c r="V1006" s="115"/>
      <c r="W1006" s="115"/>
      <c r="X1006" s="115"/>
      <c r="Y1006" s="115"/>
      <c r="Z1006" s="115"/>
      <c r="AA1006" s="115"/>
    </row>
    <row r="1007" spans="1:27" ht="14.25" customHeight="1">
      <c r="A1007" s="22"/>
      <c r="B1007" s="22"/>
      <c r="C1007" s="22"/>
      <c r="D1007" s="22"/>
      <c r="E1007" s="22"/>
      <c r="F1007" s="22"/>
      <c r="G1007" s="22"/>
      <c r="H1007" s="22"/>
      <c r="I1007" s="108"/>
      <c r="J1007" s="108"/>
      <c r="K1007" s="245"/>
      <c r="L1007" s="108"/>
      <c r="M1007" s="108"/>
      <c r="N1007" s="108"/>
      <c r="O1007" s="108"/>
      <c r="P1007" s="115"/>
      <c r="Q1007" s="115"/>
      <c r="R1007" s="115"/>
      <c r="S1007" s="115"/>
      <c r="T1007" s="115"/>
      <c r="U1007" s="115"/>
      <c r="V1007" s="115"/>
      <c r="W1007" s="115"/>
      <c r="X1007" s="115"/>
      <c r="Y1007" s="115"/>
      <c r="Z1007" s="115"/>
      <c r="AA1007" s="115"/>
    </row>
    <row r="1008" spans="1:27" ht="14.25" customHeight="1">
      <c r="A1008" s="22"/>
      <c r="B1008" s="22"/>
      <c r="C1008" s="22"/>
      <c r="D1008" s="22"/>
      <c r="E1008" s="22"/>
      <c r="F1008" s="22"/>
      <c r="G1008" s="22"/>
      <c r="H1008" s="22"/>
      <c r="I1008" s="108"/>
      <c r="J1008" s="108"/>
      <c r="K1008" s="245"/>
      <c r="L1008" s="108"/>
      <c r="M1008" s="108"/>
      <c r="N1008" s="108"/>
      <c r="O1008" s="108"/>
      <c r="P1008" s="115"/>
      <c r="Q1008" s="115"/>
      <c r="R1008" s="115"/>
      <c r="S1008" s="115"/>
      <c r="T1008" s="115"/>
      <c r="U1008" s="115"/>
      <c r="V1008" s="115"/>
      <c r="W1008" s="115"/>
      <c r="X1008" s="115"/>
      <c r="Y1008" s="115"/>
      <c r="Z1008" s="115"/>
      <c r="AA1008" s="115"/>
    </row>
    <row r="1009" spans="1:27" ht="14.25" customHeight="1">
      <c r="A1009" s="22"/>
      <c r="B1009" s="22"/>
      <c r="C1009" s="22"/>
      <c r="D1009" s="22"/>
      <c r="E1009" s="22"/>
      <c r="F1009" s="22"/>
      <c r="G1009" s="22"/>
      <c r="H1009" s="22"/>
      <c r="I1009" s="108"/>
      <c r="J1009" s="108"/>
      <c r="K1009" s="245"/>
      <c r="L1009" s="108"/>
      <c r="M1009" s="108"/>
      <c r="N1009" s="108"/>
      <c r="O1009" s="108"/>
      <c r="P1009" s="115"/>
      <c r="Q1009" s="115"/>
      <c r="R1009" s="115"/>
      <c r="S1009" s="115"/>
      <c r="T1009" s="115"/>
      <c r="U1009" s="115"/>
      <c r="V1009" s="115"/>
      <c r="W1009" s="115"/>
      <c r="X1009" s="115"/>
      <c r="Y1009" s="115"/>
      <c r="Z1009" s="115"/>
      <c r="AA1009" s="115"/>
    </row>
    <row r="1010" spans="1:27" ht="14.25" customHeight="1">
      <c r="A1010" s="22"/>
      <c r="B1010" s="22"/>
      <c r="C1010" s="22"/>
      <c r="D1010" s="22"/>
      <c r="E1010" s="22"/>
      <c r="F1010" s="22"/>
      <c r="G1010" s="22"/>
      <c r="H1010" s="22"/>
      <c r="I1010" s="108"/>
      <c r="J1010" s="108"/>
      <c r="K1010" s="245"/>
      <c r="L1010" s="108"/>
      <c r="M1010" s="108"/>
      <c r="N1010" s="108"/>
      <c r="O1010" s="108"/>
      <c r="P1010" s="115"/>
      <c r="Q1010" s="115"/>
      <c r="R1010" s="115"/>
      <c r="S1010" s="115"/>
      <c r="T1010" s="115"/>
      <c r="U1010" s="115"/>
      <c r="V1010" s="115"/>
      <c r="W1010" s="115"/>
      <c r="X1010" s="115"/>
      <c r="Y1010" s="115"/>
      <c r="Z1010" s="115"/>
      <c r="AA1010" s="115"/>
    </row>
    <row r="1011" spans="1:27" ht="14.25" customHeight="1">
      <c r="A1011" s="22"/>
      <c r="B1011" s="22"/>
      <c r="C1011" s="22"/>
      <c r="D1011" s="22"/>
      <c r="E1011" s="22"/>
      <c r="F1011" s="22"/>
      <c r="G1011" s="22"/>
      <c r="H1011" s="22"/>
      <c r="I1011" s="108"/>
      <c r="J1011" s="108"/>
      <c r="K1011" s="245"/>
      <c r="L1011" s="108"/>
      <c r="M1011" s="108"/>
      <c r="N1011" s="108"/>
      <c r="O1011" s="108"/>
      <c r="P1011" s="115"/>
      <c r="Q1011" s="115"/>
      <c r="R1011" s="115"/>
      <c r="S1011" s="115"/>
      <c r="T1011" s="115"/>
      <c r="U1011" s="115"/>
      <c r="V1011" s="115"/>
      <c r="W1011" s="115"/>
      <c r="X1011" s="115"/>
      <c r="Y1011" s="115"/>
      <c r="Z1011" s="115"/>
      <c r="AA1011" s="115"/>
    </row>
    <row r="1012" spans="1:27" ht="14.25" customHeight="1">
      <c r="A1012" s="22"/>
      <c r="B1012" s="22"/>
      <c r="C1012" s="22"/>
      <c r="D1012" s="22"/>
      <c r="E1012" s="22"/>
      <c r="F1012" s="22"/>
      <c r="G1012" s="22"/>
      <c r="H1012" s="22"/>
      <c r="I1012" s="108"/>
      <c r="J1012" s="108"/>
      <c r="K1012" s="245"/>
      <c r="L1012" s="108"/>
      <c r="M1012" s="108"/>
      <c r="N1012" s="108"/>
      <c r="O1012" s="108"/>
      <c r="P1012" s="115"/>
      <c r="Q1012" s="115"/>
      <c r="R1012" s="115"/>
      <c r="S1012" s="115"/>
      <c r="T1012" s="115"/>
      <c r="U1012" s="115"/>
      <c r="V1012" s="115"/>
      <c r="W1012" s="115"/>
      <c r="X1012" s="115"/>
      <c r="Y1012" s="115"/>
      <c r="Z1012" s="115"/>
      <c r="AA1012" s="115"/>
    </row>
    <row r="1013" spans="1:27" ht="14.25" customHeight="1">
      <c r="A1013" s="22"/>
      <c r="B1013" s="22"/>
      <c r="C1013" s="22"/>
      <c r="D1013" s="22"/>
      <c r="E1013" s="22"/>
      <c r="F1013" s="22"/>
      <c r="G1013" s="22"/>
      <c r="H1013" s="22"/>
      <c r="I1013" s="108"/>
      <c r="J1013" s="108"/>
      <c r="K1013" s="245"/>
      <c r="L1013" s="108"/>
      <c r="M1013" s="108"/>
      <c r="N1013" s="108"/>
      <c r="O1013" s="108"/>
      <c r="P1013" s="115"/>
      <c r="Q1013" s="115"/>
      <c r="R1013" s="115"/>
      <c r="S1013" s="115"/>
      <c r="T1013" s="115"/>
      <c r="U1013" s="115"/>
      <c r="V1013" s="115"/>
      <c r="W1013" s="115"/>
      <c r="X1013" s="115"/>
      <c r="Y1013" s="115"/>
      <c r="Z1013" s="115"/>
      <c r="AA1013" s="115"/>
    </row>
    <row r="1014" spans="1:27" ht="14.25" customHeight="1">
      <c r="A1014" s="22"/>
      <c r="B1014" s="22"/>
      <c r="C1014" s="22"/>
      <c r="D1014" s="22"/>
      <c r="E1014" s="22"/>
      <c r="F1014" s="22"/>
      <c r="G1014" s="22"/>
      <c r="H1014" s="22"/>
      <c r="I1014" s="108"/>
      <c r="J1014" s="108"/>
      <c r="K1014" s="245"/>
      <c r="L1014" s="108"/>
      <c r="M1014" s="108"/>
      <c r="N1014" s="108"/>
      <c r="O1014" s="108"/>
      <c r="P1014" s="115"/>
      <c r="Q1014" s="115"/>
      <c r="R1014" s="115"/>
      <c r="S1014" s="115"/>
      <c r="T1014" s="115"/>
      <c r="U1014" s="115"/>
      <c r="V1014" s="115"/>
      <c r="W1014" s="115"/>
      <c r="X1014" s="115"/>
      <c r="Y1014" s="115"/>
      <c r="Z1014" s="115"/>
      <c r="AA1014" s="115"/>
    </row>
    <row r="1015" spans="1:27" ht="14.25" customHeight="1">
      <c r="A1015" s="22"/>
      <c r="B1015" s="22"/>
      <c r="C1015" s="22"/>
      <c r="D1015" s="22"/>
      <c r="E1015" s="22"/>
      <c r="F1015" s="22"/>
      <c r="G1015" s="22"/>
      <c r="H1015" s="22"/>
      <c r="I1015" s="108"/>
      <c r="J1015" s="108"/>
      <c r="K1015" s="245"/>
      <c r="L1015" s="108"/>
      <c r="M1015" s="108"/>
      <c r="N1015" s="108"/>
      <c r="O1015" s="108"/>
      <c r="P1015" s="115"/>
      <c r="Q1015" s="115"/>
      <c r="R1015" s="115"/>
      <c r="S1015" s="115"/>
      <c r="T1015" s="115"/>
      <c r="U1015" s="115"/>
      <c r="V1015" s="115"/>
      <c r="W1015" s="115"/>
      <c r="X1015" s="115"/>
      <c r="Y1015" s="115"/>
      <c r="Z1015" s="115"/>
      <c r="AA1015" s="115"/>
    </row>
    <row r="1016" spans="1:27" ht="14.25" customHeight="1">
      <c r="A1016" s="22"/>
      <c r="B1016" s="22"/>
      <c r="C1016" s="22"/>
      <c r="D1016" s="22"/>
      <c r="E1016" s="22"/>
      <c r="F1016" s="22"/>
      <c r="G1016" s="22"/>
      <c r="H1016" s="22"/>
      <c r="I1016" s="108"/>
      <c r="J1016" s="108"/>
      <c r="K1016" s="245"/>
      <c r="L1016" s="108"/>
      <c r="M1016" s="108"/>
      <c r="N1016" s="108"/>
      <c r="O1016" s="108"/>
      <c r="P1016" s="115"/>
      <c r="Q1016" s="115"/>
      <c r="R1016" s="115"/>
      <c r="S1016" s="115"/>
      <c r="T1016" s="115"/>
      <c r="U1016" s="115"/>
      <c r="V1016" s="115"/>
      <c r="W1016" s="115"/>
      <c r="X1016" s="115"/>
      <c r="Y1016" s="115"/>
      <c r="Z1016" s="115"/>
      <c r="AA1016" s="115"/>
    </row>
    <row r="1017" spans="1:27" ht="14.25" customHeight="1">
      <c r="A1017" s="22"/>
      <c r="B1017" s="22"/>
      <c r="C1017" s="22"/>
      <c r="D1017" s="22"/>
      <c r="E1017" s="22"/>
      <c r="F1017" s="22"/>
      <c r="G1017" s="22"/>
      <c r="H1017" s="22"/>
      <c r="I1017" s="108"/>
      <c r="J1017" s="108"/>
      <c r="K1017" s="245"/>
      <c r="L1017" s="108"/>
      <c r="M1017" s="108"/>
      <c r="N1017" s="108"/>
      <c r="O1017" s="108"/>
      <c r="P1017" s="115"/>
      <c r="Q1017" s="115"/>
      <c r="R1017" s="115"/>
      <c r="S1017" s="115"/>
      <c r="T1017" s="115"/>
      <c r="U1017" s="115"/>
      <c r="V1017" s="115"/>
      <c r="W1017" s="115"/>
      <c r="X1017" s="115"/>
      <c r="Y1017" s="115"/>
      <c r="Z1017" s="115"/>
      <c r="AA1017" s="115"/>
    </row>
    <row r="1018" spans="1:27" ht="14.25" customHeight="1">
      <c r="A1018" s="22"/>
      <c r="B1018" s="22"/>
      <c r="C1018" s="22"/>
      <c r="D1018" s="22"/>
      <c r="E1018" s="22"/>
      <c r="F1018" s="22"/>
      <c r="G1018" s="22"/>
      <c r="H1018" s="22"/>
      <c r="I1018" s="108"/>
      <c r="J1018" s="108"/>
      <c r="K1018" s="245"/>
      <c r="L1018" s="108"/>
      <c r="M1018" s="108"/>
      <c r="N1018" s="108"/>
      <c r="O1018" s="108"/>
      <c r="P1018" s="115"/>
      <c r="Q1018" s="115"/>
      <c r="R1018" s="115"/>
      <c r="S1018" s="115"/>
      <c r="T1018" s="115"/>
      <c r="U1018" s="115"/>
      <c r="V1018" s="115"/>
      <c r="W1018" s="115"/>
      <c r="X1018" s="115"/>
      <c r="Y1018" s="115"/>
      <c r="Z1018" s="115"/>
      <c r="AA1018" s="115"/>
    </row>
    <row r="1019" spans="1:27" ht="14.25" customHeight="1">
      <c r="A1019" s="22"/>
      <c r="B1019" s="22"/>
      <c r="C1019" s="22"/>
      <c r="D1019" s="22"/>
      <c r="E1019" s="22"/>
      <c r="F1019" s="22"/>
      <c r="G1019" s="22"/>
      <c r="H1019" s="22"/>
      <c r="I1019" s="108"/>
      <c r="J1019" s="108"/>
      <c r="K1019" s="245"/>
      <c r="L1019" s="108"/>
      <c r="M1019" s="108"/>
      <c r="N1019" s="108"/>
      <c r="O1019" s="108"/>
      <c r="P1019" s="115"/>
      <c r="Q1019" s="115"/>
      <c r="R1019" s="115"/>
      <c r="S1019" s="115"/>
      <c r="T1019" s="115"/>
      <c r="U1019" s="115"/>
      <c r="V1019" s="115"/>
      <c r="W1019" s="115"/>
      <c r="X1019" s="115"/>
      <c r="Y1019" s="115"/>
      <c r="Z1019" s="115"/>
      <c r="AA1019" s="115"/>
    </row>
    <row r="1020" spans="1:27" ht="14.25" customHeight="1">
      <c r="A1020" s="22"/>
      <c r="B1020" s="22"/>
      <c r="C1020" s="22"/>
      <c r="D1020" s="22"/>
      <c r="E1020" s="22"/>
      <c r="F1020" s="22"/>
      <c r="G1020" s="22"/>
      <c r="H1020" s="22"/>
      <c r="I1020" s="108"/>
      <c r="J1020" s="108"/>
      <c r="K1020" s="245"/>
      <c r="L1020" s="108"/>
      <c r="M1020" s="108"/>
      <c r="N1020" s="108"/>
      <c r="O1020" s="108"/>
      <c r="P1020" s="115"/>
      <c r="Q1020" s="115"/>
      <c r="R1020" s="115"/>
      <c r="S1020" s="115"/>
      <c r="T1020" s="115"/>
      <c r="U1020" s="115"/>
      <c r="V1020" s="115"/>
      <c r="W1020" s="115"/>
      <c r="X1020" s="115"/>
      <c r="Y1020" s="115"/>
      <c r="Z1020" s="115"/>
      <c r="AA1020" s="115"/>
    </row>
    <row r="1021" spans="1:27" ht="14.25" customHeight="1">
      <c r="A1021" s="22"/>
      <c r="B1021" s="22"/>
      <c r="C1021" s="22"/>
      <c r="D1021" s="22"/>
      <c r="E1021" s="22"/>
      <c r="F1021" s="22"/>
      <c r="G1021" s="22"/>
      <c r="H1021" s="22"/>
      <c r="I1021" s="108"/>
      <c r="J1021" s="108"/>
      <c r="K1021" s="245"/>
      <c r="L1021" s="108"/>
      <c r="M1021" s="108"/>
      <c r="N1021" s="108"/>
      <c r="O1021" s="108"/>
      <c r="P1021" s="115"/>
      <c r="Q1021" s="115"/>
      <c r="R1021" s="115"/>
      <c r="S1021" s="115"/>
      <c r="T1021" s="115"/>
      <c r="U1021" s="115"/>
      <c r="V1021" s="115"/>
      <c r="W1021" s="115"/>
      <c r="X1021" s="115"/>
      <c r="Y1021" s="115"/>
      <c r="Z1021" s="115"/>
      <c r="AA1021" s="115"/>
    </row>
    <row r="1022" spans="1:27" ht="14.25" customHeight="1">
      <c r="A1022" s="22"/>
      <c r="B1022" s="22"/>
      <c r="C1022" s="22"/>
      <c r="D1022" s="22"/>
      <c r="E1022" s="22"/>
      <c r="F1022" s="22"/>
      <c r="G1022" s="22"/>
      <c r="H1022" s="22"/>
      <c r="I1022" s="108"/>
      <c r="J1022" s="108"/>
      <c r="K1022" s="245"/>
      <c r="L1022" s="108"/>
      <c r="M1022" s="108"/>
      <c r="N1022" s="108"/>
      <c r="O1022" s="108"/>
      <c r="P1022" s="115"/>
      <c r="Q1022" s="115"/>
      <c r="R1022" s="115"/>
      <c r="S1022" s="115"/>
      <c r="T1022" s="115"/>
      <c r="U1022" s="115"/>
      <c r="V1022" s="115"/>
      <c r="W1022" s="115"/>
      <c r="X1022" s="115"/>
      <c r="Y1022" s="115"/>
      <c r="Z1022" s="115"/>
      <c r="AA1022" s="115"/>
    </row>
    <row r="1023" spans="1:27" ht="14.25" customHeight="1">
      <c r="A1023" s="22"/>
      <c r="B1023" s="22"/>
      <c r="C1023" s="22"/>
      <c r="D1023" s="22"/>
      <c r="E1023" s="22"/>
      <c r="F1023" s="22"/>
      <c r="G1023" s="22"/>
      <c r="H1023" s="22"/>
      <c r="I1023" s="108"/>
      <c r="J1023" s="108"/>
      <c r="K1023" s="245"/>
      <c r="L1023" s="108"/>
      <c r="M1023" s="108"/>
      <c r="N1023" s="108"/>
      <c r="O1023" s="108"/>
      <c r="P1023" s="115"/>
      <c r="Q1023" s="115"/>
      <c r="R1023" s="115"/>
      <c r="S1023" s="115"/>
      <c r="T1023" s="115"/>
      <c r="U1023" s="115"/>
      <c r="V1023" s="115"/>
      <c r="W1023" s="115"/>
      <c r="X1023" s="115"/>
      <c r="Y1023" s="115"/>
      <c r="Z1023" s="115"/>
      <c r="AA1023" s="115"/>
    </row>
    <row r="1024" spans="1:27" ht="14.25" customHeight="1">
      <c r="A1024" s="22"/>
      <c r="B1024" s="22"/>
      <c r="C1024" s="22"/>
      <c r="D1024" s="22"/>
      <c r="E1024" s="22"/>
      <c r="F1024" s="22"/>
      <c r="G1024" s="22"/>
      <c r="H1024" s="22"/>
      <c r="I1024" s="108"/>
      <c r="J1024" s="108"/>
      <c r="K1024" s="245"/>
      <c r="L1024" s="108"/>
      <c r="M1024" s="108"/>
      <c r="N1024" s="108"/>
      <c r="O1024" s="108"/>
      <c r="P1024" s="115"/>
      <c r="Q1024" s="115"/>
      <c r="R1024" s="115"/>
      <c r="S1024" s="115"/>
      <c r="T1024" s="115"/>
      <c r="U1024" s="115"/>
      <c r="V1024" s="115"/>
      <c r="W1024" s="115"/>
      <c r="X1024" s="115"/>
      <c r="Y1024" s="115"/>
      <c r="Z1024" s="115"/>
      <c r="AA1024" s="115"/>
    </row>
    <row r="1025" spans="1:27" ht="14.25" customHeight="1">
      <c r="A1025" s="22"/>
      <c r="B1025" s="22"/>
      <c r="C1025" s="22"/>
      <c r="D1025" s="22"/>
      <c r="E1025" s="22"/>
      <c r="F1025" s="22"/>
      <c r="G1025" s="22"/>
      <c r="H1025" s="22"/>
      <c r="I1025" s="108"/>
      <c r="J1025" s="108"/>
      <c r="K1025" s="245"/>
      <c r="L1025" s="108"/>
      <c r="M1025" s="108"/>
      <c r="N1025" s="108"/>
      <c r="O1025" s="108"/>
      <c r="P1025" s="115"/>
      <c r="Q1025" s="115"/>
      <c r="R1025" s="115"/>
      <c r="S1025" s="115"/>
      <c r="T1025" s="115"/>
      <c r="U1025" s="115"/>
      <c r="V1025" s="115"/>
      <c r="W1025" s="115"/>
      <c r="X1025" s="115"/>
      <c r="Y1025" s="115"/>
      <c r="Z1025" s="115"/>
      <c r="AA1025" s="115"/>
    </row>
    <row r="1026" spans="1:27" ht="14.25" customHeight="1">
      <c r="A1026" s="22"/>
      <c r="B1026" s="22"/>
      <c r="C1026" s="22"/>
      <c r="D1026" s="22"/>
      <c r="E1026" s="22"/>
      <c r="F1026" s="22"/>
      <c r="G1026" s="22"/>
      <c r="H1026" s="22"/>
      <c r="I1026" s="108"/>
      <c r="J1026" s="108"/>
      <c r="K1026" s="245"/>
      <c r="L1026" s="108"/>
      <c r="M1026" s="108"/>
      <c r="N1026" s="108"/>
      <c r="O1026" s="108"/>
      <c r="P1026" s="115"/>
      <c r="Q1026" s="115"/>
      <c r="R1026" s="115"/>
      <c r="S1026" s="115"/>
      <c r="T1026" s="115"/>
      <c r="U1026" s="115"/>
      <c r="V1026" s="115"/>
      <c r="W1026" s="115"/>
      <c r="X1026" s="115"/>
      <c r="Y1026" s="115"/>
      <c r="Z1026" s="115"/>
      <c r="AA1026" s="115"/>
    </row>
    <row r="1027" spans="1:27" ht="14.25" customHeight="1">
      <c r="A1027" s="22"/>
      <c r="B1027" s="22"/>
      <c r="C1027" s="22"/>
      <c r="D1027" s="22"/>
      <c r="E1027" s="22"/>
      <c r="F1027" s="22"/>
      <c r="G1027" s="22"/>
      <c r="H1027" s="22"/>
      <c r="I1027" s="108"/>
      <c r="J1027" s="108"/>
      <c r="K1027" s="245"/>
      <c r="L1027" s="108"/>
      <c r="M1027" s="108"/>
      <c r="N1027" s="108"/>
      <c r="O1027" s="108"/>
      <c r="P1027" s="115"/>
      <c r="Q1027" s="115"/>
      <c r="R1027" s="115"/>
      <c r="S1027" s="115"/>
      <c r="T1027" s="115"/>
      <c r="U1027" s="115"/>
      <c r="V1027" s="115"/>
      <c r="W1027" s="115"/>
      <c r="X1027" s="115"/>
      <c r="Y1027" s="115"/>
      <c r="Z1027" s="115"/>
      <c r="AA1027" s="115"/>
    </row>
    <row r="1028" spans="1:27" ht="14.25" customHeight="1">
      <c r="A1028" s="22"/>
      <c r="B1028" s="22"/>
      <c r="C1028" s="22"/>
      <c r="D1028" s="22"/>
      <c r="E1028" s="22"/>
      <c r="F1028" s="22"/>
      <c r="G1028" s="22"/>
      <c r="H1028" s="22"/>
      <c r="I1028" s="108"/>
      <c r="J1028" s="108"/>
      <c r="K1028" s="245"/>
      <c r="L1028" s="108"/>
      <c r="M1028" s="108"/>
      <c r="N1028" s="108"/>
      <c r="O1028" s="108"/>
      <c r="P1028" s="115"/>
      <c r="Q1028" s="115"/>
      <c r="R1028" s="115"/>
      <c r="S1028" s="115"/>
      <c r="T1028" s="115"/>
      <c r="U1028" s="115"/>
      <c r="V1028" s="115"/>
      <c r="W1028" s="115"/>
      <c r="X1028" s="115"/>
      <c r="Y1028" s="115"/>
      <c r="Z1028" s="115"/>
      <c r="AA1028" s="115"/>
    </row>
    <row r="1029" spans="1:27" ht="14.25" customHeight="1">
      <c r="A1029" s="22"/>
      <c r="B1029" s="22"/>
      <c r="C1029" s="22"/>
      <c r="D1029" s="22"/>
      <c r="E1029" s="22"/>
      <c r="F1029" s="22"/>
      <c r="G1029" s="22"/>
      <c r="H1029" s="22"/>
      <c r="I1029" s="108"/>
      <c r="J1029" s="108"/>
      <c r="K1029" s="245"/>
      <c r="L1029" s="108"/>
      <c r="M1029" s="108"/>
      <c r="N1029" s="108"/>
      <c r="O1029" s="108"/>
      <c r="P1029" s="115"/>
      <c r="Q1029" s="115"/>
      <c r="R1029" s="115"/>
      <c r="S1029" s="115"/>
      <c r="T1029" s="115"/>
      <c r="U1029" s="115"/>
      <c r="V1029" s="115"/>
      <c r="W1029" s="115"/>
      <c r="X1029" s="115"/>
      <c r="Y1029" s="115"/>
      <c r="Z1029" s="115"/>
      <c r="AA1029" s="115"/>
    </row>
    <row r="1030" spans="1:27" ht="14.25" customHeight="1">
      <c r="A1030" s="22"/>
      <c r="B1030" s="22"/>
      <c r="C1030" s="22"/>
      <c r="D1030" s="22"/>
      <c r="E1030" s="22"/>
      <c r="F1030" s="22"/>
      <c r="G1030" s="22"/>
      <c r="H1030" s="22"/>
      <c r="I1030" s="108"/>
      <c r="J1030" s="108"/>
      <c r="K1030" s="245"/>
      <c r="L1030" s="108"/>
      <c r="M1030" s="108"/>
      <c r="N1030" s="108"/>
      <c r="O1030" s="108"/>
      <c r="P1030" s="115"/>
      <c r="Q1030" s="115"/>
      <c r="R1030" s="115"/>
      <c r="S1030" s="115"/>
      <c r="T1030" s="115"/>
      <c r="U1030" s="115"/>
      <c r="V1030" s="115"/>
      <c r="W1030" s="115"/>
      <c r="X1030" s="115"/>
      <c r="Y1030" s="115"/>
      <c r="Z1030" s="115"/>
      <c r="AA1030" s="115"/>
    </row>
    <row r="1031" spans="1:27" ht="14.25" customHeight="1">
      <c r="A1031" s="22"/>
      <c r="B1031" s="22"/>
      <c r="C1031" s="22"/>
      <c r="D1031" s="22"/>
      <c r="E1031" s="22"/>
      <c r="F1031" s="22"/>
      <c r="G1031" s="22"/>
      <c r="H1031" s="22"/>
      <c r="I1031" s="108"/>
      <c r="J1031" s="108"/>
      <c r="K1031" s="245"/>
      <c r="L1031" s="108"/>
      <c r="M1031" s="108"/>
      <c r="N1031" s="108"/>
      <c r="O1031" s="108"/>
      <c r="P1031" s="115"/>
      <c r="Q1031" s="115"/>
      <c r="R1031" s="115"/>
      <c r="S1031" s="115"/>
      <c r="T1031" s="115"/>
      <c r="U1031" s="115"/>
      <c r="V1031" s="115"/>
      <c r="W1031" s="115"/>
      <c r="X1031" s="115"/>
      <c r="Y1031" s="115"/>
      <c r="Z1031" s="115"/>
      <c r="AA1031" s="115"/>
    </row>
    <row r="1032" spans="1:27" ht="14.25" customHeight="1">
      <c r="A1032" s="22"/>
      <c r="B1032" s="22"/>
      <c r="C1032" s="22"/>
      <c r="D1032" s="22"/>
      <c r="E1032" s="22"/>
      <c r="F1032" s="22"/>
      <c r="G1032" s="22"/>
      <c r="H1032" s="22"/>
      <c r="I1032" s="108"/>
      <c r="J1032" s="108"/>
      <c r="K1032" s="245"/>
      <c r="L1032" s="108"/>
      <c r="M1032" s="108"/>
      <c r="N1032" s="108"/>
      <c r="O1032" s="108"/>
      <c r="P1032" s="115"/>
      <c r="Q1032" s="115"/>
      <c r="R1032" s="115"/>
      <c r="S1032" s="115"/>
      <c r="T1032" s="115"/>
      <c r="U1032" s="115"/>
      <c r="V1032" s="115"/>
      <c r="W1032" s="115"/>
      <c r="X1032" s="115"/>
      <c r="Y1032" s="115"/>
      <c r="Z1032" s="115"/>
      <c r="AA1032" s="115"/>
    </row>
    <row r="1033" spans="1:27" ht="14.25" customHeight="1">
      <c r="A1033" s="22"/>
      <c r="B1033" s="22"/>
      <c r="C1033" s="22"/>
      <c r="D1033" s="22"/>
      <c r="E1033" s="22"/>
      <c r="F1033" s="22"/>
      <c r="G1033" s="22"/>
      <c r="H1033" s="22"/>
      <c r="I1033" s="108"/>
      <c r="J1033" s="108"/>
      <c r="K1033" s="245"/>
      <c r="L1033" s="108"/>
      <c r="M1033" s="108"/>
      <c r="N1033" s="108"/>
      <c r="O1033" s="108"/>
      <c r="P1033" s="115"/>
      <c r="Q1033" s="115"/>
      <c r="R1033" s="115"/>
      <c r="S1033" s="115"/>
      <c r="T1033" s="115"/>
      <c r="U1033" s="115"/>
      <c r="V1033" s="115"/>
      <c r="W1033" s="115"/>
      <c r="X1033" s="115"/>
      <c r="Y1033" s="115"/>
      <c r="Z1033" s="115"/>
      <c r="AA1033" s="115"/>
    </row>
    <row r="1034" spans="1:27" ht="14.25" customHeight="1">
      <c r="A1034" s="22"/>
      <c r="B1034" s="22"/>
      <c r="C1034" s="22"/>
      <c r="D1034" s="22"/>
      <c r="E1034" s="22"/>
      <c r="F1034" s="22"/>
      <c r="G1034" s="22"/>
      <c r="H1034" s="22"/>
      <c r="I1034" s="108"/>
      <c r="J1034" s="108"/>
      <c r="K1034" s="245"/>
      <c r="L1034" s="108"/>
      <c r="M1034" s="108"/>
      <c r="N1034" s="108"/>
      <c r="O1034" s="108"/>
      <c r="P1034" s="115"/>
      <c r="Q1034" s="115"/>
      <c r="R1034" s="115"/>
      <c r="S1034" s="115"/>
      <c r="T1034" s="115"/>
      <c r="U1034" s="115"/>
      <c r="V1034" s="115"/>
      <c r="W1034" s="115"/>
      <c r="X1034" s="115"/>
      <c r="Y1034" s="115"/>
      <c r="Z1034" s="115"/>
      <c r="AA1034" s="115"/>
    </row>
    <row r="1035" spans="1:27" ht="14.25" customHeight="1">
      <c r="A1035" s="22"/>
      <c r="B1035" s="22"/>
      <c r="C1035" s="22"/>
      <c r="D1035" s="22"/>
      <c r="E1035" s="22"/>
      <c r="F1035" s="22"/>
      <c r="G1035" s="22"/>
      <c r="H1035" s="22"/>
      <c r="I1035" s="108"/>
      <c r="J1035" s="108"/>
      <c r="K1035" s="245"/>
      <c r="L1035" s="108"/>
      <c r="M1035" s="108"/>
      <c r="N1035" s="108"/>
      <c r="O1035" s="108"/>
      <c r="P1035" s="115"/>
      <c r="Q1035" s="115"/>
      <c r="R1035" s="115"/>
      <c r="S1035" s="115"/>
      <c r="T1035" s="115"/>
      <c r="U1035" s="115"/>
      <c r="V1035" s="115"/>
      <c r="W1035" s="115"/>
      <c r="X1035" s="115"/>
      <c r="Y1035" s="115"/>
      <c r="Z1035" s="115"/>
      <c r="AA1035" s="115"/>
    </row>
    <row r="1036" spans="1:27" ht="14.25" customHeight="1">
      <c r="A1036" s="22"/>
      <c r="B1036" s="22"/>
      <c r="C1036" s="22"/>
      <c r="D1036" s="22"/>
      <c r="E1036" s="22"/>
      <c r="F1036" s="22"/>
      <c r="G1036" s="22"/>
      <c r="H1036" s="22"/>
      <c r="I1036" s="108"/>
      <c r="J1036" s="108"/>
      <c r="K1036" s="245"/>
      <c r="L1036" s="108"/>
      <c r="M1036" s="108"/>
      <c r="N1036" s="108"/>
      <c r="O1036" s="108"/>
      <c r="P1036" s="115"/>
      <c r="Q1036" s="115"/>
      <c r="R1036" s="115"/>
      <c r="S1036" s="115"/>
      <c r="T1036" s="115"/>
      <c r="U1036" s="115"/>
      <c r="V1036" s="115"/>
      <c r="W1036" s="115"/>
      <c r="X1036" s="115"/>
      <c r="Y1036" s="115"/>
      <c r="Z1036" s="115"/>
      <c r="AA1036" s="115"/>
    </row>
    <row r="1037" spans="1:27" ht="14.25" customHeight="1">
      <c r="A1037" s="22"/>
      <c r="B1037" s="22"/>
      <c r="C1037" s="22"/>
      <c r="D1037" s="22"/>
      <c r="E1037" s="22"/>
      <c r="F1037" s="22"/>
      <c r="G1037" s="22"/>
      <c r="H1037" s="22"/>
      <c r="I1037" s="108"/>
      <c r="J1037" s="108"/>
      <c r="K1037" s="245"/>
      <c r="L1037" s="108"/>
      <c r="M1037" s="108"/>
      <c r="N1037" s="108"/>
      <c r="O1037" s="108"/>
      <c r="P1037" s="115"/>
      <c r="Q1037" s="115"/>
      <c r="R1037" s="115"/>
      <c r="S1037" s="115"/>
      <c r="T1037" s="115"/>
      <c r="U1037" s="115"/>
      <c r="V1037" s="115"/>
      <c r="W1037" s="115"/>
      <c r="X1037" s="115"/>
      <c r="Y1037" s="115"/>
      <c r="Z1037" s="115"/>
      <c r="AA1037" s="115"/>
    </row>
    <row r="1038" spans="1:27" ht="14.25" customHeight="1">
      <c r="A1038" s="22"/>
      <c r="B1038" s="22"/>
      <c r="C1038" s="22"/>
      <c r="D1038" s="22"/>
      <c r="E1038" s="22"/>
      <c r="F1038" s="22"/>
      <c r="G1038" s="22"/>
      <c r="H1038" s="22"/>
      <c r="I1038" s="108"/>
      <c r="J1038" s="108"/>
      <c r="K1038" s="245"/>
      <c r="L1038" s="108"/>
      <c r="M1038" s="108"/>
      <c r="N1038" s="108"/>
      <c r="O1038" s="108"/>
      <c r="P1038" s="115"/>
      <c r="Q1038" s="115"/>
      <c r="R1038" s="115"/>
      <c r="S1038" s="115"/>
      <c r="T1038" s="115"/>
      <c r="U1038" s="115"/>
      <c r="V1038" s="115"/>
      <c r="W1038" s="115"/>
      <c r="X1038" s="115"/>
      <c r="Y1038" s="115"/>
      <c r="Z1038" s="115"/>
      <c r="AA1038" s="115"/>
    </row>
    <row r="1039" spans="1:27" ht="14.25" customHeight="1">
      <c r="A1039" s="22"/>
      <c r="B1039" s="22"/>
      <c r="C1039" s="22"/>
      <c r="D1039" s="22"/>
      <c r="E1039" s="22"/>
      <c r="F1039" s="22"/>
      <c r="G1039" s="22"/>
      <c r="H1039" s="22"/>
      <c r="I1039" s="108"/>
      <c r="J1039" s="108"/>
      <c r="K1039" s="245"/>
      <c r="L1039" s="108"/>
      <c r="M1039" s="108"/>
      <c r="N1039" s="108"/>
      <c r="O1039" s="108"/>
      <c r="P1039" s="115"/>
      <c r="Q1039" s="115"/>
      <c r="R1039" s="115"/>
      <c r="S1039" s="115"/>
      <c r="T1039" s="115"/>
      <c r="U1039" s="115"/>
      <c r="V1039" s="115"/>
      <c r="W1039" s="115"/>
      <c r="X1039" s="115"/>
      <c r="Y1039" s="115"/>
      <c r="Z1039" s="115"/>
      <c r="AA1039" s="115"/>
    </row>
    <row r="1040" spans="1:27" ht="14.25" customHeight="1">
      <c r="A1040" s="22"/>
      <c r="B1040" s="22"/>
      <c r="C1040" s="22"/>
      <c r="D1040" s="22"/>
      <c r="E1040" s="22"/>
      <c r="F1040" s="22"/>
      <c r="G1040" s="22"/>
      <c r="H1040" s="22"/>
      <c r="I1040" s="108"/>
      <c r="J1040" s="108"/>
      <c r="K1040" s="245"/>
      <c r="L1040" s="108"/>
      <c r="M1040" s="108"/>
      <c r="N1040" s="108"/>
      <c r="O1040" s="108"/>
      <c r="P1040" s="115"/>
      <c r="Q1040" s="115"/>
      <c r="R1040" s="115"/>
      <c r="S1040" s="115"/>
      <c r="T1040" s="115"/>
      <c r="U1040" s="115"/>
      <c r="V1040" s="115"/>
      <c r="W1040" s="115"/>
      <c r="X1040" s="115"/>
      <c r="Y1040" s="115"/>
      <c r="Z1040" s="115"/>
      <c r="AA1040" s="115"/>
    </row>
    <row r="1041" spans="1:27" ht="14.25" customHeight="1">
      <c r="A1041" s="22"/>
      <c r="B1041" s="22"/>
      <c r="C1041" s="22"/>
      <c r="D1041" s="22"/>
      <c r="E1041" s="22"/>
      <c r="F1041" s="22"/>
      <c r="G1041" s="22"/>
      <c r="H1041" s="22"/>
      <c r="I1041" s="108"/>
      <c r="J1041" s="108"/>
      <c r="K1041" s="245"/>
      <c r="L1041" s="108"/>
      <c r="M1041" s="108"/>
      <c r="N1041" s="108"/>
      <c r="O1041" s="108"/>
      <c r="P1041" s="115"/>
      <c r="Q1041" s="115"/>
      <c r="R1041" s="115"/>
      <c r="S1041" s="115"/>
      <c r="T1041" s="115"/>
      <c r="U1041" s="115"/>
      <c r="V1041" s="115"/>
      <c r="W1041" s="115"/>
      <c r="X1041" s="115"/>
      <c r="Y1041" s="115"/>
      <c r="Z1041" s="115"/>
      <c r="AA1041" s="115"/>
    </row>
    <row r="1042" spans="1:27" ht="14.25" customHeight="1">
      <c r="A1042" s="22"/>
      <c r="B1042" s="22"/>
      <c r="C1042" s="22"/>
      <c r="D1042" s="22"/>
      <c r="E1042" s="22"/>
      <c r="F1042" s="22"/>
      <c r="G1042" s="22"/>
      <c r="H1042" s="22"/>
      <c r="I1042" s="108"/>
      <c r="J1042" s="108"/>
      <c r="K1042" s="245"/>
      <c r="L1042" s="108"/>
      <c r="M1042" s="108"/>
      <c r="N1042" s="108"/>
      <c r="O1042" s="108"/>
      <c r="P1042" s="115"/>
      <c r="Q1042" s="115"/>
      <c r="R1042" s="115"/>
      <c r="S1042" s="115"/>
      <c r="T1042" s="115"/>
      <c r="U1042" s="115"/>
      <c r="V1042" s="115"/>
      <c r="W1042" s="115"/>
      <c r="X1042" s="115"/>
      <c r="Y1042" s="115"/>
      <c r="Z1042" s="115"/>
      <c r="AA1042" s="115"/>
    </row>
    <row r="1043" spans="1:27" ht="14.25" customHeight="1">
      <c r="A1043" s="22"/>
      <c r="B1043" s="22"/>
      <c r="C1043" s="22"/>
      <c r="D1043" s="22"/>
      <c r="E1043" s="22"/>
      <c r="F1043" s="22"/>
      <c r="G1043" s="22"/>
      <c r="H1043" s="22"/>
      <c r="I1043" s="108"/>
      <c r="J1043" s="108"/>
      <c r="K1043" s="245"/>
      <c r="L1043" s="108"/>
      <c r="M1043" s="108"/>
      <c r="N1043" s="108"/>
      <c r="O1043" s="108"/>
      <c r="P1043" s="115"/>
      <c r="Q1043" s="115"/>
      <c r="R1043" s="115"/>
      <c r="S1043" s="115"/>
      <c r="T1043" s="115"/>
      <c r="U1043" s="115"/>
      <c r="V1043" s="115"/>
      <c r="W1043" s="115"/>
      <c r="X1043" s="115"/>
      <c r="Y1043" s="115"/>
      <c r="Z1043" s="115"/>
      <c r="AA1043" s="115"/>
    </row>
    <row r="1044" spans="1:27" ht="14.25" customHeight="1">
      <c r="A1044" s="22"/>
      <c r="B1044" s="22"/>
      <c r="C1044" s="22"/>
      <c r="D1044" s="22"/>
      <c r="E1044" s="22"/>
      <c r="F1044" s="22"/>
      <c r="G1044" s="22"/>
      <c r="H1044" s="22"/>
      <c r="I1044" s="108"/>
      <c r="J1044" s="108"/>
      <c r="K1044" s="245"/>
      <c r="L1044" s="108"/>
      <c r="M1044" s="108"/>
      <c r="N1044" s="108"/>
      <c r="O1044" s="108"/>
      <c r="P1044" s="115"/>
      <c r="Q1044" s="115"/>
      <c r="R1044" s="115"/>
      <c r="S1044" s="115"/>
      <c r="T1044" s="115"/>
      <c r="U1044" s="115"/>
      <c r="V1044" s="115"/>
      <c r="W1044" s="115"/>
      <c r="X1044" s="115"/>
      <c r="Y1044" s="115"/>
      <c r="Z1044" s="115"/>
      <c r="AA1044" s="115"/>
    </row>
    <row r="1045" spans="1:27" ht="14.25" customHeight="1">
      <c r="A1045" s="22"/>
      <c r="B1045" s="22"/>
      <c r="C1045" s="22"/>
      <c r="D1045" s="22"/>
      <c r="E1045" s="22"/>
      <c r="F1045" s="22"/>
      <c r="G1045" s="22"/>
      <c r="H1045" s="22"/>
      <c r="I1045" s="108"/>
      <c r="J1045" s="108"/>
      <c r="K1045" s="245"/>
      <c r="L1045" s="108"/>
      <c r="M1045" s="108"/>
      <c r="N1045" s="108"/>
      <c r="O1045" s="108"/>
      <c r="P1045" s="115"/>
      <c r="Q1045" s="115"/>
      <c r="R1045" s="115"/>
      <c r="S1045" s="115"/>
      <c r="T1045" s="115"/>
      <c r="U1045" s="115"/>
      <c r="V1045" s="115"/>
      <c r="W1045" s="115"/>
      <c r="X1045" s="115"/>
      <c r="Y1045" s="115"/>
      <c r="Z1045" s="115"/>
      <c r="AA1045" s="115"/>
    </row>
    <row r="1046" spans="1:27" ht="14.25" customHeight="1">
      <c r="A1046" s="22"/>
      <c r="B1046" s="22"/>
      <c r="C1046" s="22"/>
      <c r="D1046" s="22"/>
      <c r="E1046" s="22"/>
      <c r="F1046" s="22"/>
      <c r="G1046" s="22"/>
      <c r="H1046" s="22"/>
      <c r="I1046" s="108"/>
      <c r="J1046" s="108"/>
      <c r="K1046" s="245"/>
      <c r="L1046" s="108"/>
      <c r="M1046" s="108"/>
      <c r="N1046" s="108"/>
      <c r="O1046" s="108"/>
      <c r="P1046" s="115"/>
      <c r="Q1046" s="115"/>
      <c r="R1046" s="115"/>
      <c r="S1046" s="115"/>
      <c r="T1046" s="115"/>
      <c r="U1046" s="115"/>
      <c r="V1046" s="115"/>
      <c r="W1046" s="115"/>
      <c r="X1046" s="115"/>
      <c r="Y1046" s="115"/>
      <c r="Z1046" s="115"/>
      <c r="AA1046" s="115"/>
    </row>
    <row r="1047" spans="1:27" ht="14.25" customHeight="1">
      <c r="A1047" s="22"/>
      <c r="B1047" s="22"/>
      <c r="C1047" s="22"/>
      <c r="D1047" s="22"/>
      <c r="E1047" s="22"/>
      <c r="F1047" s="22"/>
      <c r="G1047" s="22"/>
      <c r="H1047" s="22"/>
      <c r="I1047" s="108"/>
      <c r="J1047" s="108"/>
      <c r="K1047" s="245"/>
      <c r="L1047" s="108"/>
      <c r="M1047" s="108"/>
      <c r="N1047" s="108"/>
      <c r="O1047" s="108"/>
      <c r="P1047" s="115"/>
      <c r="Q1047" s="115"/>
      <c r="R1047" s="115"/>
      <c r="S1047" s="115"/>
      <c r="T1047" s="115"/>
      <c r="U1047" s="115"/>
      <c r="V1047" s="115"/>
      <c r="W1047" s="115"/>
      <c r="X1047" s="115"/>
      <c r="Y1047" s="115"/>
      <c r="Z1047" s="115"/>
      <c r="AA1047" s="115"/>
    </row>
    <row r="1048" spans="1:27" ht="14.25" customHeight="1">
      <c r="A1048" s="22"/>
      <c r="B1048" s="22"/>
      <c r="C1048" s="22"/>
      <c r="D1048" s="22"/>
      <c r="E1048" s="22"/>
      <c r="F1048" s="22"/>
      <c r="G1048" s="22"/>
      <c r="H1048" s="22"/>
      <c r="I1048" s="108"/>
      <c r="J1048" s="108"/>
      <c r="K1048" s="245"/>
      <c r="L1048" s="108"/>
      <c r="M1048" s="108"/>
      <c r="N1048" s="108"/>
      <c r="O1048" s="108"/>
      <c r="P1048" s="115"/>
      <c r="Q1048" s="115"/>
      <c r="R1048" s="115"/>
      <c r="S1048" s="115"/>
      <c r="T1048" s="115"/>
      <c r="U1048" s="115"/>
      <c r="V1048" s="115"/>
      <c r="W1048" s="115"/>
      <c r="X1048" s="115"/>
      <c r="Y1048" s="115"/>
      <c r="Z1048" s="115"/>
      <c r="AA1048" s="115"/>
    </row>
    <row r="1049" spans="1:27" ht="14.25" customHeight="1">
      <c r="A1049" s="22"/>
      <c r="B1049" s="22"/>
      <c r="C1049" s="22"/>
      <c r="D1049" s="22"/>
      <c r="E1049" s="22"/>
      <c r="F1049" s="22"/>
      <c r="G1049" s="22"/>
      <c r="H1049" s="22"/>
      <c r="I1049" s="108"/>
      <c r="J1049" s="108"/>
      <c r="K1049" s="245"/>
      <c r="L1049" s="108"/>
      <c r="M1049" s="108"/>
      <c r="N1049" s="108"/>
      <c r="O1049" s="108"/>
      <c r="P1049" s="115"/>
      <c r="Q1049" s="115"/>
      <c r="R1049" s="115"/>
      <c r="S1049" s="115"/>
      <c r="T1049" s="115"/>
      <c r="U1049" s="115"/>
      <c r="V1049" s="115"/>
      <c r="W1049" s="115"/>
      <c r="X1049" s="115"/>
      <c r="Y1049" s="115"/>
      <c r="Z1049" s="115"/>
      <c r="AA1049" s="115"/>
    </row>
    <row r="1050" spans="1:27" ht="14.25" customHeight="1">
      <c r="A1050" s="22"/>
      <c r="B1050" s="22"/>
      <c r="C1050" s="22"/>
      <c r="D1050" s="22"/>
      <c r="E1050" s="22"/>
      <c r="F1050" s="22"/>
      <c r="G1050" s="22"/>
      <c r="H1050" s="22"/>
      <c r="I1050" s="108"/>
      <c r="J1050" s="108"/>
      <c r="K1050" s="245"/>
      <c r="L1050" s="108"/>
      <c r="M1050" s="108"/>
      <c r="N1050" s="108"/>
      <c r="O1050" s="108"/>
      <c r="P1050" s="115"/>
      <c r="Q1050" s="115"/>
      <c r="R1050" s="115"/>
      <c r="S1050" s="115"/>
      <c r="T1050" s="115"/>
      <c r="U1050" s="115"/>
      <c r="V1050" s="115"/>
      <c r="W1050" s="115"/>
      <c r="X1050" s="115"/>
      <c r="Y1050" s="115"/>
      <c r="Z1050" s="115"/>
      <c r="AA1050" s="115"/>
    </row>
    <row r="1051" spans="1:27" ht="14.25" customHeight="1">
      <c r="A1051" s="22"/>
      <c r="B1051" s="22"/>
      <c r="C1051" s="22"/>
      <c r="D1051" s="22"/>
      <c r="E1051" s="22"/>
      <c r="F1051" s="22"/>
      <c r="G1051" s="22"/>
      <c r="H1051" s="22"/>
      <c r="I1051" s="108"/>
      <c r="J1051" s="108"/>
      <c r="K1051" s="245"/>
      <c r="L1051" s="108"/>
      <c r="M1051" s="108"/>
      <c r="N1051" s="108"/>
      <c r="O1051" s="108"/>
      <c r="P1051" s="115"/>
      <c r="Q1051" s="115"/>
      <c r="R1051" s="115"/>
      <c r="S1051" s="115"/>
      <c r="T1051" s="115"/>
      <c r="U1051" s="115"/>
      <c r="V1051" s="115"/>
      <c r="W1051" s="115"/>
      <c r="X1051" s="115"/>
      <c r="Y1051" s="115"/>
      <c r="Z1051" s="115"/>
      <c r="AA1051" s="115"/>
    </row>
    <row r="1052" spans="1:27" ht="14.25" customHeight="1">
      <c r="A1052" s="22"/>
      <c r="B1052" s="22"/>
      <c r="C1052" s="22"/>
      <c r="D1052" s="22"/>
      <c r="E1052" s="22"/>
      <c r="F1052" s="22"/>
      <c r="G1052" s="22"/>
      <c r="H1052" s="22"/>
      <c r="I1052" s="108"/>
      <c r="J1052" s="108"/>
      <c r="K1052" s="245"/>
      <c r="L1052" s="108"/>
      <c r="M1052" s="108"/>
      <c r="N1052" s="108"/>
      <c r="O1052" s="108"/>
      <c r="P1052" s="115"/>
      <c r="Q1052" s="115"/>
      <c r="R1052" s="115"/>
      <c r="S1052" s="115"/>
      <c r="T1052" s="115"/>
      <c r="U1052" s="115"/>
      <c r="V1052" s="115"/>
      <c r="W1052" s="115"/>
      <c r="X1052" s="115"/>
      <c r="Y1052" s="115"/>
      <c r="Z1052" s="115"/>
      <c r="AA1052" s="115"/>
    </row>
    <row r="1053" spans="1:27" ht="14.25" customHeight="1">
      <c r="A1053" s="22"/>
      <c r="B1053" s="22"/>
      <c r="C1053" s="22"/>
      <c r="D1053" s="22"/>
      <c r="E1053" s="22"/>
      <c r="F1053" s="22"/>
      <c r="G1053" s="22"/>
      <c r="H1053" s="22"/>
      <c r="I1053" s="108"/>
      <c r="J1053" s="108"/>
      <c r="K1053" s="245"/>
      <c r="L1053" s="108"/>
      <c r="M1053" s="108"/>
      <c r="N1053" s="108"/>
      <c r="O1053" s="108"/>
      <c r="P1053" s="115"/>
      <c r="Q1053" s="115"/>
      <c r="R1053" s="115"/>
      <c r="S1053" s="115"/>
      <c r="T1053" s="115"/>
      <c r="U1053" s="115"/>
      <c r="V1053" s="115"/>
      <c r="W1053" s="115"/>
      <c r="X1053" s="115"/>
      <c r="Y1053" s="115"/>
      <c r="Z1053" s="115"/>
      <c r="AA1053" s="115"/>
    </row>
    <row r="1054" spans="1:27" ht="14.25" customHeight="1">
      <c r="A1054" s="22"/>
      <c r="B1054" s="22"/>
      <c r="C1054" s="22"/>
      <c r="D1054" s="22"/>
      <c r="E1054" s="22"/>
      <c r="F1054" s="22"/>
      <c r="G1054" s="22"/>
      <c r="H1054" s="22"/>
      <c r="I1054" s="108"/>
      <c r="J1054" s="108"/>
      <c r="K1054" s="245"/>
      <c r="L1054" s="108"/>
      <c r="M1054" s="108"/>
      <c r="N1054" s="108"/>
      <c r="O1054" s="108"/>
      <c r="P1054" s="115"/>
      <c r="Q1054" s="115"/>
      <c r="R1054" s="115"/>
      <c r="S1054" s="115"/>
      <c r="T1054" s="115"/>
      <c r="U1054" s="115"/>
      <c r="V1054" s="115"/>
      <c r="W1054" s="115"/>
      <c r="X1054" s="115"/>
      <c r="Y1054" s="115"/>
      <c r="Z1054" s="115"/>
      <c r="AA1054" s="115"/>
    </row>
    <row r="1055" spans="1:27" ht="14.25" customHeight="1">
      <c r="A1055" s="22"/>
      <c r="B1055" s="22"/>
      <c r="C1055" s="22"/>
      <c r="D1055" s="22"/>
      <c r="E1055" s="22"/>
      <c r="F1055" s="22"/>
      <c r="G1055" s="22"/>
      <c r="H1055" s="22"/>
      <c r="I1055" s="108"/>
      <c r="J1055" s="108"/>
      <c r="K1055" s="245"/>
      <c r="L1055" s="108"/>
      <c r="M1055" s="108"/>
      <c r="N1055" s="108"/>
      <c r="O1055" s="108"/>
      <c r="P1055" s="115"/>
      <c r="Q1055" s="115"/>
      <c r="R1055" s="115"/>
      <c r="S1055" s="115"/>
      <c r="T1055" s="115"/>
      <c r="U1055" s="115"/>
      <c r="V1055" s="115"/>
      <c r="W1055" s="115"/>
      <c r="X1055" s="115"/>
      <c r="Y1055" s="115"/>
      <c r="Z1055" s="115"/>
      <c r="AA1055" s="115"/>
    </row>
    <row r="1056" spans="1:27" ht="14.25" customHeight="1">
      <c r="A1056" s="22"/>
      <c r="B1056" s="22"/>
      <c r="C1056" s="22"/>
      <c r="D1056" s="22"/>
      <c r="E1056" s="22"/>
      <c r="F1056" s="22"/>
      <c r="G1056" s="22"/>
      <c r="H1056" s="22"/>
      <c r="I1056" s="108"/>
      <c r="J1056" s="108"/>
      <c r="K1056" s="245"/>
      <c r="L1056" s="108"/>
      <c r="M1056" s="108"/>
      <c r="N1056" s="108"/>
      <c r="O1056" s="108"/>
      <c r="P1056" s="115"/>
      <c r="Q1056" s="115"/>
      <c r="R1056" s="115"/>
      <c r="S1056" s="115"/>
      <c r="T1056" s="115"/>
      <c r="U1056" s="115"/>
      <c r="V1056" s="115"/>
      <c r="W1056" s="115"/>
      <c r="X1056" s="115"/>
      <c r="Y1056" s="115"/>
      <c r="Z1056" s="115"/>
      <c r="AA1056" s="115"/>
    </row>
    <row r="1057" spans="1:27" ht="14.25" customHeight="1">
      <c r="A1057" s="22"/>
      <c r="B1057" s="22"/>
      <c r="C1057" s="22"/>
      <c r="D1057" s="22"/>
      <c r="E1057" s="22"/>
      <c r="F1057" s="22"/>
      <c r="G1057" s="22"/>
      <c r="H1057" s="22"/>
      <c r="I1057" s="108"/>
      <c r="J1057" s="108"/>
      <c r="K1057" s="245"/>
      <c r="L1057" s="108"/>
      <c r="M1057" s="108"/>
      <c r="N1057" s="108"/>
      <c r="O1057" s="108"/>
      <c r="P1057" s="115"/>
      <c r="Q1057" s="115"/>
      <c r="R1057" s="115"/>
      <c r="S1057" s="115"/>
      <c r="T1057" s="115"/>
      <c r="U1057" s="115"/>
      <c r="V1057" s="115"/>
      <c r="W1057" s="115"/>
      <c r="X1057" s="115"/>
      <c r="Y1057" s="115"/>
      <c r="Z1057" s="115"/>
      <c r="AA1057" s="115"/>
    </row>
    <row r="1058" spans="1:27" ht="14.25" customHeight="1">
      <c r="A1058" s="22"/>
      <c r="B1058" s="22"/>
      <c r="C1058" s="22"/>
      <c r="D1058" s="22"/>
      <c r="E1058" s="22"/>
      <c r="F1058" s="22"/>
      <c r="G1058" s="22"/>
      <c r="H1058" s="22"/>
      <c r="I1058" s="108"/>
      <c r="J1058" s="108"/>
      <c r="K1058" s="245"/>
      <c r="L1058" s="108"/>
      <c r="M1058" s="108"/>
      <c r="N1058" s="108"/>
      <c r="O1058" s="108"/>
      <c r="P1058" s="115"/>
      <c r="Q1058" s="115"/>
      <c r="R1058" s="115"/>
      <c r="S1058" s="115"/>
      <c r="T1058" s="115"/>
      <c r="U1058" s="115"/>
      <c r="V1058" s="115"/>
      <c r="W1058" s="115"/>
      <c r="X1058" s="115"/>
      <c r="Y1058" s="115"/>
      <c r="Z1058" s="115"/>
      <c r="AA1058" s="115"/>
    </row>
    <row r="1059" spans="1:27" ht="14.25" customHeight="1">
      <c r="A1059" s="22"/>
      <c r="B1059" s="22"/>
      <c r="C1059" s="22"/>
      <c r="D1059" s="22"/>
      <c r="E1059" s="22"/>
      <c r="F1059" s="22"/>
      <c r="G1059" s="22"/>
      <c r="H1059" s="22"/>
      <c r="I1059" s="108"/>
      <c r="J1059" s="108"/>
      <c r="K1059" s="245"/>
      <c r="L1059" s="108"/>
      <c r="M1059" s="108"/>
      <c r="N1059" s="108"/>
      <c r="O1059" s="108"/>
      <c r="P1059" s="115"/>
      <c r="Q1059" s="115"/>
      <c r="R1059" s="115"/>
      <c r="S1059" s="115"/>
      <c r="T1059" s="115"/>
      <c r="U1059" s="115"/>
      <c r="V1059" s="115"/>
      <c r="W1059" s="115"/>
      <c r="X1059" s="115"/>
      <c r="Y1059" s="115"/>
      <c r="Z1059" s="115"/>
      <c r="AA1059" s="115"/>
    </row>
    <row r="1060" spans="1:27" ht="14.25" customHeight="1">
      <c r="A1060" s="22"/>
      <c r="B1060" s="22"/>
      <c r="C1060" s="22"/>
      <c r="D1060" s="22"/>
      <c r="E1060" s="22"/>
      <c r="F1060" s="22"/>
      <c r="G1060" s="22"/>
      <c r="H1060" s="22"/>
      <c r="I1060" s="108"/>
      <c r="J1060" s="108"/>
      <c r="K1060" s="245"/>
      <c r="L1060" s="108"/>
      <c r="M1060" s="108"/>
      <c r="N1060" s="108"/>
      <c r="O1060" s="108"/>
      <c r="P1060" s="115"/>
      <c r="Q1060" s="115"/>
      <c r="R1060" s="115"/>
      <c r="S1060" s="115"/>
      <c r="T1060" s="115"/>
      <c r="U1060" s="115"/>
      <c r="V1060" s="115"/>
      <c r="W1060" s="115"/>
      <c r="X1060" s="115"/>
      <c r="Y1060" s="115"/>
      <c r="Z1060" s="115"/>
      <c r="AA1060" s="115"/>
    </row>
    <row r="1061" spans="1:27" ht="14.25" customHeight="1">
      <c r="A1061" s="22"/>
      <c r="B1061" s="22"/>
      <c r="C1061" s="22"/>
      <c r="D1061" s="22"/>
      <c r="E1061" s="22"/>
      <c r="F1061" s="22"/>
      <c r="G1061" s="22"/>
      <c r="H1061" s="22"/>
      <c r="I1061" s="108"/>
      <c r="J1061" s="108"/>
      <c r="K1061" s="245"/>
      <c r="L1061" s="108"/>
      <c r="M1061" s="108"/>
      <c r="N1061" s="108"/>
      <c r="O1061" s="108"/>
      <c r="P1061" s="115"/>
      <c r="Q1061" s="115"/>
      <c r="R1061" s="115"/>
      <c r="S1061" s="115"/>
      <c r="T1061" s="115"/>
      <c r="U1061" s="115"/>
      <c r="V1061" s="115"/>
      <c r="W1061" s="115"/>
      <c r="X1061" s="115"/>
      <c r="Y1061" s="115"/>
      <c r="Z1061" s="115"/>
      <c r="AA1061" s="115"/>
    </row>
    <row r="1062" spans="1:27" ht="14.25" customHeight="1">
      <c r="A1062" s="22"/>
      <c r="B1062" s="22"/>
      <c r="C1062" s="22"/>
      <c r="D1062" s="22"/>
      <c r="E1062" s="22"/>
      <c r="F1062" s="22"/>
      <c r="G1062" s="22"/>
      <c r="H1062" s="22"/>
      <c r="I1062" s="108"/>
      <c r="J1062" s="108"/>
      <c r="K1062" s="245"/>
      <c r="L1062" s="108"/>
      <c r="M1062" s="108"/>
      <c r="N1062" s="108"/>
      <c r="O1062" s="108"/>
      <c r="P1062" s="115"/>
      <c r="Q1062" s="115"/>
      <c r="R1062" s="115"/>
      <c r="S1062" s="115"/>
      <c r="T1062" s="115"/>
      <c r="U1062" s="115"/>
      <c r="V1062" s="115"/>
      <c r="W1062" s="115"/>
      <c r="X1062" s="115"/>
      <c r="Y1062" s="115"/>
      <c r="Z1062" s="115"/>
      <c r="AA1062" s="115"/>
    </row>
    <row r="1063" spans="1:27" ht="14.25" customHeight="1">
      <c r="A1063" s="22"/>
      <c r="B1063" s="22"/>
      <c r="C1063" s="22"/>
      <c r="D1063" s="22"/>
      <c r="E1063" s="22"/>
      <c r="F1063" s="22"/>
      <c r="G1063" s="22"/>
      <c r="H1063" s="22"/>
      <c r="I1063" s="108"/>
      <c r="J1063" s="108"/>
      <c r="K1063" s="245"/>
      <c r="L1063" s="108"/>
      <c r="M1063" s="108"/>
      <c r="N1063" s="108"/>
      <c r="O1063" s="108"/>
      <c r="P1063" s="115"/>
      <c r="Q1063" s="115"/>
      <c r="R1063" s="115"/>
      <c r="S1063" s="115"/>
      <c r="T1063" s="115"/>
      <c r="U1063" s="115"/>
      <c r="V1063" s="115"/>
      <c r="W1063" s="115"/>
      <c r="X1063" s="115"/>
      <c r="Y1063" s="115"/>
      <c r="Z1063" s="115"/>
      <c r="AA1063" s="115"/>
    </row>
    <row r="1064" spans="1:27" ht="14.25" customHeight="1">
      <c r="A1064" s="22"/>
      <c r="B1064" s="22"/>
      <c r="C1064" s="22"/>
      <c r="D1064" s="22"/>
      <c r="E1064" s="22"/>
      <c r="F1064" s="22"/>
      <c r="G1064" s="22"/>
      <c r="H1064" s="22"/>
      <c r="I1064" s="108"/>
      <c r="J1064" s="108"/>
      <c r="K1064" s="245"/>
      <c r="L1064" s="108"/>
      <c r="M1064" s="108"/>
      <c r="N1064" s="108"/>
      <c r="O1064" s="108"/>
      <c r="P1064" s="115"/>
      <c r="Q1064" s="115"/>
      <c r="R1064" s="115"/>
      <c r="S1064" s="115"/>
      <c r="T1064" s="115"/>
      <c r="U1064" s="115"/>
      <c r="V1064" s="115"/>
      <c r="W1064" s="115"/>
      <c r="X1064" s="115"/>
      <c r="Y1064" s="115"/>
      <c r="Z1064" s="115"/>
      <c r="AA1064" s="115"/>
    </row>
    <row r="1065" spans="1:27" ht="14.25" customHeight="1">
      <c r="A1065" s="22"/>
      <c r="B1065" s="22"/>
      <c r="C1065" s="22"/>
      <c r="D1065" s="22"/>
      <c r="E1065" s="22"/>
      <c r="F1065" s="22"/>
      <c r="G1065" s="22"/>
      <c r="H1065" s="22"/>
      <c r="I1065" s="108"/>
      <c r="J1065" s="108"/>
      <c r="K1065" s="245"/>
      <c r="L1065" s="108"/>
      <c r="M1065" s="108"/>
      <c r="N1065" s="108"/>
      <c r="O1065" s="108"/>
      <c r="P1065" s="115"/>
      <c r="Q1065" s="115"/>
      <c r="R1065" s="115"/>
      <c r="S1065" s="115"/>
      <c r="T1065" s="115"/>
      <c r="U1065" s="115"/>
      <c r="V1065" s="115"/>
      <c r="W1065" s="115"/>
      <c r="X1065" s="115"/>
      <c r="Y1065" s="115"/>
      <c r="Z1065" s="115"/>
      <c r="AA1065" s="115"/>
    </row>
    <row r="1066" spans="1:27" ht="14.25" customHeight="1">
      <c r="A1066" s="22"/>
      <c r="B1066" s="22"/>
      <c r="C1066" s="22"/>
      <c r="D1066" s="22"/>
      <c r="E1066" s="22"/>
      <c r="F1066" s="22"/>
      <c r="G1066" s="22"/>
      <c r="H1066" s="22"/>
      <c r="I1066" s="108"/>
      <c r="J1066" s="108"/>
      <c r="K1066" s="245"/>
      <c r="L1066" s="108"/>
      <c r="M1066" s="108"/>
      <c r="N1066" s="108"/>
      <c r="O1066" s="108"/>
      <c r="P1066" s="115"/>
      <c r="Q1066" s="115"/>
      <c r="R1066" s="115"/>
      <c r="S1066" s="115"/>
      <c r="T1066" s="115"/>
      <c r="U1066" s="115"/>
      <c r="V1066" s="115"/>
      <c r="W1066" s="115"/>
      <c r="X1066" s="115"/>
      <c r="Y1066" s="115"/>
      <c r="Z1066" s="115"/>
      <c r="AA1066" s="115"/>
    </row>
    <row r="1067" spans="1:27" ht="14.25" customHeight="1">
      <c r="A1067" s="22"/>
      <c r="B1067" s="22"/>
      <c r="C1067" s="22"/>
      <c r="D1067" s="22"/>
      <c r="E1067" s="22"/>
      <c r="F1067" s="22"/>
      <c r="G1067" s="22"/>
      <c r="H1067" s="22"/>
      <c r="I1067" s="108"/>
      <c r="J1067" s="108"/>
      <c r="K1067" s="245"/>
      <c r="L1067" s="108"/>
      <c r="M1067" s="108"/>
      <c r="N1067" s="108"/>
      <c r="O1067" s="108"/>
      <c r="P1067" s="115"/>
      <c r="Q1067" s="115"/>
      <c r="R1067" s="115"/>
      <c r="S1067" s="115"/>
      <c r="T1067" s="115"/>
      <c r="U1067" s="115"/>
      <c r="V1067" s="115"/>
      <c r="W1067" s="115"/>
      <c r="X1067" s="115"/>
      <c r="Y1067" s="115"/>
      <c r="Z1067" s="115"/>
      <c r="AA1067" s="115"/>
    </row>
    <row r="1068" spans="1:27" ht="14.25" customHeight="1">
      <c r="A1068" s="22"/>
      <c r="B1068" s="22"/>
      <c r="C1068" s="22"/>
      <c r="D1068" s="22"/>
      <c r="E1068" s="22"/>
      <c r="F1068" s="22"/>
      <c r="G1068" s="22"/>
      <c r="H1068" s="22"/>
      <c r="I1068" s="108"/>
      <c r="J1068" s="108"/>
      <c r="K1068" s="245"/>
      <c r="L1068" s="108"/>
      <c r="M1068" s="108"/>
      <c r="N1068" s="108"/>
      <c r="O1068" s="108"/>
      <c r="P1068" s="115"/>
      <c r="Q1068" s="115"/>
      <c r="R1068" s="115"/>
      <c r="S1068" s="115"/>
      <c r="T1068" s="115"/>
      <c r="U1068" s="115"/>
      <c r="V1068" s="115"/>
      <c r="W1068" s="115"/>
      <c r="X1068" s="115"/>
      <c r="Y1068" s="115"/>
      <c r="Z1068" s="115"/>
      <c r="AA1068" s="115"/>
    </row>
    <row r="1069" spans="1:27" ht="14.25" customHeight="1">
      <c r="A1069" s="22"/>
      <c r="B1069" s="22"/>
      <c r="C1069" s="22"/>
      <c r="D1069" s="22"/>
      <c r="E1069" s="22"/>
      <c r="F1069" s="22"/>
      <c r="G1069" s="22"/>
      <c r="H1069" s="22"/>
      <c r="I1069" s="108"/>
      <c r="J1069" s="108"/>
      <c r="K1069" s="245"/>
      <c r="L1069" s="108"/>
      <c r="M1069" s="108"/>
      <c r="N1069" s="108"/>
      <c r="O1069" s="108"/>
      <c r="P1069" s="115"/>
      <c r="Q1069" s="115"/>
      <c r="R1069" s="115"/>
      <c r="S1069" s="115"/>
      <c r="T1069" s="115"/>
      <c r="U1069" s="115"/>
      <c r="V1069" s="115"/>
      <c r="W1069" s="115"/>
      <c r="X1069" s="115"/>
      <c r="Y1069" s="115"/>
      <c r="Z1069" s="115"/>
      <c r="AA1069" s="115"/>
    </row>
    <row r="1070" spans="1:27" ht="14.25" customHeight="1">
      <c r="A1070" s="22"/>
      <c r="B1070" s="22"/>
      <c r="C1070" s="22"/>
      <c r="D1070" s="22"/>
      <c r="E1070" s="22"/>
      <c r="F1070" s="22"/>
      <c r="G1070" s="22"/>
      <c r="H1070" s="22"/>
      <c r="I1070" s="108"/>
      <c r="J1070" s="108"/>
      <c r="K1070" s="245"/>
      <c r="L1070" s="108"/>
      <c r="M1070" s="108"/>
      <c r="N1070" s="108"/>
      <c r="O1070" s="108"/>
      <c r="P1070" s="115"/>
      <c r="Q1070" s="115"/>
      <c r="R1070" s="115"/>
      <c r="S1070" s="115"/>
      <c r="T1070" s="115"/>
      <c r="U1070" s="115"/>
      <c r="V1070" s="115"/>
      <c r="W1070" s="115"/>
      <c r="X1070" s="115"/>
      <c r="Y1070" s="115"/>
      <c r="Z1070" s="115"/>
      <c r="AA1070" s="115"/>
    </row>
    <row r="1071" spans="1:27" ht="14.25" customHeight="1">
      <c r="A1071" s="22"/>
      <c r="B1071" s="22"/>
      <c r="C1071" s="22"/>
      <c r="D1071" s="22"/>
      <c r="E1071" s="22"/>
      <c r="F1071" s="22"/>
      <c r="G1071" s="22"/>
      <c r="H1071" s="22"/>
      <c r="I1071" s="108"/>
      <c r="J1071" s="108"/>
      <c r="K1071" s="245"/>
      <c r="L1071" s="108"/>
      <c r="M1071" s="108"/>
      <c r="N1071" s="108"/>
      <c r="O1071" s="108"/>
      <c r="P1071" s="115"/>
      <c r="Q1071" s="115"/>
      <c r="R1071" s="115"/>
      <c r="S1071" s="115"/>
      <c r="T1071" s="115"/>
      <c r="U1071" s="115"/>
      <c r="V1071" s="115"/>
      <c r="W1071" s="115"/>
      <c r="X1071" s="115"/>
      <c r="Y1071" s="115"/>
      <c r="Z1071" s="115"/>
      <c r="AA1071" s="115"/>
    </row>
    <row r="1072" spans="1:27" ht="14.25" customHeight="1">
      <c r="A1072" s="22"/>
      <c r="B1072" s="22"/>
      <c r="C1072" s="22"/>
      <c r="D1072" s="22"/>
      <c r="E1072" s="22"/>
      <c r="F1072" s="22"/>
      <c r="G1072" s="22"/>
      <c r="H1072" s="22"/>
      <c r="I1072" s="108"/>
      <c r="J1072" s="108"/>
      <c r="K1072" s="245"/>
      <c r="L1072" s="108"/>
      <c r="M1072" s="108"/>
      <c r="N1072" s="108"/>
      <c r="O1072" s="108"/>
      <c r="P1072" s="115"/>
      <c r="Q1072" s="115"/>
      <c r="R1072" s="115"/>
      <c r="S1072" s="115"/>
      <c r="T1072" s="115"/>
      <c r="U1072" s="115"/>
      <c r="V1072" s="115"/>
      <c r="W1072" s="115"/>
      <c r="X1072" s="115"/>
      <c r="Y1072" s="115"/>
      <c r="Z1072" s="115"/>
      <c r="AA1072" s="115"/>
    </row>
    <row r="1073" spans="1:27" ht="14.25" customHeight="1">
      <c r="A1073" s="22"/>
      <c r="B1073" s="22"/>
      <c r="C1073" s="22"/>
      <c r="D1073" s="22"/>
      <c r="E1073" s="22"/>
      <c r="F1073" s="22"/>
      <c r="G1073" s="22"/>
      <c r="H1073" s="22"/>
      <c r="I1073" s="108"/>
      <c r="J1073" s="108"/>
      <c r="K1073" s="245"/>
      <c r="L1073" s="108"/>
      <c r="M1073" s="108"/>
      <c r="N1073" s="108"/>
      <c r="O1073" s="108"/>
      <c r="P1073" s="115"/>
      <c r="Q1073" s="115"/>
      <c r="R1073" s="115"/>
      <c r="S1073" s="115"/>
      <c r="T1073" s="115"/>
      <c r="U1073" s="115"/>
      <c r="V1073" s="115"/>
      <c r="W1073" s="115"/>
      <c r="X1073" s="115"/>
      <c r="Y1073" s="115"/>
      <c r="Z1073" s="115"/>
      <c r="AA1073" s="115"/>
    </row>
    <row r="1074" spans="1:27" ht="14.25" customHeight="1">
      <c r="A1074" s="22"/>
      <c r="B1074" s="22"/>
      <c r="C1074" s="22"/>
      <c r="D1074" s="22"/>
      <c r="E1074" s="22"/>
      <c r="F1074" s="22"/>
      <c r="G1074" s="22"/>
      <c r="H1074" s="22"/>
      <c r="I1074" s="108"/>
      <c r="J1074" s="108"/>
      <c r="K1074" s="245"/>
      <c r="L1074" s="108"/>
      <c r="M1074" s="108"/>
      <c r="N1074" s="108"/>
      <c r="O1074" s="108"/>
      <c r="P1074" s="115"/>
      <c r="Q1074" s="115"/>
      <c r="R1074" s="115"/>
      <c r="S1074" s="115"/>
      <c r="T1074" s="115"/>
      <c r="U1074" s="115"/>
      <c r="V1074" s="115"/>
      <c r="W1074" s="115"/>
      <c r="X1074" s="115"/>
      <c r="Y1074" s="115"/>
      <c r="Z1074" s="115"/>
      <c r="AA1074" s="115"/>
    </row>
    <row r="1075" spans="1:27" ht="14.25" customHeight="1">
      <c r="A1075" s="22"/>
      <c r="B1075" s="22"/>
      <c r="C1075" s="22"/>
      <c r="D1075" s="22"/>
      <c r="E1075" s="22"/>
      <c r="F1075" s="22"/>
      <c r="G1075" s="22"/>
      <c r="H1075" s="22"/>
      <c r="I1075" s="108"/>
      <c r="J1075" s="108"/>
      <c r="K1075" s="245"/>
      <c r="L1075" s="108"/>
      <c r="M1075" s="108"/>
      <c r="N1075" s="108"/>
      <c r="O1075" s="108"/>
      <c r="P1075" s="115"/>
      <c r="Q1075" s="115"/>
      <c r="R1075" s="115"/>
      <c r="S1075" s="115"/>
      <c r="T1075" s="115"/>
      <c r="U1075" s="115"/>
      <c r="V1075" s="115"/>
      <c r="W1075" s="115"/>
      <c r="X1075" s="115"/>
      <c r="Y1075" s="115"/>
      <c r="Z1075" s="115"/>
      <c r="AA1075" s="115"/>
    </row>
    <row r="1076" spans="1:27" ht="14.25" customHeight="1">
      <c r="A1076" s="22"/>
      <c r="B1076" s="22"/>
      <c r="C1076" s="22"/>
      <c r="D1076" s="22"/>
      <c r="E1076" s="22"/>
      <c r="F1076" s="22"/>
      <c r="G1076" s="22"/>
      <c r="H1076" s="22"/>
      <c r="I1076" s="108"/>
      <c r="J1076" s="108"/>
      <c r="K1076" s="245"/>
      <c r="L1076" s="108"/>
      <c r="M1076" s="108"/>
      <c r="N1076" s="108"/>
      <c r="O1076" s="108"/>
      <c r="P1076" s="115"/>
      <c r="Q1076" s="115"/>
      <c r="R1076" s="115"/>
      <c r="S1076" s="115"/>
      <c r="T1076" s="115"/>
      <c r="U1076" s="115"/>
      <c r="V1076" s="115"/>
      <c r="W1076" s="115"/>
      <c r="X1076" s="115"/>
      <c r="Y1076" s="115"/>
      <c r="Z1076" s="115"/>
      <c r="AA1076" s="115"/>
    </row>
    <row r="1077" spans="1:27" ht="14.25" customHeight="1">
      <c r="A1077" s="22"/>
      <c r="B1077" s="22"/>
      <c r="C1077" s="22"/>
      <c r="D1077" s="22"/>
      <c r="E1077" s="22"/>
      <c r="F1077" s="22"/>
      <c r="G1077" s="22"/>
      <c r="H1077" s="22"/>
      <c r="I1077" s="108"/>
      <c r="J1077" s="108"/>
      <c r="K1077" s="245"/>
      <c r="L1077" s="108"/>
      <c r="M1077" s="108"/>
      <c r="N1077" s="108"/>
      <c r="O1077" s="108"/>
      <c r="P1077" s="115"/>
      <c r="Q1077" s="115"/>
      <c r="R1077" s="115"/>
      <c r="S1077" s="115"/>
      <c r="T1077" s="115"/>
      <c r="U1077" s="115"/>
      <c r="V1077" s="115"/>
      <c r="W1077" s="115"/>
      <c r="X1077" s="115"/>
      <c r="Y1077" s="115"/>
      <c r="Z1077" s="115"/>
      <c r="AA1077" s="115"/>
    </row>
    <row r="1078" spans="1:27" ht="14.25" customHeight="1">
      <c r="A1078" s="22"/>
      <c r="B1078" s="22"/>
      <c r="C1078" s="22"/>
      <c r="D1078" s="22"/>
      <c r="E1078" s="22"/>
      <c r="F1078" s="22"/>
      <c r="G1078" s="22"/>
      <c r="H1078" s="22"/>
      <c r="I1078" s="108"/>
      <c r="J1078" s="108"/>
      <c r="K1078" s="245"/>
      <c r="L1078" s="108"/>
      <c r="M1078" s="108"/>
      <c r="N1078" s="108"/>
      <c r="O1078" s="108"/>
      <c r="P1078" s="115"/>
      <c r="Q1078" s="115"/>
      <c r="R1078" s="115"/>
      <c r="S1078" s="115"/>
      <c r="T1078" s="115"/>
      <c r="U1078" s="115"/>
      <c r="V1078" s="115"/>
      <c r="W1078" s="115"/>
      <c r="X1078" s="115"/>
      <c r="Y1078" s="115"/>
      <c r="Z1078" s="115"/>
      <c r="AA1078" s="115"/>
    </row>
    <row r="1079" spans="1:27" ht="14.25" customHeight="1">
      <c r="A1079" s="22"/>
      <c r="B1079" s="22"/>
      <c r="C1079" s="22"/>
      <c r="D1079" s="22"/>
      <c r="E1079" s="22"/>
      <c r="F1079" s="22"/>
      <c r="G1079" s="22"/>
      <c r="H1079" s="22"/>
      <c r="I1079" s="108"/>
      <c r="J1079" s="108"/>
      <c r="K1079" s="245"/>
      <c r="L1079" s="108"/>
      <c r="M1079" s="108"/>
      <c r="N1079" s="108"/>
      <c r="O1079" s="108"/>
      <c r="P1079" s="115"/>
      <c r="Q1079" s="115"/>
      <c r="R1079" s="115"/>
      <c r="S1079" s="115"/>
      <c r="T1079" s="115"/>
      <c r="U1079" s="115"/>
      <c r="V1079" s="115"/>
      <c r="W1079" s="115"/>
      <c r="X1079" s="115"/>
      <c r="Y1079" s="115"/>
      <c r="Z1079" s="115"/>
      <c r="AA1079" s="115"/>
    </row>
    <row r="1080" spans="1:27" ht="14.25" customHeight="1">
      <c r="A1080" s="22"/>
      <c r="B1080" s="22"/>
      <c r="C1080" s="22"/>
      <c r="D1080" s="22"/>
      <c r="E1080" s="22"/>
      <c r="F1080" s="22"/>
      <c r="G1080" s="22"/>
      <c r="H1080" s="22"/>
      <c r="I1080" s="108"/>
      <c r="J1080" s="108"/>
      <c r="K1080" s="245"/>
      <c r="L1080" s="108"/>
      <c r="M1080" s="108"/>
      <c r="N1080" s="108"/>
      <c r="O1080" s="108"/>
      <c r="P1080" s="115"/>
      <c r="Q1080" s="115"/>
      <c r="R1080" s="115"/>
      <c r="S1080" s="115"/>
      <c r="T1080" s="115"/>
      <c r="U1080" s="115"/>
      <c r="V1080" s="115"/>
      <c r="W1080" s="115"/>
      <c r="X1080" s="115"/>
      <c r="Y1080" s="115"/>
      <c r="Z1080" s="115"/>
      <c r="AA1080" s="115"/>
    </row>
    <row r="1081" spans="1:27" ht="14.25" customHeight="1">
      <c r="A1081" s="22"/>
      <c r="B1081" s="22"/>
      <c r="C1081" s="22"/>
      <c r="D1081" s="22"/>
      <c r="E1081" s="22"/>
      <c r="F1081" s="22"/>
      <c r="G1081" s="22"/>
      <c r="H1081" s="22"/>
      <c r="I1081" s="108"/>
      <c r="J1081" s="108"/>
      <c r="K1081" s="245"/>
      <c r="L1081" s="108"/>
      <c r="M1081" s="108"/>
      <c r="N1081" s="108"/>
      <c r="O1081" s="108"/>
      <c r="P1081" s="115"/>
      <c r="Q1081" s="115"/>
      <c r="R1081" s="115"/>
      <c r="S1081" s="115"/>
      <c r="T1081" s="115"/>
      <c r="U1081" s="115"/>
      <c r="V1081" s="115"/>
      <c r="W1081" s="115"/>
      <c r="X1081" s="115"/>
      <c r="Y1081" s="115"/>
      <c r="Z1081" s="115"/>
      <c r="AA1081" s="115"/>
    </row>
    <row r="1082" spans="1:27" ht="14.25" customHeight="1">
      <c r="A1082" s="22"/>
      <c r="B1082" s="22"/>
      <c r="C1082" s="22"/>
      <c r="D1082" s="22"/>
      <c r="E1082" s="22"/>
      <c r="F1082" s="22"/>
      <c r="G1082" s="22"/>
      <c r="H1082" s="22"/>
      <c r="I1082" s="108"/>
      <c r="J1082" s="108"/>
      <c r="K1082" s="245"/>
      <c r="L1082" s="108"/>
      <c r="M1082" s="108"/>
      <c r="N1082" s="108"/>
      <c r="O1082" s="108"/>
      <c r="P1082" s="115"/>
      <c r="Q1082" s="115"/>
      <c r="R1082" s="115"/>
      <c r="S1082" s="115"/>
      <c r="T1082" s="115"/>
      <c r="U1082" s="115"/>
      <c r="V1082" s="115"/>
      <c r="W1082" s="115"/>
      <c r="X1082" s="115"/>
      <c r="Y1082" s="115"/>
      <c r="Z1082" s="115"/>
      <c r="AA1082" s="115"/>
    </row>
    <row r="1083" spans="1:27" ht="14.25" customHeight="1">
      <c r="A1083" s="22"/>
      <c r="B1083" s="22"/>
      <c r="C1083" s="22"/>
      <c r="D1083" s="22"/>
      <c r="E1083" s="22"/>
      <c r="F1083" s="22"/>
      <c r="G1083" s="22"/>
      <c r="H1083" s="22"/>
      <c r="I1083" s="108"/>
      <c r="J1083" s="108"/>
      <c r="K1083" s="245"/>
      <c r="L1083" s="108"/>
      <c r="M1083" s="108"/>
      <c r="N1083" s="108"/>
      <c r="O1083" s="108"/>
      <c r="P1083" s="115"/>
      <c r="Q1083" s="115"/>
      <c r="R1083" s="115"/>
      <c r="S1083" s="115"/>
      <c r="T1083" s="115"/>
      <c r="U1083" s="115"/>
      <c r="V1083" s="115"/>
      <c r="W1083" s="115"/>
      <c r="X1083" s="115"/>
      <c r="Y1083" s="115"/>
      <c r="Z1083" s="115"/>
      <c r="AA1083" s="115"/>
    </row>
    <row r="1084" spans="1:27" ht="14.25" customHeight="1">
      <c r="A1084" s="22"/>
      <c r="B1084" s="22"/>
      <c r="C1084" s="22"/>
      <c r="D1084" s="22"/>
      <c r="E1084" s="22"/>
      <c r="F1084" s="22"/>
      <c r="G1084" s="22"/>
      <c r="H1084" s="22"/>
      <c r="I1084" s="108"/>
      <c r="J1084" s="108"/>
      <c r="K1084" s="245"/>
      <c r="L1084" s="108"/>
      <c r="M1084" s="108"/>
      <c r="N1084" s="108"/>
      <c r="O1084" s="108"/>
      <c r="P1084" s="115"/>
      <c r="Q1084" s="115"/>
      <c r="R1084" s="115"/>
      <c r="S1084" s="115"/>
      <c r="T1084" s="115"/>
      <c r="U1084" s="115"/>
      <c r="V1084" s="115"/>
      <c r="W1084" s="115"/>
      <c r="X1084" s="115"/>
      <c r="Y1084" s="115"/>
      <c r="Z1084" s="115"/>
      <c r="AA1084" s="115"/>
    </row>
    <row r="1085" spans="1:27" ht="14.25" customHeight="1">
      <c r="A1085" s="22"/>
      <c r="B1085" s="22"/>
      <c r="C1085" s="22"/>
      <c r="D1085" s="22"/>
      <c r="E1085" s="22"/>
      <c r="F1085" s="22"/>
      <c r="G1085" s="22"/>
      <c r="H1085" s="22"/>
      <c r="I1085" s="108"/>
      <c r="J1085" s="108"/>
      <c r="K1085" s="245"/>
      <c r="L1085" s="108"/>
      <c r="M1085" s="108"/>
      <c r="N1085" s="108"/>
      <c r="O1085" s="108"/>
      <c r="P1085" s="115"/>
      <c r="Q1085" s="115"/>
      <c r="R1085" s="115"/>
      <c r="S1085" s="115"/>
      <c r="T1085" s="115"/>
      <c r="U1085" s="115"/>
      <c r="V1085" s="115"/>
      <c r="W1085" s="115"/>
      <c r="X1085" s="115"/>
      <c r="Y1085" s="115"/>
      <c r="Z1085" s="115"/>
      <c r="AA1085" s="115"/>
    </row>
    <row r="1086" spans="1:27" ht="14.25" customHeight="1">
      <c r="A1086" s="22"/>
      <c r="B1086" s="22"/>
      <c r="C1086" s="22"/>
      <c r="D1086" s="22"/>
      <c r="E1086" s="22"/>
      <c r="F1086" s="22"/>
      <c r="G1086" s="22"/>
      <c r="H1086" s="22"/>
      <c r="I1086" s="108"/>
      <c r="J1086" s="108"/>
      <c r="K1086" s="245"/>
      <c r="L1086" s="108"/>
      <c r="M1086" s="108"/>
      <c r="N1086" s="108"/>
      <c r="O1086" s="108"/>
      <c r="P1086" s="115"/>
      <c r="Q1086" s="115"/>
      <c r="R1086" s="115"/>
      <c r="S1086" s="115"/>
      <c r="T1086" s="115"/>
      <c r="U1086" s="115"/>
      <c r="V1086" s="115"/>
      <c r="W1086" s="115"/>
      <c r="X1086" s="115"/>
      <c r="Y1086" s="115"/>
      <c r="Z1086" s="115"/>
      <c r="AA1086" s="115"/>
    </row>
    <row r="1087" spans="1:27" ht="14.25" customHeight="1">
      <c r="A1087" s="22"/>
      <c r="B1087" s="22"/>
      <c r="C1087" s="22"/>
      <c r="D1087" s="22"/>
      <c r="E1087" s="22"/>
      <c r="F1087" s="22"/>
      <c r="G1087" s="22"/>
      <c r="H1087" s="22"/>
      <c r="I1087" s="108"/>
      <c r="J1087" s="108"/>
      <c r="K1087" s="245"/>
      <c r="L1087" s="108"/>
      <c r="M1087" s="108"/>
      <c r="N1087" s="108"/>
      <c r="O1087" s="108"/>
      <c r="P1087" s="115"/>
      <c r="Q1087" s="115"/>
      <c r="R1087" s="115"/>
      <c r="S1087" s="115"/>
      <c r="T1087" s="115"/>
      <c r="U1087" s="115"/>
      <c r="V1087" s="115"/>
      <c r="W1087" s="115"/>
      <c r="X1087" s="115"/>
      <c r="Y1087" s="115"/>
      <c r="Z1087" s="115"/>
      <c r="AA1087" s="115"/>
    </row>
    <row r="1088" spans="1:27" ht="14.25" customHeight="1">
      <c r="A1088" s="22"/>
      <c r="B1088" s="22"/>
      <c r="C1088" s="22"/>
      <c r="D1088" s="22"/>
      <c r="E1088" s="22"/>
      <c r="F1088" s="22"/>
      <c r="G1088" s="22"/>
      <c r="H1088" s="22"/>
      <c r="I1088" s="108"/>
      <c r="J1088" s="108"/>
      <c r="K1088" s="245"/>
      <c r="L1088" s="108"/>
      <c r="M1088" s="108"/>
      <c r="N1088" s="108"/>
      <c r="O1088" s="108"/>
      <c r="P1088" s="115"/>
      <c r="Q1088" s="115"/>
      <c r="R1088" s="115"/>
      <c r="S1088" s="115"/>
      <c r="T1088" s="115"/>
      <c r="U1088" s="115"/>
      <c r="V1088" s="115"/>
      <c r="W1088" s="115"/>
      <c r="X1088" s="115"/>
      <c r="Y1088" s="115"/>
      <c r="Z1088" s="115"/>
      <c r="AA1088" s="115"/>
    </row>
    <row r="1089" spans="1:27" ht="14.25" customHeight="1">
      <c r="A1089" s="22"/>
      <c r="B1089" s="22"/>
      <c r="C1089" s="22"/>
      <c r="D1089" s="22"/>
      <c r="E1089" s="22"/>
      <c r="F1089" s="22"/>
      <c r="G1089" s="22"/>
      <c r="H1089" s="22"/>
      <c r="I1089" s="108"/>
      <c r="J1089" s="108"/>
      <c r="K1089" s="245"/>
      <c r="L1089" s="108"/>
      <c r="M1089" s="108"/>
      <c r="N1089" s="108"/>
      <c r="O1089" s="108"/>
      <c r="P1089" s="115"/>
      <c r="Q1089" s="115"/>
      <c r="R1089" s="115"/>
      <c r="S1089" s="115"/>
      <c r="T1089" s="115"/>
      <c r="U1089" s="115"/>
      <c r="V1089" s="115"/>
      <c r="W1089" s="115"/>
      <c r="X1089" s="115"/>
      <c r="Y1089" s="115"/>
      <c r="Z1089" s="115"/>
      <c r="AA1089" s="115"/>
    </row>
    <row r="1090" spans="1:27" ht="14.25" customHeight="1">
      <c r="A1090" s="22"/>
      <c r="B1090" s="22"/>
      <c r="C1090" s="22"/>
      <c r="D1090" s="22"/>
      <c r="E1090" s="22"/>
      <c r="F1090" s="22"/>
      <c r="G1090" s="22"/>
      <c r="H1090" s="22"/>
      <c r="I1090" s="108"/>
      <c r="J1090" s="108"/>
      <c r="K1090" s="245"/>
      <c r="L1090" s="108"/>
      <c r="M1090" s="108"/>
      <c r="N1090" s="108"/>
      <c r="O1090" s="108"/>
      <c r="P1090" s="115"/>
      <c r="Q1090" s="115"/>
      <c r="R1090" s="115"/>
      <c r="S1090" s="115"/>
      <c r="T1090" s="115"/>
      <c r="U1090" s="115"/>
      <c r="V1090" s="115"/>
      <c r="W1090" s="115"/>
      <c r="X1090" s="115"/>
      <c r="Y1090" s="115"/>
      <c r="Z1090" s="115"/>
      <c r="AA1090" s="115"/>
    </row>
    <row r="1091" spans="1:27" ht="14.25" customHeight="1">
      <c r="A1091" s="22"/>
      <c r="B1091" s="22"/>
      <c r="C1091" s="22"/>
      <c r="D1091" s="22"/>
      <c r="E1091" s="22"/>
      <c r="F1091" s="22"/>
      <c r="G1091" s="22"/>
      <c r="H1091" s="22"/>
      <c r="I1091" s="108"/>
      <c r="J1091" s="108"/>
      <c r="K1091" s="245"/>
      <c r="L1091" s="108"/>
      <c r="M1091" s="108"/>
      <c r="N1091" s="108"/>
      <c r="O1091" s="108"/>
      <c r="P1091" s="115"/>
      <c r="Q1091" s="115"/>
      <c r="R1091" s="115"/>
      <c r="S1091" s="115"/>
      <c r="T1091" s="115"/>
      <c r="U1091" s="115"/>
      <c r="V1091" s="115"/>
      <c r="W1091" s="115"/>
      <c r="X1091" s="115"/>
      <c r="Y1091" s="115"/>
      <c r="Z1091" s="115"/>
      <c r="AA1091" s="115"/>
    </row>
    <row r="1092" spans="1:27" ht="14.25" customHeight="1">
      <c r="A1092" s="22"/>
      <c r="B1092" s="22"/>
      <c r="C1092" s="22"/>
      <c r="D1092" s="22"/>
      <c r="E1092" s="22"/>
      <c r="F1092" s="22"/>
      <c r="G1092" s="22"/>
      <c r="H1092" s="22"/>
      <c r="I1092" s="108"/>
      <c r="J1092" s="108"/>
      <c r="K1092" s="245"/>
      <c r="L1092" s="108"/>
      <c r="M1092" s="108"/>
      <c r="N1092" s="108"/>
      <c r="O1092" s="108"/>
      <c r="P1092" s="115"/>
      <c r="Q1092" s="115"/>
      <c r="R1092" s="115"/>
      <c r="S1092" s="115"/>
      <c r="T1092" s="115"/>
      <c r="U1092" s="115"/>
      <c r="V1092" s="115"/>
      <c r="W1092" s="115"/>
      <c r="X1092" s="115"/>
      <c r="Y1092" s="115"/>
      <c r="Z1092" s="115"/>
      <c r="AA1092" s="115"/>
    </row>
    <row r="1093" spans="1:27" ht="14.25" customHeight="1">
      <c r="A1093" s="22"/>
      <c r="B1093" s="22"/>
      <c r="C1093" s="22"/>
      <c r="D1093" s="22"/>
      <c r="E1093" s="22"/>
      <c r="F1093" s="22"/>
      <c r="G1093" s="22"/>
      <c r="H1093" s="22"/>
      <c r="I1093" s="108"/>
      <c r="J1093" s="108"/>
      <c r="K1093" s="245"/>
      <c r="L1093" s="108"/>
      <c r="M1093" s="108"/>
      <c r="N1093" s="108"/>
      <c r="O1093" s="108"/>
      <c r="P1093" s="115"/>
      <c r="Q1093" s="115"/>
      <c r="R1093" s="115"/>
      <c r="S1093" s="115"/>
      <c r="T1093" s="115"/>
      <c r="U1093" s="115"/>
      <c r="V1093" s="115"/>
      <c r="W1093" s="115"/>
      <c r="X1093" s="115"/>
      <c r="Y1093" s="115"/>
      <c r="Z1093" s="115"/>
      <c r="AA1093" s="115"/>
    </row>
    <row r="1094" spans="1:27" ht="14.25" customHeight="1">
      <c r="A1094" s="22"/>
      <c r="B1094" s="22"/>
      <c r="C1094" s="22"/>
      <c r="D1094" s="22"/>
      <c r="E1094" s="22"/>
      <c r="F1094" s="22"/>
      <c r="G1094" s="22"/>
      <c r="H1094" s="22"/>
      <c r="I1094" s="108"/>
      <c r="J1094" s="108"/>
      <c r="K1094" s="245"/>
      <c r="L1094" s="108"/>
      <c r="M1094" s="108"/>
      <c r="N1094" s="108"/>
      <c r="O1094" s="108"/>
      <c r="P1094" s="115"/>
      <c r="Q1094" s="115"/>
      <c r="R1094" s="115"/>
      <c r="S1094" s="115"/>
      <c r="T1094" s="115"/>
      <c r="U1094" s="115"/>
      <c r="V1094" s="115"/>
      <c r="W1094" s="115"/>
      <c r="X1094" s="115"/>
      <c r="Y1094" s="115"/>
      <c r="Z1094" s="115"/>
      <c r="AA1094" s="115"/>
    </row>
    <row r="1095" spans="1:27" ht="14.25" customHeight="1">
      <c r="A1095" s="22"/>
      <c r="B1095" s="22"/>
      <c r="C1095" s="22"/>
      <c r="D1095" s="22"/>
      <c r="E1095" s="22"/>
      <c r="F1095" s="22"/>
      <c r="G1095" s="22"/>
      <c r="H1095" s="22"/>
      <c r="I1095" s="108"/>
      <c r="J1095" s="108"/>
      <c r="K1095" s="245"/>
      <c r="L1095" s="108"/>
      <c r="M1095" s="108"/>
      <c r="N1095" s="108"/>
      <c r="O1095" s="108"/>
      <c r="P1095" s="115"/>
      <c r="Q1095" s="115"/>
      <c r="R1095" s="115"/>
      <c r="S1095" s="115"/>
      <c r="T1095" s="115"/>
      <c r="U1095" s="115"/>
      <c r="V1095" s="115"/>
      <c r="W1095" s="115"/>
      <c r="X1095" s="115"/>
      <c r="Y1095" s="115"/>
      <c r="Z1095" s="115"/>
      <c r="AA1095" s="115"/>
    </row>
    <row r="1096" spans="1:27" ht="14.25" customHeight="1">
      <c r="A1096" s="22"/>
      <c r="B1096" s="22"/>
      <c r="C1096" s="22"/>
      <c r="D1096" s="22"/>
      <c r="E1096" s="22"/>
      <c r="F1096" s="22"/>
      <c r="G1096" s="22"/>
      <c r="H1096" s="22"/>
      <c r="I1096" s="108"/>
      <c r="J1096" s="108"/>
      <c r="K1096" s="245"/>
      <c r="L1096" s="108"/>
      <c r="M1096" s="108"/>
      <c r="N1096" s="108"/>
      <c r="O1096" s="108"/>
      <c r="P1096" s="115"/>
      <c r="Q1096" s="115"/>
      <c r="R1096" s="115"/>
      <c r="S1096" s="115"/>
      <c r="T1096" s="115"/>
      <c r="U1096" s="115"/>
      <c r="V1096" s="115"/>
      <c r="W1096" s="115"/>
      <c r="X1096" s="115"/>
      <c r="Y1096" s="115"/>
      <c r="Z1096" s="115"/>
      <c r="AA1096" s="115"/>
    </row>
    <row r="1097" spans="1:27" ht="14.25" customHeight="1">
      <c r="A1097" s="22"/>
      <c r="B1097" s="22"/>
      <c r="C1097" s="22"/>
      <c r="D1097" s="22"/>
      <c r="E1097" s="22"/>
      <c r="F1097" s="22"/>
      <c r="G1097" s="22"/>
      <c r="H1097" s="22"/>
      <c r="I1097" s="108"/>
      <c r="J1097" s="108"/>
      <c r="K1097" s="245"/>
      <c r="L1097" s="108"/>
      <c r="M1097" s="108"/>
      <c r="N1097" s="108"/>
      <c r="O1097" s="108"/>
      <c r="P1097" s="115"/>
      <c r="Q1097" s="115"/>
      <c r="R1097" s="115"/>
      <c r="S1097" s="115"/>
      <c r="T1097" s="115"/>
      <c r="U1097" s="115"/>
      <c r="V1097" s="115"/>
      <c r="W1097" s="115"/>
      <c r="X1097" s="115"/>
      <c r="Y1097" s="115"/>
      <c r="Z1097" s="115"/>
      <c r="AA1097" s="115"/>
    </row>
    <row r="1098" spans="1:27" ht="14.25" customHeight="1">
      <c r="A1098" s="22"/>
      <c r="B1098" s="22"/>
      <c r="C1098" s="22"/>
      <c r="D1098" s="22"/>
      <c r="E1098" s="22"/>
      <c r="F1098" s="22"/>
      <c r="G1098" s="22"/>
      <c r="H1098" s="22"/>
      <c r="I1098" s="108"/>
      <c r="J1098" s="108"/>
      <c r="K1098" s="245"/>
      <c r="L1098" s="108"/>
      <c r="M1098" s="108"/>
      <c r="N1098" s="108"/>
      <c r="O1098" s="108"/>
      <c r="P1098" s="115"/>
      <c r="Q1098" s="115"/>
      <c r="R1098" s="115"/>
      <c r="S1098" s="115"/>
      <c r="T1098" s="115"/>
      <c r="U1098" s="115"/>
      <c r="V1098" s="115"/>
      <c r="W1098" s="115"/>
      <c r="X1098" s="115"/>
      <c r="Y1098" s="115"/>
      <c r="Z1098" s="115"/>
      <c r="AA1098" s="115"/>
    </row>
    <row r="1099" spans="1:27" ht="14.25" customHeight="1">
      <c r="A1099" s="22"/>
      <c r="B1099" s="22"/>
      <c r="C1099" s="22"/>
      <c r="D1099" s="22"/>
      <c r="E1099" s="22"/>
      <c r="F1099" s="22"/>
      <c r="G1099" s="22"/>
      <c r="H1099" s="22"/>
      <c r="I1099" s="108"/>
      <c r="J1099" s="108"/>
      <c r="K1099" s="245"/>
      <c r="L1099" s="108"/>
      <c r="M1099" s="108"/>
      <c r="N1099" s="108"/>
      <c r="O1099" s="108"/>
      <c r="P1099" s="115"/>
      <c r="Q1099" s="115"/>
      <c r="R1099" s="115"/>
      <c r="S1099" s="115"/>
      <c r="T1099" s="115"/>
      <c r="U1099" s="115"/>
      <c r="V1099" s="115"/>
      <c r="W1099" s="115"/>
      <c r="X1099" s="115"/>
      <c r="Y1099" s="115"/>
      <c r="Z1099" s="115"/>
      <c r="AA1099" s="115"/>
    </row>
    <row r="1100" spans="1:27" ht="14.25" customHeight="1">
      <c r="A1100" s="22"/>
      <c r="B1100" s="22"/>
      <c r="C1100" s="22"/>
      <c r="D1100" s="22"/>
      <c r="E1100" s="22"/>
      <c r="F1100" s="22"/>
      <c r="G1100" s="22"/>
      <c r="H1100" s="22"/>
      <c r="I1100" s="108"/>
      <c r="J1100" s="108"/>
      <c r="K1100" s="245"/>
      <c r="L1100" s="108"/>
      <c r="M1100" s="108"/>
      <c r="N1100" s="108"/>
      <c r="O1100" s="108"/>
      <c r="P1100" s="115"/>
      <c r="Q1100" s="115"/>
      <c r="R1100" s="115"/>
      <c r="S1100" s="115"/>
      <c r="T1100" s="115"/>
      <c r="U1100" s="115"/>
      <c r="V1100" s="115"/>
      <c r="W1100" s="115"/>
      <c r="X1100" s="115"/>
      <c r="Y1100" s="115"/>
      <c r="Z1100" s="115"/>
      <c r="AA1100" s="115"/>
    </row>
    <row r="1101" spans="1:27" ht="14.25" customHeight="1">
      <c r="A1101" s="22"/>
      <c r="B1101" s="22"/>
      <c r="C1101" s="22"/>
      <c r="D1101" s="22"/>
      <c r="E1101" s="22"/>
      <c r="F1101" s="22"/>
      <c r="G1101" s="22"/>
      <c r="H1101" s="22"/>
      <c r="I1101" s="108"/>
      <c r="J1101" s="108"/>
      <c r="K1101" s="245"/>
      <c r="L1101" s="108"/>
      <c r="M1101" s="108"/>
      <c r="N1101" s="108"/>
      <c r="O1101" s="108"/>
      <c r="P1101" s="115"/>
      <c r="Q1101" s="115"/>
      <c r="R1101" s="115"/>
      <c r="S1101" s="115"/>
      <c r="T1101" s="115"/>
      <c r="U1101" s="115"/>
      <c r="V1101" s="115"/>
      <c r="W1101" s="115"/>
      <c r="X1101" s="115"/>
      <c r="Y1101" s="115"/>
      <c r="Z1101" s="115"/>
      <c r="AA1101" s="115"/>
    </row>
    <row r="1102" spans="1:27" ht="14.25" customHeight="1">
      <c r="A1102" s="22"/>
      <c r="B1102" s="22"/>
      <c r="C1102" s="22"/>
      <c r="D1102" s="22"/>
      <c r="E1102" s="22"/>
      <c r="F1102" s="22"/>
      <c r="G1102" s="22"/>
      <c r="H1102" s="22"/>
      <c r="I1102" s="108"/>
      <c r="J1102" s="108"/>
      <c r="K1102" s="245"/>
      <c r="L1102" s="108"/>
      <c r="M1102" s="108"/>
      <c r="N1102" s="108"/>
      <c r="O1102" s="108"/>
      <c r="P1102" s="115"/>
      <c r="Q1102" s="115"/>
      <c r="R1102" s="115"/>
      <c r="S1102" s="115"/>
      <c r="T1102" s="115"/>
      <c r="U1102" s="115"/>
      <c r="V1102" s="115"/>
      <c r="W1102" s="115"/>
      <c r="X1102" s="115"/>
      <c r="Y1102" s="115"/>
      <c r="Z1102" s="115"/>
      <c r="AA1102" s="115"/>
    </row>
    <row r="1103" spans="1:27" ht="14.25" customHeight="1">
      <c r="A1103" s="22"/>
      <c r="B1103" s="22"/>
      <c r="C1103" s="22"/>
      <c r="D1103" s="22"/>
      <c r="E1103" s="22"/>
      <c r="F1103" s="22"/>
      <c r="G1103" s="22"/>
      <c r="H1103" s="22"/>
      <c r="I1103" s="108"/>
      <c r="J1103" s="108"/>
      <c r="K1103" s="245"/>
      <c r="L1103" s="108"/>
      <c r="M1103" s="108"/>
      <c r="N1103" s="108"/>
      <c r="O1103" s="108"/>
      <c r="P1103" s="115"/>
      <c r="Q1103" s="115"/>
      <c r="R1103" s="115"/>
      <c r="S1103" s="115"/>
      <c r="T1103" s="115"/>
      <c r="U1103" s="115"/>
      <c r="V1103" s="115"/>
      <c r="W1103" s="115"/>
      <c r="X1103" s="115"/>
      <c r="Y1103" s="115"/>
      <c r="Z1103" s="115"/>
      <c r="AA1103" s="115"/>
    </row>
    <row r="1104" spans="1:27" ht="14.25" customHeight="1">
      <c r="A1104" s="22"/>
      <c r="B1104" s="22"/>
      <c r="C1104" s="22"/>
      <c r="D1104" s="22"/>
      <c r="E1104" s="22"/>
      <c r="F1104" s="22"/>
      <c r="G1104" s="22"/>
      <c r="H1104" s="22"/>
      <c r="I1104" s="108"/>
      <c r="J1104" s="108"/>
      <c r="K1104" s="245"/>
      <c r="L1104" s="108"/>
      <c r="M1104" s="108"/>
      <c r="N1104" s="108"/>
      <c r="O1104" s="108"/>
      <c r="P1104" s="115"/>
      <c r="Q1104" s="115"/>
      <c r="R1104" s="115"/>
      <c r="S1104" s="115"/>
      <c r="T1104" s="115"/>
      <c r="U1104" s="115"/>
      <c r="V1104" s="115"/>
      <c r="W1104" s="115"/>
      <c r="X1104" s="115"/>
      <c r="Y1104" s="115"/>
      <c r="Z1104" s="115"/>
      <c r="AA1104" s="115"/>
    </row>
    <row r="1105" spans="1:27" ht="14.25" customHeight="1">
      <c r="A1105" s="22"/>
      <c r="B1105" s="22"/>
      <c r="C1105" s="22"/>
      <c r="D1105" s="22"/>
      <c r="E1105" s="22"/>
      <c r="F1105" s="22"/>
      <c r="G1105" s="22"/>
      <c r="H1105" s="22"/>
      <c r="I1105" s="108"/>
      <c r="J1105" s="108"/>
      <c r="K1105" s="245"/>
      <c r="L1105" s="108"/>
      <c r="M1105" s="108"/>
      <c r="N1105" s="108"/>
      <c r="O1105" s="108"/>
      <c r="P1105" s="115"/>
      <c r="Q1105" s="115"/>
      <c r="R1105" s="115"/>
      <c r="S1105" s="115"/>
      <c r="T1105" s="115"/>
      <c r="U1105" s="115"/>
      <c r="V1105" s="115"/>
      <c r="W1105" s="115"/>
      <c r="X1105" s="115"/>
      <c r="Y1105" s="115"/>
      <c r="Z1105" s="115"/>
      <c r="AA1105" s="115"/>
    </row>
    <row r="1106" spans="1:27" ht="14.25" customHeight="1">
      <c r="A1106" s="22"/>
      <c r="B1106" s="22"/>
      <c r="C1106" s="22"/>
      <c r="D1106" s="22"/>
      <c r="E1106" s="22"/>
      <c r="F1106" s="22"/>
      <c r="G1106" s="22"/>
      <c r="H1106" s="22"/>
      <c r="I1106" s="108"/>
      <c r="J1106" s="108"/>
      <c r="K1106" s="245"/>
      <c r="L1106" s="108"/>
      <c r="M1106" s="108"/>
      <c r="N1106" s="108"/>
      <c r="O1106" s="108"/>
      <c r="P1106" s="115"/>
      <c r="Q1106" s="115"/>
      <c r="R1106" s="115"/>
      <c r="S1106" s="115"/>
      <c r="T1106" s="115"/>
      <c r="U1106" s="115"/>
      <c r="V1106" s="115"/>
      <c r="W1106" s="115"/>
      <c r="X1106" s="115"/>
      <c r="Y1106" s="115"/>
      <c r="Z1106" s="115"/>
      <c r="AA1106" s="115"/>
    </row>
    <row r="1107" spans="1:27" ht="14.25" customHeight="1">
      <c r="A1107" s="22"/>
      <c r="B1107" s="22"/>
      <c r="C1107" s="22"/>
      <c r="D1107" s="22"/>
      <c r="E1107" s="22"/>
      <c r="F1107" s="22"/>
      <c r="G1107" s="22"/>
      <c r="H1107" s="22"/>
      <c r="I1107" s="108"/>
      <c r="J1107" s="108"/>
      <c r="K1107" s="245"/>
      <c r="L1107" s="108"/>
      <c r="M1107" s="108"/>
      <c r="N1107" s="108"/>
      <c r="O1107" s="108"/>
      <c r="P1107" s="115"/>
      <c r="Q1107" s="115"/>
      <c r="R1107" s="115"/>
      <c r="S1107" s="115"/>
      <c r="T1107" s="115"/>
      <c r="U1107" s="115"/>
      <c r="V1107" s="115"/>
      <c r="W1107" s="115"/>
      <c r="X1107" s="115"/>
      <c r="Y1107" s="115"/>
      <c r="Z1107" s="115"/>
      <c r="AA1107" s="115"/>
    </row>
    <row r="1108" spans="1:27" ht="14.25" customHeight="1">
      <c r="A1108" s="22"/>
      <c r="B1108" s="22"/>
      <c r="C1108" s="22"/>
      <c r="D1108" s="22"/>
      <c r="E1108" s="22"/>
      <c r="F1108" s="22"/>
      <c r="G1108" s="22"/>
      <c r="H1108" s="22"/>
      <c r="I1108" s="108"/>
      <c r="J1108" s="108"/>
      <c r="K1108" s="245"/>
      <c r="L1108" s="108"/>
      <c r="M1108" s="108"/>
      <c r="N1108" s="108"/>
      <c r="O1108" s="108"/>
      <c r="P1108" s="115"/>
      <c r="Q1108" s="115"/>
      <c r="R1108" s="115"/>
      <c r="S1108" s="115"/>
      <c r="T1108" s="115"/>
      <c r="U1108" s="115"/>
      <c r="V1108" s="115"/>
      <c r="W1108" s="115"/>
      <c r="X1108" s="115"/>
      <c r="Y1108" s="115"/>
      <c r="Z1108" s="115"/>
      <c r="AA1108" s="115"/>
    </row>
    <row r="1109" spans="1:27" ht="14.25" customHeight="1">
      <c r="A1109" s="22"/>
      <c r="B1109" s="22"/>
      <c r="C1109" s="22"/>
      <c r="D1109" s="22"/>
      <c r="E1109" s="22"/>
      <c r="F1109" s="22"/>
      <c r="G1109" s="22"/>
      <c r="H1109" s="22"/>
      <c r="I1109" s="108"/>
      <c r="J1109" s="108"/>
      <c r="K1109" s="245"/>
      <c r="L1109" s="108"/>
      <c r="M1109" s="108"/>
      <c r="N1109" s="108"/>
      <c r="O1109" s="108"/>
      <c r="P1109" s="115"/>
      <c r="Q1109" s="115"/>
      <c r="R1109" s="115"/>
      <c r="S1109" s="115"/>
      <c r="T1109" s="115"/>
      <c r="U1109" s="115"/>
      <c r="V1109" s="115"/>
      <c r="W1109" s="115"/>
      <c r="X1109" s="115"/>
      <c r="Y1109" s="115"/>
      <c r="Z1109" s="115"/>
      <c r="AA1109" s="115"/>
    </row>
    <row r="1110" spans="1:27" ht="14.25" customHeight="1">
      <c r="A1110" s="22"/>
      <c r="B1110" s="22"/>
      <c r="C1110" s="22"/>
      <c r="D1110" s="22"/>
      <c r="E1110" s="22"/>
      <c r="F1110" s="22"/>
      <c r="G1110" s="22"/>
      <c r="H1110" s="22"/>
      <c r="I1110" s="108"/>
      <c r="J1110" s="108"/>
      <c r="K1110" s="245"/>
      <c r="L1110" s="108"/>
      <c r="M1110" s="108"/>
      <c r="N1110" s="108"/>
      <c r="O1110" s="108"/>
      <c r="P1110" s="115"/>
      <c r="Q1110" s="115"/>
      <c r="R1110" s="115"/>
      <c r="S1110" s="115"/>
      <c r="T1110" s="115"/>
      <c r="U1110" s="115"/>
      <c r="V1110" s="115"/>
      <c r="W1110" s="115"/>
      <c r="X1110" s="115"/>
      <c r="Y1110" s="115"/>
      <c r="Z1110" s="115"/>
      <c r="AA1110" s="115"/>
    </row>
    <row r="1111" spans="1:27" ht="14.25" customHeight="1">
      <c r="A1111" s="22"/>
      <c r="B1111" s="22"/>
      <c r="C1111" s="22"/>
      <c r="D1111" s="22"/>
      <c r="E1111" s="22"/>
      <c r="F1111" s="22"/>
      <c r="G1111" s="22"/>
      <c r="H1111" s="22"/>
      <c r="I1111" s="108"/>
      <c r="J1111" s="108"/>
      <c r="K1111" s="245"/>
      <c r="L1111" s="108"/>
      <c r="M1111" s="108"/>
      <c r="N1111" s="108"/>
      <c r="O1111" s="108"/>
      <c r="P1111" s="115"/>
      <c r="Q1111" s="115"/>
      <c r="R1111" s="115"/>
      <c r="S1111" s="115"/>
      <c r="T1111" s="115"/>
      <c r="U1111" s="115"/>
      <c r="V1111" s="115"/>
      <c r="W1111" s="115"/>
      <c r="X1111" s="115"/>
      <c r="Y1111" s="115"/>
      <c r="Z1111" s="115"/>
      <c r="AA1111" s="115"/>
    </row>
    <row r="1112" spans="1:27" ht="14.25" customHeight="1">
      <c r="A1112" s="22"/>
      <c r="B1112" s="22"/>
      <c r="C1112" s="22"/>
      <c r="D1112" s="22"/>
      <c r="E1112" s="22"/>
      <c r="F1112" s="22"/>
      <c r="G1112" s="22"/>
      <c r="H1112" s="22"/>
      <c r="I1112" s="108"/>
      <c r="J1112" s="108"/>
      <c r="K1112" s="245"/>
      <c r="L1112" s="108"/>
      <c r="M1112" s="108"/>
      <c r="N1112" s="108"/>
      <c r="O1112" s="108"/>
      <c r="P1112" s="115"/>
      <c r="Q1112" s="115"/>
      <c r="R1112" s="115"/>
      <c r="S1112" s="115"/>
      <c r="T1112" s="115"/>
      <c r="U1112" s="115"/>
      <c r="V1112" s="115"/>
      <c r="W1112" s="115"/>
      <c r="X1112" s="115"/>
      <c r="Y1112" s="115"/>
      <c r="Z1112" s="115"/>
      <c r="AA1112" s="115"/>
    </row>
    <row r="1113" spans="1:27" ht="14.25" customHeight="1">
      <c r="A1113" s="22"/>
      <c r="B1113" s="22"/>
      <c r="C1113" s="22"/>
      <c r="D1113" s="22"/>
      <c r="E1113" s="22"/>
      <c r="F1113" s="22"/>
      <c r="G1113" s="22"/>
      <c r="H1113" s="22"/>
      <c r="I1113" s="108"/>
      <c r="J1113" s="108"/>
      <c r="K1113" s="245"/>
      <c r="L1113" s="108"/>
      <c r="M1113" s="108"/>
      <c r="N1113" s="108"/>
      <c r="O1113" s="108"/>
      <c r="P1113" s="115"/>
      <c r="Q1113" s="115"/>
      <c r="R1113" s="115"/>
      <c r="S1113" s="115"/>
      <c r="T1113" s="115"/>
      <c r="U1113" s="115"/>
      <c r="V1113" s="115"/>
      <c r="W1113" s="115"/>
      <c r="X1113" s="115"/>
      <c r="Y1113" s="115"/>
      <c r="Z1113" s="115"/>
      <c r="AA1113" s="115"/>
    </row>
    <row r="1114" spans="1:27" ht="14.25" customHeight="1">
      <c r="A1114" s="22"/>
      <c r="B1114" s="22"/>
      <c r="C1114" s="22"/>
      <c r="D1114" s="22"/>
      <c r="E1114" s="22"/>
      <c r="F1114" s="22"/>
      <c r="G1114" s="22"/>
      <c r="H1114" s="22"/>
      <c r="I1114" s="108"/>
      <c r="J1114" s="108"/>
      <c r="K1114" s="245"/>
      <c r="L1114" s="108"/>
      <c r="M1114" s="108"/>
      <c r="N1114" s="108"/>
      <c r="O1114" s="108"/>
      <c r="P1114" s="115"/>
      <c r="Q1114" s="115"/>
      <c r="R1114" s="115"/>
      <c r="S1114" s="115"/>
      <c r="T1114" s="115"/>
      <c r="U1114" s="115"/>
      <c r="V1114" s="115"/>
      <c r="W1114" s="115"/>
      <c r="X1114" s="115"/>
      <c r="Y1114" s="115"/>
      <c r="Z1114" s="115"/>
      <c r="AA1114" s="115"/>
    </row>
    <row r="1115" spans="1:27" ht="14.25" customHeight="1">
      <c r="A1115" s="22"/>
      <c r="B1115" s="22"/>
      <c r="C1115" s="22"/>
      <c r="D1115" s="22"/>
      <c r="E1115" s="22"/>
      <c r="F1115" s="22"/>
      <c r="G1115" s="22"/>
      <c r="H1115" s="22"/>
      <c r="I1115" s="108"/>
      <c r="J1115" s="108"/>
      <c r="K1115" s="245"/>
      <c r="L1115" s="108"/>
      <c r="M1115" s="108"/>
      <c r="N1115" s="108"/>
      <c r="O1115" s="108"/>
      <c r="P1115" s="115"/>
      <c r="Q1115" s="115"/>
      <c r="R1115" s="115"/>
      <c r="S1115" s="115"/>
      <c r="T1115" s="115"/>
      <c r="U1115" s="115"/>
      <c r="V1115" s="115"/>
      <c r="W1115" s="115"/>
      <c r="X1115" s="115"/>
      <c r="Y1115" s="115"/>
      <c r="Z1115" s="115"/>
      <c r="AA1115" s="115"/>
    </row>
    <row r="1116" spans="1:27" ht="14.25" customHeight="1">
      <c r="A1116" s="22"/>
      <c r="B1116" s="22"/>
      <c r="C1116" s="22"/>
      <c r="D1116" s="22"/>
      <c r="E1116" s="22"/>
      <c r="F1116" s="22"/>
      <c r="G1116" s="22"/>
      <c r="H1116" s="22"/>
      <c r="I1116" s="108"/>
      <c r="J1116" s="108"/>
      <c r="K1116" s="245"/>
      <c r="L1116" s="108"/>
      <c r="M1116" s="108"/>
      <c r="N1116" s="108"/>
      <c r="O1116" s="108"/>
      <c r="P1116" s="115"/>
      <c r="Q1116" s="115"/>
      <c r="R1116" s="115"/>
      <c r="S1116" s="115"/>
      <c r="T1116" s="115"/>
      <c r="U1116" s="115"/>
      <c r="V1116" s="115"/>
      <c r="W1116" s="115"/>
      <c r="X1116" s="115"/>
      <c r="Y1116" s="115"/>
      <c r="Z1116" s="115"/>
      <c r="AA1116" s="115"/>
    </row>
    <row r="1117" spans="1:27" ht="14.25" customHeight="1">
      <c r="A1117" s="22"/>
      <c r="B1117" s="22"/>
      <c r="C1117" s="22"/>
      <c r="D1117" s="22"/>
      <c r="E1117" s="22"/>
      <c r="F1117" s="22"/>
      <c r="G1117" s="22"/>
      <c r="H1117" s="22"/>
      <c r="I1117" s="108"/>
      <c r="J1117" s="108"/>
      <c r="K1117" s="245"/>
      <c r="L1117" s="108"/>
      <c r="M1117" s="108"/>
      <c r="N1117" s="108"/>
      <c r="O1117" s="108"/>
      <c r="P1117" s="115"/>
      <c r="Q1117" s="115"/>
      <c r="R1117" s="115"/>
      <c r="S1117" s="115"/>
      <c r="T1117" s="115"/>
      <c r="U1117" s="115"/>
      <c r="V1117" s="115"/>
      <c r="W1117" s="115"/>
      <c r="X1117" s="115"/>
      <c r="Y1117" s="115"/>
      <c r="Z1117" s="115"/>
      <c r="AA1117" s="115"/>
    </row>
    <row r="1118" spans="1:27" ht="14.25" customHeight="1">
      <c r="A1118" s="22"/>
      <c r="B1118" s="22"/>
      <c r="C1118" s="22"/>
      <c r="D1118" s="22"/>
      <c r="E1118" s="22"/>
      <c r="F1118" s="22"/>
      <c r="G1118" s="22"/>
      <c r="H1118" s="22"/>
      <c r="I1118" s="108"/>
      <c r="J1118" s="108"/>
      <c r="K1118" s="245"/>
      <c r="L1118" s="108"/>
      <c r="M1118" s="108"/>
      <c r="N1118" s="108"/>
      <c r="O1118" s="108"/>
      <c r="P1118" s="115"/>
      <c r="Q1118" s="115"/>
      <c r="R1118" s="115"/>
      <c r="S1118" s="115"/>
      <c r="T1118" s="115"/>
      <c r="U1118" s="115"/>
      <c r="V1118" s="115"/>
      <c r="W1118" s="115"/>
      <c r="X1118" s="115"/>
      <c r="Y1118" s="115"/>
      <c r="Z1118" s="115"/>
      <c r="AA1118" s="115"/>
    </row>
    <row r="1119" spans="1:27" ht="14.25" customHeight="1">
      <c r="A1119" s="22"/>
      <c r="B1119" s="22"/>
      <c r="C1119" s="22"/>
      <c r="D1119" s="22"/>
      <c r="E1119" s="22"/>
      <c r="F1119" s="22"/>
      <c r="G1119" s="22"/>
      <c r="H1119" s="22"/>
      <c r="I1119" s="108"/>
      <c r="J1119" s="108"/>
      <c r="K1119" s="245"/>
      <c r="L1119" s="108"/>
      <c r="M1119" s="108"/>
      <c r="N1119" s="108"/>
      <c r="O1119" s="108"/>
      <c r="P1119" s="115"/>
      <c r="Q1119" s="115"/>
      <c r="R1119" s="115"/>
      <c r="S1119" s="115"/>
      <c r="T1119" s="115"/>
      <c r="U1119" s="115"/>
      <c r="V1119" s="115"/>
      <c r="W1119" s="115"/>
      <c r="X1119" s="115"/>
      <c r="Y1119" s="115"/>
      <c r="Z1119" s="115"/>
      <c r="AA1119" s="115"/>
    </row>
    <row r="1120" spans="1:27" ht="14.25" customHeight="1">
      <c r="A1120" s="22"/>
      <c r="B1120" s="22"/>
      <c r="C1120" s="22"/>
      <c r="D1120" s="22"/>
      <c r="E1120" s="22"/>
      <c r="F1120" s="22"/>
      <c r="G1120" s="22"/>
      <c r="H1120" s="22"/>
      <c r="I1120" s="108"/>
      <c r="J1120" s="108"/>
      <c r="K1120" s="245"/>
      <c r="L1120" s="108"/>
      <c r="M1120" s="108"/>
      <c r="N1120" s="108"/>
      <c r="O1120" s="108"/>
      <c r="P1120" s="115"/>
      <c r="Q1120" s="115"/>
      <c r="R1120" s="115"/>
      <c r="S1120" s="115"/>
      <c r="T1120" s="115"/>
      <c r="U1120" s="115"/>
      <c r="V1120" s="115"/>
      <c r="W1120" s="115"/>
      <c r="X1120" s="115"/>
      <c r="Y1120" s="115"/>
      <c r="Z1120" s="115"/>
      <c r="AA1120" s="115"/>
    </row>
    <row r="1121" spans="1:27" ht="14.25" customHeight="1">
      <c r="A1121" s="22"/>
      <c r="B1121" s="22"/>
      <c r="C1121" s="22"/>
      <c r="D1121" s="22"/>
      <c r="E1121" s="22"/>
      <c r="F1121" s="22"/>
      <c r="G1121" s="22"/>
      <c r="H1121" s="22"/>
      <c r="I1121" s="108"/>
      <c r="J1121" s="108"/>
      <c r="K1121" s="245"/>
      <c r="L1121" s="108"/>
      <c r="M1121" s="108"/>
      <c r="N1121" s="108"/>
      <c r="O1121" s="108"/>
      <c r="P1121" s="115"/>
      <c r="Q1121" s="115"/>
      <c r="R1121" s="115"/>
      <c r="S1121" s="115"/>
      <c r="T1121" s="115"/>
      <c r="U1121" s="115"/>
      <c r="V1121" s="115"/>
      <c r="W1121" s="115"/>
      <c r="X1121" s="115"/>
      <c r="Y1121" s="115"/>
      <c r="Z1121" s="115"/>
      <c r="AA1121" s="115"/>
    </row>
    <row r="1122" spans="1:27" ht="14.25" customHeight="1">
      <c r="A1122" s="22"/>
      <c r="B1122" s="22"/>
      <c r="C1122" s="22"/>
      <c r="D1122" s="22"/>
      <c r="E1122" s="22"/>
      <c r="F1122" s="22"/>
      <c r="G1122" s="22"/>
      <c r="H1122" s="22"/>
      <c r="I1122" s="108"/>
      <c r="J1122" s="108"/>
      <c r="K1122" s="245"/>
      <c r="L1122" s="108"/>
      <c r="M1122" s="108"/>
      <c r="N1122" s="108"/>
      <c r="O1122" s="108"/>
      <c r="P1122" s="115"/>
      <c r="Q1122" s="115"/>
      <c r="R1122" s="115"/>
      <c r="S1122" s="115"/>
      <c r="T1122" s="115"/>
      <c r="U1122" s="115"/>
      <c r="V1122" s="115"/>
      <c r="W1122" s="115"/>
      <c r="X1122" s="115"/>
      <c r="Y1122" s="115"/>
      <c r="Z1122" s="115"/>
      <c r="AA1122" s="115"/>
    </row>
    <row r="1123" spans="1:27" ht="14.25" customHeight="1">
      <c r="A1123" s="22"/>
      <c r="B1123" s="22"/>
      <c r="C1123" s="22"/>
      <c r="D1123" s="22"/>
      <c r="E1123" s="22"/>
      <c r="F1123" s="22"/>
      <c r="G1123" s="22"/>
      <c r="H1123" s="22"/>
      <c r="I1123" s="108"/>
      <c r="J1123" s="108"/>
      <c r="K1123" s="245"/>
      <c r="L1123" s="108"/>
      <c r="M1123" s="108"/>
      <c r="N1123" s="108"/>
      <c r="O1123" s="108"/>
      <c r="P1123" s="115"/>
      <c r="Q1123" s="115"/>
      <c r="R1123" s="115"/>
      <c r="S1123" s="115"/>
      <c r="T1123" s="115"/>
      <c r="U1123" s="115"/>
      <c r="V1123" s="115"/>
      <c r="W1123" s="115"/>
      <c r="X1123" s="115"/>
      <c r="Y1123" s="115"/>
      <c r="Z1123" s="115"/>
      <c r="AA1123" s="115"/>
    </row>
    <row r="1124" spans="1:27" ht="14.25" customHeight="1">
      <c r="A1124" s="22"/>
      <c r="B1124" s="22"/>
      <c r="C1124" s="22"/>
      <c r="D1124" s="22"/>
      <c r="E1124" s="22"/>
      <c r="F1124" s="22"/>
      <c r="G1124" s="22"/>
      <c r="H1124" s="22"/>
      <c r="I1124" s="108"/>
      <c r="J1124" s="108"/>
      <c r="K1124" s="245"/>
      <c r="L1124" s="108"/>
      <c r="M1124" s="108"/>
      <c r="N1124" s="108"/>
      <c r="O1124" s="108"/>
      <c r="P1124" s="115"/>
      <c r="Q1124" s="115"/>
      <c r="R1124" s="115"/>
      <c r="S1124" s="115"/>
      <c r="T1124" s="115"/>
      <c r="U1124" s="115"/>
      <c r="V1124" s="115"/>
      <c r="W1124" s="115"/>
      <c r="X1124" s="115"/>
      <c r="Y1124" s="115"/>
      <c r="Z1124" s="115"/>
      <c r="AA1124" s="115"/>
    </row>
    <row r="1125" spans="1:27" ht="14.25" customHeight="1">
      <c r="A1125" s="22"/>
      <c r="B1125" s="22"/>
      <c r="C1125" s="22"/>
      <c r="D1125" s="22"/>
      <c r="E1125" s="22"/>
      <c r="F1125" s="22"/>
      <c r="G1125" s="22"/>
      <c r="H1125" s="22"/>
      <c r="I1125" s="108"/>
      <c r="J1125" s="108"/>
      <c r="K1125" s="245"/>
      <c r="L1125" s="108"/>
      <c r="M1125" s="108"/>
      <c r="N1125" s="108"/>
      <c r="O1125" s="108"/>
      <c r="P1125" s="115"/>
      <c r="Q1125" s="115"/>
      <c r="R1125" s="115"/>
      <c r="S1125" s="115"/>
      <c r="T1125" s="115"/>
      <c r="U1125" s="115"/>
      <c r="V1125" s="115"/>
      <c r="W1125" s="115"/>
      <c r="X1125" s="115"/>
      <c r="Y1125" s="115"/>
      <c r="Z1125" s="115"/>
      <c r="AA1125" s="115"/>
    </row>
    <row r="1126" spans="1:27" ht="14.25" customHeight="1">
      <c r="A1126" s="22"/>
      <c r="B1126" s="22"/>
      <c r="C1126" s="22"/>
      <c r="D1126" s="22"/>
      <c r="E1126" s="22"/>
      <c r="F1126" s="22"/>
      <c r="G1126" s="22"/>
      <c r="H1126" s="22"/>
      <c r="I1126" s="108"/>
      <c r="J1126" s="108"/>
      <c r="K1126" s="245"/>
      <c r="L1126" s="108"/>
      <c r="M1126" s="108"/>
      <c r="N1126" s="108"/>
      <c r="O1126" s="108"/>
      <c r="P1126" s="115"/>
      <c r="Q1126" s="115"/>
      <c r="R1126" s="115"/>
      <c r="S1126" s="115"/>
      <c r="T1126" s="115"/>
      <c r="U1126" s="115"/>
      <c r="V1126" s="115"/>
      <c r="W1126" s="115"/>
      <c r="X1126" s="115"/>
      <c r="Y1126" s="115"/>
      <c r="Z1126" s="115"/>
      <c r="AA1126" s="115"/>
    </row>
    <row r="1127" spans="1:27" ht="14.25" customHeight="1">
      <c r="A1127" s="22"/>
      <c r="B1127" s="22"/>
      <c r="C1127" s="22"/>
      <c r="D1127" s="22"/>
      <c r="E1127" s="22"/>
      <c r="F1127" s="22"/>
      <c r="G1127" s="22"/>
      <c r="H1127" s="22"/>
      <c r="I1127" s="108"/>
      <c r="J1127" s="108"/>
      <c r="K1127" s="245"/>
      <c r="L1127" s="108"/>
      <c r="M1127" s="108"/>
      <c r="N1127" s="108"/>
      <c r="O1127" s="108"/>
      <c r="P1127" s="115"/>
      <c r="Q1127" s="115"/>
      <c r="R1127" s="115"/>
      <c r="S1127" s="115"/>
      <c r="T1127" s="115"/>
      <c r="U1127" s="115"/>
      <c r="V1127" s="115"/>
      <c r="W1127" s="115"/>
      <c r="X1127" s="115"/>
      <c r="Y1127" s="115"/>
      <c r="Z1127" s="115"/>
      <c r="AA1127" s="115"/>
    </row>
    <row r="1128" spans="1:27" ht="14.25" customHeight="1">
      <c r="A1128" s="22"/>
      <c r="B1128" s="22"/>
      <c r="C1128" s="22"/>
      <c r="D1128" s="22"/>
      <c r="E1128" s="22"/>
      <c r="F1128" s="22"/>
      <c r="G1128" s="22"/>
      <c r="H1128" s="22"/>
      <c r="I1128" s="108"/>
      <c r="J1128" s="108"/>
      <c r="K1128" s="245"/>
      <c r="L1128" s="108"/>
      <c r="M1128" s="108"/>
      <c r="N1128" s="108"/>
      <c r="O1128" s="108"/>
      <c r="P1128" s="115"/>
      <c r="Q1128" s="115"/>
      <c r="R1128" s="115"/>
      <c r="S1128" s="115"/>
      <c r="T1128" s="115"/>
      <c r="U1128" s="115"/>
      <c r="V1128" s="115"/>
      <c r="W1128" s="115"/>
      <c r="X1128" s="115"/>
      <c r="Y1128" s="115"/>
      <c r="Z1128" s="115"/>
      <c r="AA1128" s="115"/>
    </row>
    <row r="1129" spans="1:27" ht="14.25" customHeight="1">
      <c r="A1129" s="22"/>
      <c r="B1129" s="22"/>
      <c r="C1129" s="22"/>
      <c r="D1129" s="22"/>
      <c r="E1129" s="22"/>
      <c r="F1129" s="22"/>
      <c r="G1129" s="22"/>
      <c r="H1129" s="22"/>
      <c r="I1129" s="108"/>
      <c r="J1129" s="108"/>
      <c r="K1129" s="245"/>
      <c r="L1129" s="108"/>
      <c r="M1129" s="108"/>
      <c r="N1129" s="108"/>
      <c r="O1129" s="108"/>
      <c r="P1129" s="115"/>
      <c r="Q1129" s="115"/>
      <c r="R1129" s="115"/>
      <c r="S1129" s="115"/>
      <c r="T1129" s="115"/>
      <c r="U1129" s="115"/>
      <c r="V1129" s="115"/>
      <c r="W1129" s="115"/>
      <c r="X1129" s="115"/>
      <c r="Y1129" s="115"/>
      <c r="Z1129" s="115"/>
      <c r="AA1129" s="115"/>
    </row>
    <row r="1130" spans="1:27" ht="14.25" customHeight="1">
      <c r="A1130" s="22"/>
      <c r="B1130" s="22"/>
      <c r="C1130" s="22"/>
      <c r="D1130" s="22"/>
      <c r="E1130" s="22"/>
      <c r="F1130" s="22"/>
      <c r="G1130" s="22"/>
      <c r="H1130" s="22"/>
      <c r="I1130" s="108"/>
      <c r="J1130" s="108"/>
      <c r="K1130" s="245"/>
      <c r="L1130" s="108"/>
      <c r="M1130" s="108"/>
      <c r="N1130" s="108"/>
      <c r="O1130" s="108"/>
      <c r="P1130" s="115"/>
      <c r="Q1130" s="115"/>
      <c r="R1130" s="115"/>
      <c r="S1130" s="115"/>
      <c r="T1130" s="115"/>
      <c r="U1130" s="115"/>
      <c r="V1130" s="115"/>
      <c r="W1130" s="115"/>
      <c r="X1130" s="115"/>
      <c r="Y1130" s="115"/>
      <c r="Z1130" s="115"/>
      <c r="AA1130" s="115"/>
    </row>
    <row r="1131" spans="1:27" ht="14.25" customHeight="1">
      <c r="A1131" s="22"/>
      <c r="B1131" s="22"/>
      <c r="C1131" s="22"/>
      <c r="D1131" s="22"/>
      <c r="E1131" s="22"/>
      <c r="F1131" s="22"/>
      <c r="G1131" s="22"/>
      <c r="H1131" s="22"/>
      <c r="I1131" s="108"/>
      <c r="J1131" s="108"/>
      <c r="K1131" s="245"/>
      <c r="L1131" s="108"/>
      <c r="M1131" s="108"/>
      <c r="N1131" s="108"/>
      <c r="O1131" s="108"/>
      <c r="P1131" s="115"/>
      <c r="Q1131" s="115"/>
      <c r="R1131" s="115"/>
      <c r="S1131" s="115"/>
      <c r="T1131" s="115"/>
      <c r="U1131" s="115"/>
      <c r="V1131" s="115"/>
      <c r="W1131" s="115"/>
      <c r="X1131" s="115"/>
      <c r="Y1131" s="115"/>
      <c r="Z1131" s="115"/>
      <c r="AA1131" s="115"/>
    </row>
    <row r="1132" spans="1:27" ht="14.25" customHeight="1">
      <c r="A1132" s="22"/>
      <c r="B1132" s="22"/>
      <c r="C1132" s="22"/>
      <c r="D1132" s="22"/>
      <c r="E1132" s="22"/>
      <c r="F1132" s="22"/>
      <c r="G1132" s="22"/>
      <c r="H1132" s="22"/>
      <c r="I1132" s="108"/>
      <c r="J1132" s="108"/>
      <c r="K1132" s="245"/>
      <c r="L1132" s="108"/>
      <c r="M1132" s="108"/>
      <c r="N1132" s="108"/>
      <c r="O1132" s="108"/>
      <c r="P1132" s="115"/>
      <c r="Q1132" s="115"/>
      <c r="R1132" s="115"/>
      <c r="S1132" s="115"/>
      <c r="T1132" s="115"/>
      <c r="U1132" s="115"/>
      <c r="V1132" s="115"/>
      <c r="W1132" s="115"/>
      <c r="X1132" s="115"/>
      <c r="Y1132" s="115"/>
      <c r="Z1132" s="115"/>
      <c r="AA1132" s="115"/>
    </row>
    <row r="1133" spans="1:27" ht="14.25" customHeight="1">
      <c r="A1133" s="22"/>
      <c r="B1133" s="22"/>
      <c r="C1133" s="22"/>
      <c r="D1133" s="22"/>
      <c r="E1133" s="22"/>
      <c r="F1133" s="22"/>
      <c r="G1133" s="22"/>
      <c r="H1133" s="22"/>
      <c r="I1133" s="108"/>
      <c r="J1133" s="108"/>
      <c r="K1133" s="245"/>
      <c r="L1133" s="108"/>
      <c r="M1133" s="108"/>
      <c r="N1133" s="108"/>
      <c r="O1133" s="108"/>
      <c r="P1133" s="115"/>
      <c r="Q1133" s="115"/>
      <c r="R1133" s="115"/>
      <c r="S1133" s="115"/>
      <c r="T1133" s="115"/>
      <c r="U1133" s="115"/>
      <c r="V1133" s="115"/>
      <c r="W1133" s="115"/>
      <c r="X1133" s="115"/>
      <c r="Y1133" s="115"/>
      <c r="Z1133" s="115"/>
      <c r="AA1133" s="115"/>
    </row>
    <row r="1134" spans="1:27" ht="14.25" customHeight="1">
      <c r="A1134" s="22"/>
      <c r="B1134" s="22"/>
      <c r="C1134" s="22"/>
      <c r="D1134" s="22"/>
      <c r="E1134" s="22"/>
      <c r="F1134" s="22"/>
      <c r="G1134" s="22"/>
      <c r="H1134" s="22"/>
      <c r="I1134" s="108"/>
      <c r="J1134" s="108"/>
      <c r="K1134" s="245"/>
      <c r="L1134" s="108"/>
      <c r="M1134" s="108"/>
      <c r="N1134" s="108"/>
      <c r="O1134" s="108"/>
      <c r="P1134" s="115"/>
      <c r="Q1134" s="115"/>
      <c r="R1134" s="115"/>
      <c r="S1134" s="115"/>
      <c r="T1134" s="115"/>
      <c r="U1134" s="115"/>
      <c r="V1134" s="115"/>
      <c r="W1134" s="115"/>
      <c r="X1134" s="115"/>
      <c r="Y1134" s="115"/>
      <c r="Z1134" s="115"/>
      <c r="AA1134" s="115"/>
    </row>
    <row r="1135" spans="1:27" ht="14.25" customHeight="1">
      <c r="A1135" s="22"/>
      <c r="B1135" s="22"/>
      <c r="C1135" s="22"/>
      <c r="D1135" s="22"/>
      <c r="E1135" s="22"/>
      <c r="F1135" s="22"/>
      <c r="G1135" s="22"/>
      <c r="H1135" s="22"/>
      <c r="I1135" s="108"/>
      <c r="J1135" s="108"/>
      <c r="K1135" s="245"/>
      <c r="L1135" s="108"/>
      <c r="M1135" s="108"/>
      <c r="N1135" s="108"/>
      <c r="O1135" s="108"/>
      <c r="P1135" s="115"/>
      <c r="Q1135" s="115"/>
      <c r="R1135" s="115"/>
      <c r="S1135" s="115"/>
      <c r="T1135" s="115"/>
      <c r="U1135" s="115"/>
      <c r="V1135" s="115"/>
      <c r="W1135" s="115"/>
      <c r="X1135" s="115"/>
      <c r="Y1135" s="115"/>
      <c r="Z1135" s="115"/>
      <c r="AA1135" s="115"/>
    </row>
    <row r="1136" spans="1:27" ht="14.25" customHeight="1">
      <c r="A1136" s="22"/>
      <c r="B1136" s="22"/>
      <c r="C1136" s="22"/>
      <c r="D1136" s="22"/>
      <c r="E1136" s="22"/>
      <c r="F1136" s="22"/>
      <c r="G1136" s="22"/>
      <c r="H1136" s="22"/>
      <c r="I1136" s="108"/>
      <c r="J1136" s="108"/>
      <c r="K1136" s="245"/>
      <c r="L1136" s="108"/>
      <c r="M1136" s="108"/>
      <c r="N1136" s="108"/>
      <c r="O1136" s="108"/>
      <c r="P1136" s="115"/>
      <c r="Q1136" s="115"/>
      <c r="R1136" s="115"/>
      <c r="S1136" s="115"/>
      <c r="T1136" s="115"/>
      <c r="U1136" s="115"/>
      <c r="V1136" s="115"/>
      <c r="W1136" s="115"/>
      <c r="X1136" s="115"/>
      <c r="Y1136" s="115"/>
      <c r="Z1136" s="115"/>
      <c r="AA1136" s="115"/>
    </row>
    <row r="1137" spans="1:27" ht="14.25" customHeight="1">
      <c r="A1137" s="22"/>
      <c r="B1137" s="22"/>
      <c r="C1137" s="22"/>
      <c r="D1137" s="22"/>
      <c r="E1137" s="22"/>
      <c r="F1137" s="22"/>
      <c r="G1137" s="22"/>
      <c r="H1137" s="22"/>
      <c r="I1137" s="108"/>
      <c r="J1137" s="108"/>
      <c r="K1137" s="245"/>
      <c r="L1137" s="108"/>
      <c r="M1137" s="108"/>
      <c r="N1137" s="108"/>
      <c r="O1137" s="108"/>
      <c r="P1137" s="115"/>
      <c r="Q1137" s="115"/>
      <c r="R1137" s="115"/>
      <c r="S1137" s="115"/>
      <c r="T1137" s="115"/>
      <c r="U1137" s="115"/>
      <c r="V1137" s="115"/>
      <c r="W1137" s="115"/>
      <c r="X1137" s="115"/>
      <c r="Y1137" s="115"/>
      <c r="Z1137" s="115"/>
      <c r="AA1137" s="115"/>
    </row>
    <row r="1138" spans="1:27" ht="14.25" customHeight="1">
      <c r="A1138" s="22"/>
      <c r="B1138" s="22"/>
      <c r="C1138" s="22"/>
      <c r="D1138" s="22"/>
      <c r="E1138" s="22"/>
      <c r="F1138" s="22"/>
      <c r="G1138" s="22"/>
      <c r="H1138" s="22"/>
      <c r="I1138" s="108"/>
      <c r="J1138" s="108"/>
      <c r="K1138" s="245"/>
      <c r="L1138" s="108"/>
      <c r="M1138" s="108"/>
      <c r="N1138" s="108"/>
      <c r="O1138" s="108"/>
      <c r="P1138" s="115"/>
      <c r="Q1138" s="115"/>
      <c r="R1138" s="115"/>
      <c r="S1138" s="115"/>
      <c r="T1138" s="115"/>
      <c r="U1138" s="115"/>
      <c r="V1138" s="115"/>
      <c r="W1138" s="115"/>
      <c r="X1138" s="115"/>
      <c r="Y1138" s="115"/>
      <c r="Z1138" s="115"/>
      <c r="AA1138" s="115"/>
    </row>
    <row r="1139" spans="1:27" ht="14.25" customHeight="1">
      <c r="A1139" s="22"/>
      <c r="B1139" s="22"/>
      <c r="C1139" s="22"/>
      <c r="D1139" s="22"/>
      <c r="E1139" s="22"/>
      <c r="F1139" s="22"/>
      <c r="G1139" s="22"/>
      <c r="H1139" s="22"/>
      <c r="I1139" s="108"/>
      <c r="J1139" s="108"/>
      <c r="K1139" s="245"/>
      <c r="L1139" s="108"/>
      <c r="M1139" s="108"/>
      <c r="N1139" s="108"/>
      <c r="O1139" s="108"/>
      <c r="P1139" s="115"/>
      <c r="Q1139" s="115"/>
      <c r="R1139" s="115"/>
      <c r="S1139" s="115"/>
      <c r="T1139" s="115"/>
      <c r="U1139" s="115"/>
      <c r="V1139" s="115"/>
      <c r="W1139" s="115"/>
      <c r="X1139" s="115"/>
      <c r="Y1139" s="115"/>
      <c r="Z1139" s="115"/>
      <c r="AA1139" s="115"/>
    </row>
    <row r="1140" spans="1:27" ht="14.25" customHeight="1">
      <c r="A1140" s="22"/>
      <c r="B1140" s="22"/>
      <c r="C1140" s="22"/>
      <c r="D1140" s="22"/>
      <c r="E1140" s="22"/>
      <c r="F1140" s="22"/>
      <c r="G1140" s="22"/>
      <c r="H1140" s="22"/>
      <c r="I1140" s="108"/>
      <c r="J1140" s="108"/>
      <c r="K1140" s="245"/>
      <c r="L1140" s="108"/>
      <c r="M1140" s="108"/>
      <c r="N1140" s="108"/>
      <c r="O1140" s="108"/>
      <c r="P1140" s="115"/>
      <c r="Q1140" s="115"/>
      <c r="R1140" s="115"/>
      <c r="S1140" s="115"/>
      <c r="T1140" s="115"/>
      <c r="U1140" s="115"/>
      <c r="V1140" s="115"/>
      <c r="W1140" s="115"/>
      <c r="X1140" s="115"/>
      <c r="Y1140" s="115"/>
      <c r="Z1140" s="115"/>
      <c r="AA1140" s="115"/>
    </row>
    <row r="1141" spans="1:27" ht="14.25" customHeight="1">
      <c r="A1141" s="22"/>
      <c r="B1141" s="22"/>
      <c r="C1141" s="22"/>
      <c r="D1141" s="22"/>
      <c r="E1141" s="22"/>
      <c r="F1141" s="22"/>
      <c r="G1141" s="22"/>
      <c r="H1141" s="22"/>
      <c r="I1141" s="108"/>
      <c r="J1141" s="108"/>
      <c r="K1141" s="245"/>
      <c r="L1141" s="108"/>
      <c r="M1141" s="108"/>
      <c r="N1141" s="108"/>
      <c r="O1141" s="108"/>
      <c r="P1141" s="115"/>
      <c r="Q1141" s="115"/>
      <c r="R1141" s="115"/>
      <c r="S1141" s="115"/>
      <c r="T1141" s="115"/>
      <c r="U1141" s="115"/>
      <c r="V1141" s="115"/>
      <c r="W1141" s="115"/>
      <c r="X1141" s="115"/>
      <c r="Y1141" s="115"/>
      <c r="Z1141" s="115"/>
      <c r="AA1141" s="115"/>
    </row>
    <row r="1142" spans="1:27" ht="14.25" customHeight="1">
      <c r="A1142" s="22"/>
      <c r="B1142" s="22"/>
      <c r="C1142" s="22"/>
      <c r="D1142" s="22"/>
      <c r="E1142" s="22"/>
      <c r="F1142" s="22"/>
      <c r="G1142" s="22"/>
      <c r="H1142" s="22"/>
      <c r="I1142" s="108"/>
      <c r="J1142" s="108"/>
      <c r="K1142" s="245"/>
      <c r="L1142" s="108"/>
      <c r="M1142" s="108"/>
      <c r="N1142" s="108"/>
      <c r="O1142" s="108"/>
      <c r="P1142" s="115"/>
      <c r="Q1142" s="115"/>
      <c r="R1142" s="115"/>
      <c r="S1142" s="115"/>
      <c r="T1142" s="115"/>
      <c r="U1142" s="115"/>
      <c r="V1142" s="115"/>
      <c r="W1142" s="115"/>
      <c r="X1142" s="115"/>
      <c r="Y1142" s="115"/>
      <c r="Z1142" s="115"/>
      <c r="AA1142" s="115"/>
    </row>
    <row r="1143" spans="1:27" ht="14.25" customHeight="1">
      <c r="A1143" s="22"/>
      <c r="B1143" s="22"/>
      <c r="C1143" s="22"/>
      <c r="D1143" s="22"/>
      <c r="E1143" s="22"/>
      <c r="F1143" s="22"/>
      <c r="G1143" s="22"/>
      <c r="H1143" s="22"/>
      <c r="I1143" s="108"/>
      <c r="J1143" s="108"/>
      <c r="K1143" s="245"/>
      <c r="L1143" s="108"/>
      <c r="M1143" s="108"/>
      <c r="N1143" s="108"/>
      <c r="O1143" s="108"/>
      <c r="P1143" s="115"/>
      <c r="Q1143" s="115"/>
      <c r="R1143" s="115"/>
      <c r="S1143" s="115"/>
      <c r="T1143" s="115"/>
      <c r="U1143" s="115"/>
      <c r="V1143" s="115"/>
      <c r="W1143" s="115"/>
      <c r="X1143" s="115"/>
      <c r="Y1143" s="115"/>
      <c r="Z1143" s="115"/>
      <c r="AA1143" s="115"/>
    </row>
    <row r="1144" spans="1:27" ht="14.25" customHeight="1">
      <c r="A1144" s="22"/>
      <c r="B1144" s="22"/>
      <c r="C1144" s="22"/>
      <c r="D1144" s="22"/>
      <c r="E1144" s="22"/>
      <c r="F1144" s="22"/>
      <c r="G1144" s="22"/>
      <c r="H1144" s="22"/>
      <c r="I1144" s="108"/>
      <c r="J1144" s="108"/>
      <c r="K1144" s="245"/>
      <c r="L1144" s="108"/>
      <c r="M1144" s="108"/>
      <c r="N1144" s="108"/>
      <c r="O1144" s="108"/>
      <c r="P1144" s="115"/>
      <c r="Q1144" s="115"/>
      <c r="R1144" s="115"/>
      <c r="S1144" s="115"/>
      <c r="T1144" s="115"/>
      <c r="U1144" s="115"/>
      <c r="V1144" s="115"/>
      <c r="W1144" s="115"/>
      <c r="X1144" s="115"/>
      <c r="Y1144" s="115"/>
      <c r="Z1144" s="115"/>
      <c r="AA1144" s="115"/>
    </row>
    <row r="1145" spans="1:27" ht="14.25" customHeight="1">
      <c r="A1145" s="22"/>
      <c r="B1145" s="22"/>
      <c r="C1145" s="22"/>
      <c r="D1145" s="22"/>
      <c r="E1145" s="22"/>
      <c r="F1145" s="22"/>
      <c r="G1145" s="22"/>
      <c r="H1145" s="22"/>
      <c r="I1145" s="108"/>
      <c r="J1145" s="108"/>
      <c r="K1145" s="245"/>
      <c r="L1145" s="108"/>
      <c r="M1145" s="108"/>
      <c r="N1145" s="108"/>
      <c r="O1145" s="108"/>
      <c r="P1145" s="115"/>
      <c r="Q1145" s="115"/>
      <c r="R1145" s="115"/>
      <c r="S1145" s="115"/>
      <c r="T1145" s="115"/>
      <c r="U1145" s="115"/>
      <c r="V1145" s="115"/>
      <c r="W1145" s="115"/>
      <c r="X1145" s="115"/>
      <c r="Y1145" s="115"/>
      <c r="Z1145" s="115"/>
      <c r="AA1145" s="115"/>
    </row>
    <row r="1146" spans="1:27" ht="14.25" customHeight="1">
      <c r="A1146" s="22"/>
      <c r="B1146" s="22"/>
      <c r="C1146" s="22"/>
      <c r="D1146" s="22"/>
      <c r="E1146" s="22"/>
      <c r="F1146" s="22"/>
      <c r="G1146" s="22"/>
      <c r="H1146" s="22"/>
      <c r="I1146" s="108"/>
      <c r="J1146" s="108"/>
      <c r="K1146" s="245"/>
      <c r="L1146" s="108"/>
      <c r="M1146" s="108"/>
      <c r="N1146" s="108"/>
      <c r="O1146" s="108"/>
      <c r="P1146" s="115"/>
      <c r="Q1146" s="115"/>
      <c r="R1146" s="115"/>
      <c r="S1146" s="115"/>
      <c r="T1146" s="115"/>
      <c r="U1146" s="115"/>
      <c r="V1146" s="115"/>
      <c r="W1146" s="115"/>
      <c r="X1146" s="115"/>
      <c r="Y1146" s="115"/>
      <c r="Z1146" s="115"/>
      <c r="AA1146" s="115"/>
    </row>
    <row r="1147" spans="1:27" ht="14.25" customHeight="1">
      <c r="A1147" s="22"/>
      <c r="B1147" s="22"/>
      <c r="C1147" s="22"/>
      <c r="D1147" s="22"/>
      <c r="E1147" s="22"/>
      <c r="F1147" s="22"/>
      <c r="G1147" s="22"/>
      <c r="H1147" s="22"/>
      <c r="I1147" s="108"/>
      <c r="J1147" s="108"/>
      <c r="K1147" s="245"/>
      <c r="L1147" s="108"/>
      <c r="M1147" s="108"/>
      <c r="N1147" s="108"/>
      <c r="O1147" s="108"/>
      <c r="P1147" s="115"/>
      <c r="Q1147" s="115"/>
      <c r="R1147" s="115"/>
      <c r="S1147" s="115"/>
      <c r="T1147" s="115"/>
      <c r="U1147" s="115"/>
      <c r="V1147" s="115"/>
      <c r="W1147" s="115"/>
      <c r="X1147" s="115"/>
      <c r="Y1147" s="115"/>
      <c r="Z1147" s="115"/>
      <c r="AA1147" s="115"/>
    </row>
    <row r="1148" spans="1:27" ht="14.25" customHeight="1">
      <c r="A1148" s="22"/>
      <c r="B1148" s="22"/>
      <c r="C1148" s="22"/>
      <c r="D1148" s="22"/>
      <c r="E1148" s="22"/>
      <c r="F1148" s="22"/>
      <c r="G1148" s="22"/>
      <c r="H1148" s="22"/>
      <c r="I1148" s="108"/>
      <c r="J1148" s="108"/>
      <c r="K1148" s="245"/>
      <c r="L1148" s="108"/>
      <c r="M1148" s="108"/>
      <c r="N1148" s="108"/>
      <c r="O1148" s="108"/>
      <c r="P1148" s="115"/>
      <c r="Q1148" s="115"/>
      <c r="R1148" s="115"/>
      <c r="S1148" s="115"/>
      <c r="T1148" s="115"/>
      <c r="U1148" s="115"/>
      <c r="V1148" s="115"/>
      <c r="W1148" s="115"/>
      <c r="X1148" s="115"/>
      <c r="Y1148" s="115"/>
      <c r="Z1148" s="115"/>
      <c r="AA1148" s="115"/>
    </row>
    <row r="1149" spans="1:27" ht="14.25" customHeight="1">
      <c r="A1149" s="22"/>
      <c r="B1149" s="22"/>
      <c r="C1149" s="22"/>
      <c r="D1149" s="22"/>
      <c r="E1149" s="22"/>
      <c r="F1149" s="22"/>
      <c r="G1149" s="22"/>
      <c r="H1149" s="22"/>
      <c r="I1149" s="108"/>
      <c r="J1149" s="108"/>
      <c r="K1149" s="245"/>
      <c r="L1149" s="108"/>
      <c r="M1149" s="108"/>
      <c r="N1149" s="108"/>
      <c r="O1149" s="108"/>
      <c r="P1149" s="115"/>
      <c r="Q1149" s="115"/>
      <c r="R1149" s="115"/>
      <c r="S1149" s="115"/>
      <c r="T1149" s="115"/>
      <c r="U1149" s="115"/>
      <c r="V1149" s="115"/>
      <c r="W1149" s="115"/>
      <c r="X1149" s="115"/>
      <c r="Y1149" s="115"/>
      <c r="Z1149" s="115"/>
      <c r="AA1149" s="115"/>
    </row>
    <row r="1150" spans="1:27" ht="14.25" customHeight="1">
      <c r="A1150" s="22"/>
      <c r="B1150" s="22"/>
      <c r="C1150" s="22"/>
      <c r="D1150" s="22"/>
      <c r="E1150" s="22"/>
      <c r="F1150" s="22"/>
      <c r="G1150" s="22"/>
      <c r="H1150" s="22"/>
      <c r="I1150" s="108"/>
      <c r="J1150" s="108"/>
      <c r="K1150" s="245"/>
      <c r="L1150" s="108"/>
      <c r="M1150" s="108"/>
      <c r="N1150" s="108"/>
      <c r="O1150" s="108"/>
      <c r="P1150" s="115"/>
      <c r="Q1150" s="115"/>
      <c r="R1150" s="115"/>
      <c r="S1150" s="115"/>
      <c r="T1150" s="115"/>
      <c r="U1150" s="115"/>
      <c r="V1150" s="115"/>
      <c r="W1150" s="115"/>
      <c r="X1150" s="115"/>
      <c r="Y1150" s="115"/>
      <c r="Z1150" s="115"/>
      <c r="AA1150" s="115"/>
    </row>
    <row r="1151" spans="1:27" ht="14.25" customHeight="1">
      <c r="A1151" s="22"/>
      <c r="B1151" s="22"/>
      <c r="C1151" s="22"/>
      <c r="D1151" s="22"/>
      <c r="E1151" s="22"/>
      <c r="F1151" s="22"/>
      <c r="G1151" s="22"/>
      <c r="H1151" s="22"/>
      <c r="I1151" s="108"/>
      <c r="J1151" s="108"/>
      <c r="K1151" s="245"/>
      <c r="L1151" s="108"/>
      <c r="M1151" s="108"/>
      <c r="N1151" s="108"/>
      <c r="O1151" s="108"/>
      <c r="P1151" s="115"/>
      <c r="Q1151" s="115"/>
      <c r="R1151" s="115"/>
      <c r="S1151" s="115"/>
      <c r="T1151" s="115"/>
      <c r="U1151" s="115"/>
      <c r="V1151" s="115"/>
      <c r="W1151" s="115"/>
      <c r="X1151" s="115"/>
      <c r="Y1151" s="115"/>
      <c r="Z1151" s="115"/>
      <c r="AA1151" s="115"/>
    </row>
    <row r="1152" spans="1:27" ht="14.25" customHeight="1">
      <c r="A1152" s="22"/>
      <c r="B1152" s="22"/>
      <c r="C1152" s="22"/>
      <c r="D1152" s="22"/>
      <c r="E1152" s="22"/>
      <c r="F1152" s="22"/>
      <c r="G1152" s="22"/>
      <c r="H1152" s="22"/>
      <c r="I1152" s="108"/>
      <c r="J1152" s="108"/>
      <c r="K1152" s="245"/>
      <c r="L1152" s="108"/>
      <c r="M1152" s="108"/>
      <c r="N1152" s="108"/>
      <c r="O1152" s="108"/>
      <c r="P1152" s="115"/>
      <c r="Q1152" s="115"/>
      <c r="R1152" s="115"/>
      <c r="S1152" s="115"/>
      <c r="T1152" s="115"/>
      <c r="U1152" s="115"/>
      <c r="V1152" s="115"/>
      <c r="W1152" s="115"/>
      <c r="X1152" s="115"/>
      <c r="Y1152" s="115"/>
      <c r="Z1152" s="115"/>
      <c r="AA1152" s="115"/>
    </row>
    <row r="1153" spans="1:27" ht="14.25" customHeight="1">
      <c r="A1153" s="22"/>
      <c r="B1153" s="22"/>
      <c r="C1153" s="22"/>
      <c r="D1153" s="22"/>
      <c r="E1153" s="22"/>
      <c r="F1153" s="22"/>
      <c r="G1153" s="22"/>
      <c r="H1153" s="22"/>
      <c r="I1153" s="108"/>
      <c r="J1153" s="108"/>
      <c r="K1153" s="245"/>
      <c r="L1153" s="108"/>
      <c r="M1153" s="108"/>
      <c r="N1153" s="108"/>
      <c r="O1153" s="108"/>
      <c r="P1153" s="115"/>
      <c r="Q1153" s="115"/>
      <c r="R1153" s="115"/>
      <c r="S1153" s="115"/>
      <c r="T1153" s="115"/>
      <c r="U1153" s="115"/>
      <c r="V1153" s="115"/>
      <c r="W1153" s="115"/>
      <c r="X1153" s="115"/>
      <c r="Y1153" s="115"/>
      <c r="Z1153" s="115"/>
      <c r="AA1153" s="115"/>
    </row>
    <row r="1154" spans="1:27" ht="14.25" customHeight="1">
      <c r="A1154" s="22"/>
      <c r="B1154" s="22"/>
      <c r="C1154" s="22"/>
      <c r="D1154" s="22"/>
      <c r="E1154" s="22"/>
      <c r="F1154" s="22"/>
      <c r="G1154" s="22"/>
      <c r="H1154" s="22"/>
      <c r="I1154" s="108"/>
      <c r="J1154" s="108"/>
      <c r="K1154" s="245"/>
      <c r="L1154" s="108"/>
      <c r="M1154" s="108"/>
      <c r="N1154" s="108"/>
      <c r="O1154" s="108"/>
      <c r="P1154" s="115"/>
      <c r="Q1154" s="115"/>
      <c r="R1154" s="115"/>
      <c r="S1154" s="115"/>
      <c r="T1154" s="115"/>
      <c r="U1154" s="115"/>
      <c r="V1154" s="115"/>
      <c r="W1154" s="115"/>
      <c r="X1154" s="115"/>
      <c r="Y1154" s="115"/>
      <c r="Z1154" s="115"/>
      <c r="AA1154" s="115"/>
    </row>
    <row r="1155" spans="1:27" ht="14.25" customHeight="1">
      <c r="A1155" s="22"/>
      <c r="B1155" s="22"/>
      <c r="C1155" s="22"/>
      <c r="D1155" s="22"/>
      <c r="E1155" s="22"/>
      <c r="F1155" s="22"/>
      <c r="G1155" s="22"/>
      <c r="H1155" s="22"/>
      <c r="I1155" s="108"/>
      <c r="J1155" s="108"/>
      <c r="K1155" s="245"/>
      <c r="L1155" s="108"/>
      <c r="M1155" s="108"/>
      <c r="N1155" s="108"/>
      <c r="O1155" s="108"/>
      <c r="P1155" s="115"/>
      <c r="Q1155" s="115"/>
      <c r="R1155" s="115"/>
      <c r="S1155" s="115"/>
      <c r="T1155" s="115"/>
      <c r="U1155" s="115"/>
      <c r="V1155" s="115"/>
      <c r="W1155" s="115"/>
      <c r="X1155" s="115"/>
      <c r="Y1155" s="115"/>
      <c r="Z1155" s="115"/>
      <c r="AA1155" s="115"/>
    </row>
    <row r="1156" spans="1:27" ht="14.25" customHeight="1">
      <c r="A1156" s="22"/>
      <c r="B1156" s="22"/>
      <c r="C1156" s="22"/>
      <c r="D1156" s="22"/>
      <c r="E1156" s="22"/>
      <c r="F1156" s="22"/>
      <c r="G1156" s="22"/>
      <c r="H1156" s="22"/>
      <c r="I1156" s="108"/>
      <c r="J1156" s="108"/>
      <c r="K1156" s="245"/>
      <c r="L1156" s="108"/>
      <c r="M1156" s="108"/>
      <c r="N1156" s="108"/>
      <c r="O1156" s="108"/>
      <c r="P1156" s="115"/>
      <c r="Q1156" s="115"/>
      <c r="R1156" s="115"/>
      <c r="S1156" s="115"/>
      <c r="T1156" s="115"/>
      <c r="U1156" s="115"/>
      <c r="V1156" s="115"/>
      <c r="W1156" s="115"/>
      <c r="X1156" s="115"/>
      <c r="Y1156" s="115"/>
      <c r="Z1156" s="115"/>
      <c r="AA1156" s="115"/>
    </row>
    <row r="1157" spans="1:27" ht="14.25" customHeight="1">
      <c r="A1157" s="22"/>
      <c r="B1157" s="22"/>
      <c r="C1157" s="22"/>
      <c r="D1157" s="22"/>
      <c r="E1157" s="22"/>
      <c r="F1157" s="22"/>
      <c r="G1157" s="22"/>
      <c r="H1157" s="22"/>
      <c r="I1157" s="108"/>
      <c r="J1157" s="108"/>
      <c r="K1157" s="245"/>
      <c r="L1157" s="108"/>
      <c r="M1157" s="108"/>
      <c r="N1157" s="108"/>
      <c r="O1157" s="108"/>
      <c r="P1157" s="115"/>
      <c r="Q1157" s="115"/>
      <c r="R1157" s="115"/>
      <c r="S1157" s="115"/>
      <c r="T1157" s="115"/>
      <c r="U1157" s="115"/>
      <c r="V1157" s="115"/>
      <c r="W1157" s="115"/>
      <c r="X1157" s="115"/>
      <c r="Y1157" s="115"/>
      <c r="Z1157" s="115"/>
      <c r="AA1157" s="115"/>
    </row>
    <row r="1158" spans="1:27" ht="14.25" customHeight="1">
      <c r="A1158" s="22"/>
      <c r="B1158" s="22"/>
      <c r="C1158" s="22"/>
      <c r="D1158" s="22"/>
      <c r="E1158" s="22"/>
      <c r="F1158" s="22"/>
      <c r="G1158" s="22"/>
      <c r="H1158" s="22"/>
      <c r="I1158" s="108"/>
      <c r="J1158" s="108"/>
      <c r="K1158" s="245"/>
      <c r="L1158" s="108"/>
      <c r="M1158" s="108"/>
      <c r="N1158" s="108"/>
      <c r="O1158" s="108"/>
      <c r="P1158" s="115"/>
      <c r="Q1158" s="115"/>
      <c r="R1158" s="115"/>
      <c r="S1158" s="115"/>
      <c r="T1158" s="115"/>
      <c r="U1158" s="115"/>
      <c r="V1158" s="115"/>
      <c r="W1158" s="115"/>
      <c r="X1158" s="115"/>
      <c r="Y1158" s="115"/>
      <c r="Z1158" s="115"/>
      <c r="AA1158" s="115"/>
    </row>
    <row r="1159" spans="1:27" ht="14.25" customHeight="1">
      <c r="A1159" s="22"/>
      <c r="B1159" s="22"/>
      <c r="C1159" s="22"/>
      <c r="D1159" s="22"/>
      <c r="E1159" s="22"/>
      <c r="F1159" s="22"/>
      <c r="G1159" s="22"/>
      <c r="H1159" s="22"/>
      <c r="I1159" s="108"/>
      <c r="J1159" s="108"/>
      <c r="K1159" s="245"/>
      <c r="L1159" s="108"/>
      <c r="M1159" s="108"/>
      <c r="N1159" s="108"/>
      <c r="O1159" s="108"/>
      <c r="P1159" s="115"/>
      <c r="Q1159" s="115"/>
      <c r="R1159" s="115"/>
      <c r="S1159" s="115"/>
      <c r="T1159" s="115"/>
      <c r="U1159" s="115"/>
      <c r="V1159" s="115"/>
      <c r="W1159" s="115"/>
      <c r="X1159" s="115"/>
      <c r="Y1159" s="115"/>
      <c r="Z1159" s="115"/>
      <c r="AA1159" s="115"/>
    </row>
    <row r="1160" spans="1:27" ht="14.25" customHeight="1">
      <c r="A1160" s="22"/>
      <c r="B1160" s="22"/>
      <c r="C1160" s="22"/>
      <c r="D1160" s="22"/>
      <c r="E1160" s="22"/>
      <c r="F1160" s="22"/>
      <c r="G1160" s="22"/>
      <c r="H1160" s="22"/>
      <c r="I1160" s="108"/>
      <c r="J1160" s="108"/>
      <c r="K1160" s="245"/>
      <c r="L1160" s="108"/>
      <c r="M1160" s="108"/>
      <c r="N1160" s="108"/>
      <c r="O1160" s="108"/>
      <c r="P1160" s="115"/>
      <c r="Q1160" s="115"/>
      <c r="R1160" s="115"/>
      <c r="S1160" s="115"/>
      <c r="T1160" s="115"/>
      <c r="U1160" s="115"/>
      <c r="V1160" s="115"/>
      <c r="W1160" s="115"/>
      <c r="X1160" s="115"/>
      <c r="Y1160" s="115"/>
      <c r="Z1160" s="115"/>
      <c r="AA1160" s="115"/>
    </row>
    <row r="1161" spans="1:27" ht="14.25" customHeight="1">
      <c r="A1161" s="22"/>
      <c r="B1161" s="22"/>
      <c r="C1161" s="22"/>
      <c r="D1161" s="22"/>
      <c r="E1161" s="22"/>
      <c r="F1161" s="22"/>
      <c r="G1161" s="22"/>
      <c r="H1161" s="22"/>
      <c r="I1161" s="108"/>
      <c r="J1161" s="108"/>
      <c r="K1161" s="245"/>
      <c r="L1161" s="108"/>
      <c r="M1161" s="108"/>
      <c r="N1161" s="108"/>
      <c r="O1161" s="108"/>
      <c r="P1161" s="115"/>
      <c r="Q1161" s="115"/>
      <c r="R1161" s="115"/>
      <c r="S1161" s="115"/>
      <c r="T1161" s="115"/>
      <c r="U1161" s="115"/>
      <c r="V1161" s="115"/>
      <c r="W1161" s="115"/>
      <c r="X1161" s="115"/>
      <c r="Y1161" s="115"/>
      <c r="Z1161" s="115"/>
      <c r="AA1161" s="115"/>
    </row>
    <row r="1162" spans="1:27" ht="14.25" customHeight="1">
      <c r="A1162" s="22"/>
      <c r="B1162" s="22"/>
      <c r="C1162" s="22"/>
      <c r="D1162" s="22"/>
      <c r="E1162" s="22"/>
      <c r="F1162" s="22"/>
      <c r="G1162" s="22"/>
      <c r="H1162" s="22"/>
      <c r="I1162" s="108"/>
      <c r="J1162" s="108"/>
      <c r="K1162" s="245"/>
      <c r="L1162" s="108"/>
      <c r="M1162" s="108"/>
      <c r="N1162" s="108"/>
      <c r="O1162" s="108"/>
      <c r="P1162" s="115"/>
      <c r="Q1162" s="115"/>
      <c r="R1162" s="115"/>
      <c r="S1162" s="115"/>
      <c r="T1162" s="115"/>
      <c r="U1162" s="115"/>
      <c r="V1162" s="115"/>
      <c r="W1162" s="115"/>
      <c r="X1162" s="115"/>
      <c r="Y1162" s="115"/>
      <c r="Z1162" s="115"/>
      <c r="AA1162" s="115"/>
    </row>
    <row r="1163" spans="1:27" ht="14.25" customHeight="1">
      <c r="A1163" s="22"/>
      <c r="B1163" s="22"/>
      <c r="C1163" s="22"/>
      <c r="D1163" s="22"/>
      <c r="E1163" s="22"/>
      <c r="F1163" s="22"/>
      <c r="G1163" s="22"/>
      <c r="H1163" s="22"/>
      <c r="I1163" s="108"/>
      <c r="J1163" s="108"/>
      <c r="K1163" s="245"/>
      <c r="L1163" s="108"/>
      <c r="M1163" s="108"/>
      <c r="N1163" s="108"/>
      <c r="O1163" s="108"/>
      <c r="P1163" s="115"/>
      <c r="Q1163" s="115"/>
      <c r="R1163" s="115"/>
      <c r="S1163" s="115"/>
      <c r="T1163" s="115"/>
      <c r="U1163" s="115"/>
      <c r="V1163" s="115"/>
      <c r="W1163" s="115"/>
      <c r="X1163" s="115"/>
      <c r="Y1163" s="115"/>
      <c r="Z1163" s="115"/>
      <c r="AA1163" s="115"/>
    </row>
    <row r="1164" spans="1:27" ht="14.25" customHeight="1">
      <c r="A1164" s="22"/>
      <c r="B1164" s="22"/>
      <c r="C1164" s="22"/>
      <c r="D1164" s="22"/>
      <c r="E1164" s="22"/>
      <c r="F1164" s="22"/>
      <c r="G1164" s="22"/>
      <c r="H1164" s="22"/>
      <c r="I1164" s="108"/>
      <c r="J1164" s="108"/>
      <c r="K1164" s="245"/>
      <c r="L1164" s="108"/>
      <c r="M1164" s="108"/>
      <c r="N1164" s="108"/>
      <c r="O1164" s="108"/>
      <c r="P1164" s="115"/>
      <c r="Q1164" s="115"/>
      <c r="R1164" s="115"/>
      <c r="S1164" s="115"/>
      <c r="T1164" s="115"/>
      <c r="U1164" s="115"/>
      <c r="V1164" s="115"/>
      <c r="W1164" s="115"/>
      <c r="X1164" s="115"/>
      <c r="Y1164" s="115"/>
      <c r="Z1164" s="115"/>
      <c r="AA1164" s="115"/>
    </row>
    <row r="1165" spans="1:27" ht="14.25" customHeight="1">
      <c r="A1165" s="22"/>
      <c r="B1165" s="22"/>
      <c r="C1165" s="22"/>
      <c r="D1165" s="22"/>
      <c r="E1165" s="22"/>
      <c r="F1165" s="22"/>
      <c r="G1165" s="22"/>
      <c r="H1165" s="22"/>
      <c r="I1165" s="108"/>
      <c r="J1165" s="108"/>
      <c r="K1165" s="245"/>
      <c r="L1165" s="108"/>
      <c r="M1165" s="108"/>
      <c r="N1165" s="108"/>
      <c r="O1165" s="108"/>
      <c r="P1165" s="115"/>
      <c r="Q1165" s="115"/>
      <c r="R1165" s="115"/>
      <c r="S1165" s="115"/>
      <c r="T1165" s="115"/>
      <c r="U1165" s="115"/>
      <c r="V1165" s="115"/>
      <c r="W1165" s="115"/>
      <c r="X1165" s="115"/>
      <c r="Y1165" s="115"/>
      <c r="Z1165" s="115"/>
      <c r="AA1165" s="115"/>
    </row>
    <row r="1166" spans="1:27" ht="14.25" customHeight="1">
      <c r="A1166" s="22"/>
      <c r="B1166" s="22"/>
      <c r="C1166" s="22"/>
      <c r="D1166" s="22"/>
      <c r="E1166" s="22"/>
      <c r="F1166" s="22"/>
      <c r="G1166" s="22"/>
      <c r="H1166" s="22"/>
      <c r="I1166" s="108"/>
      <c r="J1166" s="108"/>
      <c r="K1166" s="245"/>
      <c r="L1166" s="108"/>
      <c r="M1166" s="108"/>
      <c r="N1166" s="108"/>
      <c r="O1166" s="108"/>
      <c r="P1166" s="115"/>
      <c r="Q1166" s="115"/>
      <c r="R1166" s="115"/>
      <c r="S1166" s="115"/>
      <c r="T1166" s="115"/>
      <c r="U1166" s="115"/>
      <c r="V1166" s="115"/>
      <c r="W1166" s="115"/>
      <c r="X1166" s="115"/>
      <c r="Y1166" s="115"/>
      <c r="Z1166" s="115"/>
      <c r="AA1166" s="115"/>
    </row>
    <row r="1167" spans="1:27" ht="14.25" customHeight="1">
      <c r="A1167" s="22"/>
      <c r="B1167" s="22"/>
      <c r="C1167" s="22"/>
      <c r="D1167" s="22"/>
      <c r="E1167" s="22"/>
      <c r="F1167" s="22"/>
      <c r="G1167" s="22"/>
      <c r="H1167" s="22"/>
      <c r="I1167" s="108"/>
      <c r="J1167" s="108"/>
      <c r="K1167" s="245"/>
      <c r="L1167" s="108"/>
      <c r="M1167" s="108"/>
      <c r="N1167" s="108"/>
      <c r="O1167" s="108"/>
      <c r="P1167" s="115"/>
      <c r="Q1167" s="115"/>
      <c r="R1167" s="115"/>
      <c r="S1167" s="115"/>
      <c r="T1167" s="115"/>
      <c r="U1167" s="115"/>
      <c r="V1167" s="115"/>
      <c r="W1167" s="115"/>
      <c r="X1167" s="115"/>
      <c r="Y1167" s="115"/>
      <c r="Z1167" s="115"/>
      <c r="AA1167" s="115"/>
    </row>
    <row r="1168" spans="1:27" ht="14.25" customHeight="1">
      <c r="A1168" s="22"/>
      <c r="B1168" s="22"/>
      <c r="C1168" s="22"/>
      <c r="D1168" s="22"/>
      <c r="E1168" s="22"/>
      <c r="F1168" s="22"/>
      <c r="G1168" s="22"/>
      <c r="H1168" s="22"/>
      <c r="I1168" s="108"/>
      <c r="J1168" s="108"/>
      <c r="K1168" s="245"/>
      <c r="L1168" s="108"/>
      <c r="M1168" s="108"/>
      <c r="N1168" s="108"/>
      <c r="O1168" s="108"/>
      <c r="P1168" s="115"/>
      <c r="Q1168" s="115"/>
      <c r="R1168" s="115"/>
      <c r="S1168" s="115"/>
      <c r="T1168" s="115"/>
      <c r="U1168" s="115"/>
      <c r="V1168" s="115"/>
      <c r="W1168" s="115"/>
      <c r="X1168" s="115"/>
      <c r="Y1168" s="115"/>
      <c r="Z1168" s="115"/>
      <c r="AA1168" s="115"/>
    </row>
    <row r="1169" spans="1:27" ht="14.25" customHeight="1">
      <c r="A1169" s="22"/>
      <c r="B1169" s="22"/>
      <c r="C1169" s="22"/>
      <c r="D1169" s="22"/>
      <c r="E1169" s="22"/>
      <c r="F1169" s="22"/>
      <c r="G1169" s="22"/>
      <c r="H1169" s="22"/>
      <c r="I1169" s="108"/>
      <c r="J1169" s="108"/>
      <c r="K1169" s="245"/>
      <c r="L1169" s="108"/>
      <c r="M1169" s="108"/>
      <c r="N1169" s="108"/>
      <c r="O1169" s="108"/>
      <c r="P1169" s="115"/>
      <c r="Q1169" s="115"/>
      <c r="R1169" s="115"/>
      <c r="S1169" s="115"/>
      <c r="T1169" s="115"/>
      <c r="U1169" s="115"/>
      <c r="V1169" s="115"/>
      <c r="W1169" s="115"/>
      <c r="X1169" s="115"/>
      <c r="Y1169" s="115"/>
      <c r="Z1169" s="115"/>
      <c r="AA1169" s="115"/>
    </row>
    <row r="1170" spans="1:27" ht="14.25" customHeight="1">
      <c r="A1170" s="22"/>
      <c r="B1170" s="22"/>
      <c r="C1170" s="22"/>
      <c r="D1170" s="22"/>
      <c r="E1170" s="22"/>
      <c r="F1170" s="22"/>
      <c r="G1170" s="22"/>
      <c r="H1170" s="22"/>
      <c r="I1170" s="108"/>
      <c r="J1170" s="108"/>
      <c r="K1170" s="245"/>
      <c r="L1170" s="108"/>
      <c r="M1170" s="108"/>
      <c r="N1170" s="108"/>
      <c r="O1170" s="108"/>
      <c r="P1170" s="115"/>
      <c r="Q1170" s="115"/>
      <c r="R1170" s="115"/>
      <c r="S1170" s="115"/>
      <c r="T1170" s="115"/>
      <c r="U1170" s="115"/>
      <c r="V1170" s="115"/>
      <c r="W1170" s="115"/>
      <c r="X1170" s="115"/>
      <c r="Y1170" s="115"/>
      <c r="Z1170" s="115"/>
      <c r="AA1170" s="115"/>
    </row>
  </sheetData>
  <mergeCells count="632">
    <mergeCell ref="M5:M6"/>
    <mergeCell ref="N5:N6"/>
    <mergeCell ref="O5:O6"/>
    <mergeCell ref="N7:N12"/>
    <mergeCell ref="O7:O12"/>
    <mergeCell ref="M7:M8"/>
    <mergeCell ref="M9:M12"/>
    <mergeCell ref="J9:J10"/>
    <mergeCell ref="J11:J12"/>
    <mergeCell ref="K11:K12"/>
    <mergeCell ref="L11:L12"/>
    <mergeCell ref="J5:J6"/>
    <mergeCell ref="K5:K6"/>
    <mergeCell ref="L5:L6"/>
    <mergeCell ref="K9:K10"/>
    <mergeCell ref="L9:L10"/>
    <mergeCell ref="J13:J14"/>
    <mergeCell ref="M13:M14"/>
    <mergeCell ref="J15:J16"/>
    <mergeCell ref="N15:N16"/>
    <mergeCell ref="O15:O16"/>
    <mergeCell ref="M15:M16"/>
    <mergeCell ref="K20:M31"/>
    <mergeCell ref="N20:N31"/>
    <mergeCell ref="O20:O31"/>
    <mergeCell ref="J22:J23"/>
    <mergeCell ref="J24:J25"/>
    <mergeCell ref="J26:J27"/>
    <mergeCell ref="N13:N14"/>
    <mergeCell ref="O13:O14"/>
    <mergeCell ref="N66:N68"/>
    <mergeCell ref="O66:O68"/>
    <mergeCell ref="O69:O70"/>
    <mergeCell ref="E66:E68"/>
    <mergeCell ref="N36:N39"/>
    <mergeCell ref="N43:N44"/>
    <mergeCell ref="J29:J31"/>
    <mergeCell ref="J32:J33"/>
    <mergeCell ref="N32:N34"/>
    <mergeCell ref="O32:O34"/>
    <mergeCell ref="J36:J39"/>
    <mergeCell ref="O36:O39"/>
    <mergeCell ref="J43:J44"/>
    <mergeCell ref="O43:O44"/>
    <mergeCell ref="E32:E33"/>
    <mergeCell ref="E36:E39"/>
    <mergeCell ref="E43:E44"/>
    <mergeCell ref="J79:J81"/>
    <mergeCell ref="J48:M57"/>
    <mergeCell ref="J58:J60"/>
    <mergeCell ref="B66:B68"/>
    <mergeCell ref="B69:B70"/>
    <mergeCell ref="A48:A57"/>
    <mergeCell ref="A58:A60"/>
    <mergeCell ref="A66:A68"/>
    <mergeCell ref="J66:J68"/>
    <mergeCell ref="M66:M68"/>
    <mergeCell ref="N187:N188"/>
    <mergeCell ref="O187:O188"/>
    <mergeCell ref="M105:M106"/>
    <mergeCell ref="N105:N106"/>
    <mergeCell ref="J107:J110"/>
    <mergeCell ref="N107:N110"/>
    <mergeCell ref="O107:O110"/>
    <mergeCell ref="J112:J113"/>
    <mergeCell ref="M112:M113"/>
    <mergeCell ref="N112:N113"/>
    <mergeCell ref="O112:O113"/>
    <mergeCell ref="K121:M133"/>
    <mergeCell ref="O121:O133"/>
    <mergeCell ref="N171:N175"/>
    <mergeCell ref="O171:O175"/>
    <mergeCell ref="N155:N156"/>
    <mergeCell ref="J191:J194"/>
    <mergeCell ref="K191:M194"/>
    <mergeCell ref="N191:N194"/>
    <mergeCell ref="O191:O194"/>
    <mergeCell ref="J195:J217"/>
    <mergeCell ref="O195:O217"/>
    <mergeCell ref="K195:M217"/>
    <mergeCell ref="N195:N217"/>
    <mergeCell ref="E218:E223"/>
    <mergeCell ref="F218:F220"/>
    <mergeCell ref="G218:G220"/>
    <mergeCell ref="J218:J223"/>
    <mergeCell ref="M218:M223"/>
    <mergeCell ref="N218:N257"/>
    <mergeCell ref="O218:O257"/>
    <mergeCell ref="M230:M232"/>
    <mergeCell ref="M233:M235"/>
    <mergeCell ref="F224:F226"/>
    <mergeCell ref="F227:F229"/>
    <mergeCell ref="E240:E245"/>
    <mergeCell ref="F240:F242"/>
    <mergeCell ref="G240:G242"/>
    <mergeCell ref="J240:J245"/>
    <mergeCell ref="M240:M245"/>
    <mergeCell ref="E134:E135"/>
    <mergeCell ref="J134:J135"/>
    <mergeCell ref="M134:M135"/>
    <mergeCell ref="N121:N133"/>
    <mergeCell ref="N134:N142"/>
    <mergeCell ref="O134:O142"/>
    <mergeCell ref="N143:N148"/>
    <mergeCell ref="O143:O148"/>
    <mergeCell ref="M149:M151"/>
    <mergeCell ref="O149:O151"/>
    <mergeCell ref="N149:N151"/>
    <mergeCell ref="O155:O156"/>
    <mergeCell ref="M165:M166"/>
    <mergeCell ref="N165:N166"/>
    <mergeCell ref="O165:O166"/>
    <mergeCell ref="M171:M175"/>
    <mergeCell ref="M182:M184"/>
    <mergeCell ref="N182:N184"/>
    <mergeCell ref="O182:O184"/>
    <mergeCell ref="M185:M186"/>
    <mergeCell ref="N185:N186"/>
    <mergeCell ref="O185:O186"/>
    <mergeCell ref="M187:M188"/>
    <mergeCell ref="J256:J257"/>
    <mergeCell ref="M256:M257"/>
    <mergeCell ref="F249:F251"/>
    <mergeCell ref="G249:G251"/>
    <mergeCell ref="F252:F254"/>
    <mergeCell ref="G252:G254"/>
    <mergeCell ref="E256:E257"/>
    <mergeCell ref="F256:F257"/>
    <mergeCell ref="G256:G257"/>
    <mergeCell ref="J224:J226"/>
    <mergeCell ref="J227:J235"/>
    <mergeCell ref="G227:G229"/>
    <mergeCell ref="F230:F232"/>
    <mergeCell ref="G230:G232"/>
    <mergeCell ref="G233:G235"/>
    <mergeCell ref="E227:E235"/>
    <mergeCell ref="F233:F235"/>
    <mergeCell ref="F221:F223"/>
    <mergeCell ref="G221:G223"/>
    <mergeCell ref="E224:E226"/>
    <mergeCell ref="G224:G226"/>
    <mergeCell ref="M224:M226"/>
    <mergeCell ref="M227:M229"/>
    <mergeCell ref="F243:F245"/>
    <mergeCell ref="G243:G245"/>
    <mergeCell ref="E246:E254"/>
    <mergeCell ref="F246:F248"/>
    <mergeCell ref="G246:G248"/>
    <mergeCell ref="J246:J254"/>
    <mergeCell ref="M246:M254"/>
    <mergeCell ref="F261:F263"/>
    <mergeCell ref="G261:G263"/>
    <mergeCell ref="E258:E268"/>
    <mergeCell ref="F258:F260"/>
    <mergeCell ref="G258:G260"/>
    <mergeCell ref="J258:J268"/>
    <mergeCell ref="M258:M268"/>
    <mergeCell ref="N258:N268"/>
    <mergeCell ref="O258:O268"/>
    <mergeCell ref="N269:N278"/>
    <mergeCell ref="O269:O278"/>
    <mergeCell ref="M279:M288"/>
    <mergeCell ref="N279:N288"/>
    <mergeCell ref="O279:O288"/>
    <mergeCell ref="F272:F274"/>
    <mergeCell ref="G272:G274"/>
    <mergeCell ref="G285:G287"/>
    <mergeCell ref="F265:F267"/>
    <mergeCell ref="G265:G267"/>
    <mergeCell ref="F292:F294"/>
    <mergeCell ref="F301:F303"/>
    <mergeCell ref="E321:E323"/>
    <mergeCell ref="F321:F323"/>
    <mergeCell ref="G321:G323"/>
    <mergeCell ref="F295:F297"/>
    <mergeCell ref="F298:F300"/>
    <mergeCell ref="F306:F308"/>
    <mergeCell ref="G306:G308"/>
    <mergeCell ref="F310:F312"/>
    <mergeCell ref="G310:G312"/>
    <mergeCell ref="G313:G315"/>
    <mergeCell ref="E292:E303"/>
    <mergeCell ref="E304:E308"/>
    <mergeCell ref="E310:E315"/>
    <mergeCell ref="E316:E318"/>
    <mergeCell ref="F313:F315"/>
    <mergeCell ref="F316:F318"/>
    <mergeCell ref="N289:N291"/>
    <mergeCell ref="O289:O291"/>
    <mergeCell ref="F275:F277"/>
    <mergeCell ref="G275:G277"/>
    <mergeCell ref="E279:E287"/>
    <mergeCell ref="F279:F281"/>
    <mergeCell ref="G279:G281"/>
    <mergeCell ref="J279:J288"/>
    <mergeCell ref="G282:G284"/>
    <mergeCell ref="E269:E277"/>
    <mergeCell ref="F269:F271"/>
    <mergeCell ref="G269:G271"/>
    <mergeCell ref="J269:J278"/>
    <mergeCell ref="M269:M278"/>
    <mergeCell ref="F282:F284"/>
    <mergeCell ref="F285:F287"/>
    <mergeCell ref="E289:E291"/>
    <mergeCell ref="F289:F291"/>
    <mergeCell ref="G289:G291"/>
    <mergeCell ref="J289:J291"/>
    <mergeCell ref="M289:M291"/>
    <mergeCell ref="J292:J303"/>
    <mergeCell ref="J304:J308"/>
    <mergeCell ref="J310:J315"/>
    <mergeCell ref="J316:J318"/>
    <mergeCell ref="J321:J323"/>
    <mergeCell ref="G292:G294"/>
    <mergeCell ref="M292:M303"/>
    <mergeCell ref="N292:N303"/>
    <mergeCell ref="O292:O303"/>
    <mergeCell ref="G295:G297"/>
    <mergeCell ref="G298:G300"/>
    <mergeCell ref="G301:G303"/>
    <mergeCell ref="G316:G318"/>
    <mergeCell ref="M321:M323"/>
    <mergeCell ref="N321:N323"/>
    <mergeCell ref="O321:O323"/>
    <mergeCell ref="O304:O308"/>
    <mergeCell ref="O310:O315"/>
    <mergeCell ref="O316:O319"/>
    <mergeCell ref="A182:A184"/>
    <mergeCell ref="A185:A186"/>
    <mergeCell ref="A187:A188"/>
    <mergeCell ref="A191:A194"/>
    <mergeCell ref="A195:A217"/>
    <mergeCell ref="A218:A257"/>
    <mergeCell ref="A258:A268"/>
    <mergeCell ref="B185:B186"/>
    <mergeCell ref="B187:B188"/>
    <mergeCell ref="B191:B194"/>
    <mergeCell ref="B195:B217"/>
    <mergeCell ref="B218:B257"/>
    <mergeCell ref="C218:C257"/>
    <mergeCell ref="C258:C268"/>
    <mergeCell ref="A7:A12"/>
    <mergeCell ref="A13:A14"/>
    <mergeCell ref="A15:A16"/>
    <mergeCell ref="A20:A31"/>
    <mergeCell ref="A32:A34"/>
    <mergeCell ref="A36:A39"/>
    <mergeCell ref="A43:A44"/>
    <mergeCell ref="A82:A94"/>
    <mergeCell ref="A98:A99"/>
    <mergeCell ref="A101:A103"/>
    <mergeCell ref="A105:A106"/>
    <mergeCell ref="A107:A110"/>
    <mergeCell ref="A112:A113"/>
    <mergeCell ref="A119:A120"/>
    <mergeCell ref="A121:A133"/>
    <mergeCell ref="B121:B133"/>
    <mergeCell ref="A134:A142"/>
    <mergeCell ref="B134:B142"/>
    <mergeCell ref="A143:A148"/>
    <mergeCell ref="B143:B148"/>
    <mergeCell ref="A149:A151"/>
    <mergeCell ref="B149:B151"/>
    <mergeCell ref="B155:B156"/>
    <mergeCell ref="A165:A166"/>
    <mergeCell ref="B165:B166"/>
    <mergeCell ref="A171:A175"/>
    <mergeCell ref="B171:B175"/>
    <mergeCell ref="B182:B184"/>
    <mergeCell ref="C321:C323"/>
    <mergeCell ref="C324:C326"/>
    <mergeCell ref="C327:C328"/>
    <mergeCell ref="C269:C278"/>
    <mergeCell ref="C279:C288"/>
    <mergeCell ref="C289:C291"/>
    <mergeCell ref="C292:C303"/>
    <mergeCell ref="C304:C308"/>
    <mergeCell ref="C310:C315"/>
    <mergeCell ref="C316:C319"/>
    <mergeCell ref="B258:B268"/>
    <mergeCell ref="B269:B278"/>
    <mergeCell ref="B279:B288"/>
    <mergeCell ref="B289:B291"/>
    <mergeCell ref="B292:B303"/>
    <mergeCell ref="B304:B308"/>
    <mergeCell ref="B310:B315"/>
    <mergeCell ref="A269:A278"/>
    <mergeCell ref="A372:A400"/>
    <mergeCell ref="B372:B400"/>
    <mergeCell ref="A401:A403"/>
    <mergeCell ref="B401:B403"/>
    <mergeCell ref="A404:A408"/>
    <mergeCell ref="B404:B408"/>
    <mergeCell ref="B409:B410"/>
    <mergeCell ref="A409:A410"/>
    <mergeCell ref="A411:A413"/>
    <mergeCell ref="B411:B413"/>
    <mergeCell ref="A414:A428"/>
    <mergeCell ref="B414:B428"/>
    <mergeCell ref="A429:A432"/>
    <mergeCell ref="B429:B432"/>
    <mergeCell ref="A433:A436"/>
    <mergeCell ref="B433:B436"/>
    <mergeCell ref="A437:A438"/>
    <mergeCell ref="B437:B438"/>
    <mergeCell ref="A441:A446"/>
    <mergeCell ref="B441:B446"/>
    <mergeCell ref="B447:B449"/>
    <mergeCell ref="A447:A449"/>
    <mergeCell ref="A450:A451"/>
    <mergeCell ref="A453:A454"/>
    <mergeCell ref="A456:A458"/>
    <mergeCell ref="A459:A460"/>
    <mergeCell ref="A461:A463"/>
    <mergeCell ref="A464:A476"/>
    <mergeCell ref="B450:B451"/>
    <mergeCell ref="B453:B454"/>
    <mergeCell ref="B456:B458"/>
    <mergeCell ref="B459:B460"/>
    <mergeCell ref="B461:B463"/>
    <mergeCell ref="B464:B476"/>
    <mergeCell ref="B477:B493"/>
    <mergeCell ref="A527:A531"/>
    <mergeCell ref="A532:A536"/>
    <mergeCell ref="A538:A542"/>
    <mergeCell ref="A545:A546"/>
    <mergeCell ref="B545:B546"/>
    <mergeCell ref="A569:A573"/>
    <mergeCell ref="A574:A579"/>
    <mergeCell ref="A580:A581"/>
    <mergeCell ref="B547:M548"/>
    <mergeCell ref="B532:B536"/>
    <mergeCell ref="B538:B542"/>
    <mergeCell ref="C545:C546"/>
    <mergeCell ref="B494:B495"/>
    <mergeCell ref="B496:B499"/>
    <mergeCell ref="B502:B505"/>
    <mergeCell ref="B506:B508"/>
    <mergeCell ref="B509:B513"/>
    <mergeCell ref="B514:B526"/>
    <mergeCell ref="B527:B531"/>
    <mergeCell ref="A582:A585"/>
    <mergeCell ref="A586:A587"/>
    <mergeCell ref="A477:A493"/>
    <mergeCell ref="A494:A495"/>
    <mergeCell ref="A496:A499"/>
    <mergeCell ref="A502:A505"/>
    <mergeCell ref="A506:A508"/>
    <mergeCell ref="A509:A513"/>
    <mergeCell ref="A514:A526"/>
    <mergeCell ref="O404:O408"/>
    <mergeCell ref="M422:M426"/>
    <mergeCell ref="M427:M428"/>
    <mergeCell ref="M429:M432"/>
    <mergeCell ref="M437:M438"/>
    <mergeCell ref="M405:M408"/>
    <mergeCell ref="M409:M410"/>
    <mergeCell ref="N409:N410"/>
    <mergeCell ref="O409:O410"/>
    <mergeCell ref="M411:M412"/>
    <mergeCell ref="O411:O413"/>
    <mergeCell ref="M414:M421"/>
    <mergeCell ref="N447:N449"/>
    <mergeCell ref="O447:O449"/>
    <mergeCell ref="M380:M381"/>
    <mergeCell ref="M382:M389"/>
    <mergeCell ref="M433:M436"/>
    <mergeCell ref="N433:N436"/>
    <mergeCell ref="O433:O436"/>
    <mergeCell ref="M441:M443"/>
    <mergeCell ref="M447:M449"/>
    <mergeCell ref="M395:M398"/>
    <mergeCell ref="N441:N446"/>
    <mergeCell ref="O441:O446"/>
    <mergeCell ref="M444:M446"/>
    <mergeCell ref="N411:N413"/>
    <mergeCell ref="N414:N428"/>
    <mergeCell ref="O414:O428"/>
    <mergeCell ref="N429:N432"/>
    <mergeCell ref="O429:O432"/>
    <mergeCell ref="N437:N438"/>
    <mergeCell ref="O437:O438"/>
    <mergeCell ref="M401:M402"/>
    <mergeCell ref="N401:N403"/>
    <mergeCell ref="O401:O403"/>
    <mergeCell ref="N404:N408"/>
    <mergeCell ref="O464:O476"/>
    <mergeCell ref="O477:O493"/>
    <mergeCell ref="O494:O495"/>
    <mergeCell ref="O496:O499"/>
    <mergeCell ref="N527:N531"/>
    <mergeCell ref="O527:O531"/>
    <mergeCell ref="O538:O542"/>
    <mergeCell ref="M545:M546"/>
    <mergeCell ref="N545:N546"/>
    <mergeCell ref="O545:O546"/>
    <mergeCell ref="J532:M536"/>
    <mergeCell ref="N532:N536"/>
    <mergeCell ref="O532:O536"/>
    <mergeCell ref="N547:N548"/>
    <mergeCell ref="O547:O548"/>
    <mergeCell ref="O502:O505"/>
    <mergeCell ref="O506:O508"/>
    <mergeCell ref="O509:O513"/>
    <mergeCell ref="J514:M526"/>
    <mergeCell ref="N514:N526"/>
    <mergeCell ref="O514:O526"/>
    <mergeCell ref="J527:M531"/>
    <mergeCell ref="J364:M368"/>
    <mergeCell ref="N364:N368"/>
    <mergeCell ref="O364:O368"/>
    <mergeCell ref="J369:M370"/>
    <mergeCell ref="N369:N370"/>
    <mergeCell ref="O369:O370"/>
    <mergeCell ref="E372:E379"/>
    <mergeCell ref="J390:J394"/>
    <mergeCell ref="M390:M394"/>
    <mergeCell ref="E380:E381"/>
    <mergeCell ref="E382:E389"/>
    <mergeCell ref="E390:E394"/>
    <mergeCell ref="J371:M371"/>
    <mergeCell ref="J372:J379"/>
    <mergeCell ref="M372:M379"/>
    <mergeCell ref="N372:N400"/>
    <mergeCell ref="O372:O400"/>
    <mergeCell ref="J380:J381"/>
    <mergeCell ref="J382:J389"/>
    <mergeCell ref="J399:J400"/>
    <mergeCell ref="M399:M400"/>
    <mergeCell ref="J395:J398"/>
    <mergeCell ref="E395:E398"/>
    <mergeCell ref="E399:E400"/>
    <mergeCell ref="E401:E402"/>
    <mergeCell ref="E405:E408"/>
    <mergeCell ref="E441:E443"/>
    <mergeCell ref="E444:E446"/>
    <mergeCell ref="E447:E449"/>
    <mergeCell ref="J447:J449"/>
    <mergeCell ref="E450:E451"/>
    <mergeCell ref="J450:J451"/>
    <mergeCell ref="J441:J443"/>
    <mergeCell ref="J444:J446"/>
    <mergeCell ref="J401:J402"/>
    <mergeCell ref="J405:J408"/>
    <mergeCell ref="J409:J410"/>
    <mergeCell ref="J411:J412"/>
    <mergeCell ref="J414:J421"/>
    <mergeCell ref="J422:J426"/>
    <mergeCell ref="J427:J428"/>
    <mergeCell ref="J453:J454"/>
    <mergeCell ref="E453:E454"/>
    <mergeCell ref="E456:E458"/>
    <mergeCell ref="E459:E460"/>
    <mergeCell ref="E461:E463"/>
    <mergeCell ref="N461:N463"/>
    <mergeCell ref="O461:O463"/>
    <mergeCell ref="E409:E410"/>
    <mergeCell ref="E411:E412"/>
    <mergeCell ref="E414:E421"/>
    <mergeCell ref="E422:E426"/>
    <mergeCell ref="E427:E428"/>
    <mergeCell ref="E430:E431"/>
    <mergeCell ref="E433:E436"/>
    <mergeCell ref="M450:M451"/>
    <mergeCell ref="N450:N451"/>
    <mergeCell ref="O450:O451"/>
    <mergeCell ref="M453:M454"/>
    <mergeCell ref="N453:N454"/>
    <mergeCell ref="O453:O454"/>
    <mergeCell ref="O456:O458"/>
    <mergeCell ref="N456:N458"/>
    <mergeCell ref="N459:N460"/>
    <mergeCell ref="O459:O460"/>
    <mergeCell ref="N48:N57"/>
    <mergeCell ref="O48:O60"/>
    <mergeCell ref="B58:B60"/>
    <mergeCell ref="N58:N60"/>
    <mergeCell ref="M98:M99"/>
    <mergeCell ref="N98:N99"/>
    <mergeCell ref="O98:O99"/>
    <mergeCell ref="M79:M81"/>
    <mergeCell ref="N79:N81"/>
    <mergeCell ref="N82:N94"/>
    <mergeCell ref="O82:O94"/>
    <mergeCell ref="M83:M84"/>
    <mergeCell ref="M85:M88"/>
    <mergeCell ref="M90:M91"/>
    <mergeCell ref="J98:J99"/>
    <mergeCell ref="J83:J84"/>
    <mergeCell ref="M69:M70"/>
    <mergeCell ref="N69:N70"/>
    <mergeCell ref="J74:J76"/>
    <mergeCell ref="M74:M76"/>
    <mergeCell ref="N74:N76"/>
    <mergeCell ref="O74:O76"/>
    <mergeCell ref="O79:O81"/>
    <mergeCell ref="E74:E76"/>
    <mergeCell ref="H3:H4"/>
    <mergeCell ref="I3:I4"/>
    <mergeCell ref="A1:O1"/>
    <mergeCell ref="A2:N2"/>
    <mergeCell ref="A3:A4"/>
    <mergeCell ref="B3:B4"/>
    <mergeCell ref="C3:C4"/>
    <mergeCell ref="D3:D4"/>
    <mergeCell ref="E3:E4"/>
    <mergeCell ref="O3:O4"/>
    <mergeCell ref="F3:F4"/>
    <mergeCell ref="G3:G4"/>
    <mergeCell ref="M3:M4"/>
    <mergeCell ref="N3:N4"/>
    <mergeCell ref="J3:J4"/>
    <mergeCell ref="K3:L3"/>
    <mergeCell ref="A5:A6"/>
    <mergeCell ref="C5:C6"/>
    <mergeCell ref="D5:D6"/>
    <mergeCell ref="B9:B12"/>
    <mergeCell ref="E11:E12"/>
    <mergeCell ref="B5:B6"/>
    <mergeCell ref="B7:B8"/>
    <mergeCell ref="B13:B14"/>
    <mergeCell ref="B15:B16"/>
    <mergeCell ref="E5:E6"/>
    <mergeCell ref="E9:E10"/>
    <mergeCell ref="E13:E14"/>
    <mergeCell ref="E15:E16"/>
    <mergeCell ref="B20:B31"/>
    <mergeCell ref="C20:C31"/>
    <mergeCell ref="D20:D31"/>
    <mergeCell ref="B82:B94"/>
    <mergeCell ref="B98:B99"/>
    <mergeCell ref="B101:B103"/>
    <mergeCell ref="B105:B106"/>
    <mergeCell ref="B107:B110"/>
    <mergeCell ref="B112:B113"/>
    <mergeCell ref="B32:B34"/>
    <mergeCell ref="B36:B39"/>
    <mergeCell ref="B43:B44"/>
    <mergeCell ref="B48:B57"/>
    <mergeCell ref="B119:B120"/>
    <mergeCell ref="E98:E99"/>
    <mergeCell ref="E107:E110"/>
    <mergeCell ref="E112:E113"/>
    <mergeCell ref="E119:E120"/>
    <mergeCell ref="J119:J120"/>
    <mergeCell ref="N119:N120"/>
    <mergeCell ref="O119:O120"/>
    <mergeCell ref="A69:A70"/>
    <mergeCell ref="A74:A76"/>
    <mergeCell ref="B74:B76"/>
    <mergeCell ref="A79:A81"/>
    <mergeCell ref="B79:B81"/>
    <mergeCell ref="E79:E81"/>
    <mergeCell ref="E90:E91"/>
    <mergeCell ref="J105:J106"/>
    <mergeCell ref="E83:E84"/>
    <mergeCell ref="E85:E88"/>
    <mergeCell ref="J85:J88"/>
    <mergeCell ref="J90:J91"/>
    <mergeCell ref="N101:N103"/>
    <mergeCell ref="O101:O103"/>
    <mergeCell ref="E105:E106"/>
    <mergeCell ref="O105:O106"/>
    <mergeCell ref="A279:A288"/>
    <mergeCell ref="A289:A291"/>
    <mergeCell ref="A292:A303"/>
    <mergeCell ref="A304:A308"/>
    <mergeCell ref="A310:A315"/>
    <mergeCell ref="A316:A319"/>
    <mergeCell ref="A359:A360"/>
    <mergeCell ref="A361:A363"/>
    <mergeCell ref="A364:A368"/>
    <mergeCell ref="A369:A370"/>
    <mergeCell ref="A321:A323"/>
    <mergeCell ref="A324:A328"/>
    <mergeCell ref="A330:A331"/>
    <mergeCell ref="A332:A335"/>
    <mergeCell ref="A336:A337"/>
    <mergeCell ref="A338:A354"/>
    <mergeCell ref="A355:A358"/>
    <mergeCell ref="B355:B358"/>
    <mergeCell ref="B359:B360"/>
    <mergeCell ref="B361:B363"/>
    <mergeCell ref="B364:B368"/>
    <mergeCell ref="B369:B370"/>
    <mergeCell ref="B316:B319"/>
    <mergeCell ref="B321:B323"/>
    <mergeCell ref="B324:B328"/>
    <mergeCell ref="B330:B331"/>
    <mergeCell ref="B332:B335"/>
    <mergeCell ref="B336:B337"/>
    <mergeCell ref="B338:B354"/>
    <mergeCell ref="M304:M308"/>
    <mergeCell ref="N304:N308"/>
    <mergeCell ref="M310:M315"/>
    <mergeCell ref="N310:N315"/>
    <mergeCell ref="M316:M319"/>
    <mergeCell ref="E327:E328"/>
    <mergeCell ref="F327:F328"/>
    <mergeCell ref="G327:G328"/>
    <mergeCell ref="J327:J328"/>
    <mergeCell ref="J330:J331"/>
    <mergeCell ref="J332:J335"/>
    <mergeCell ref="N316:N319"/>
    <mergeCell ref="E324:E326"/>
    <mergeCell ref="F324:F326"/>
    <mergeCell ref="G324:G326"/>
    <mergeCell ref="J324:J326"/>
    <mergeCell ref="M324:M326"/>
    <mergeCell ref="N324:N328"/>
    <mergeCell ref="O324:O328"/>
    <mergeCell ref="M327:M328"/>
    <mergeCell ref="M330:M331"/>
    <mergeCell ref="N330:N331"/>
    <mergeCell ref="O330:O331"/>
    <mergeCell ref="M332:M335"/>
    <mergeCell ref="N332:N335"/>
    <mergeCell ref="O332:O335"/>
    <mergeCell ref="N336:N337"/>
    <mergeCell ref="O336:O337"/>
    <mergeCell ref="J338:M354"/>
    <mergeCell ref="N338:N354"/>
    <mergeCell ref="O338:O354"/>
    <mergeCell ref="N361:N363"/>
    <mergeCell ref="O361:O363"/>
    <mergeCell ref="J355:M358"/>
    <mergeCell ref="N355:N358"/>
    <mergeCell ref="O355:O358"/>
    <mergeCell ref="J359:M360"/>
    <mergeCell ref="N359:N360"/>
    <mergeCell ref="O359:O360"/>
    <mergeCell ref="J361:M363"/>
  </mergeCells>
  <conditionalFormatting sqref="B156">
    <cfRule type="notContainsBlanks" dxfId="0" priority="1">
      <formula>LEN(TRIM(B156))&gt;0</formula>
    </cfRule>
  </conditionalFormatting>
  <pageMargins left="0.25" right="0.25" top="0.75" bottom="0.75" header="0" footer="0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Y459"/>
  <sheetViews>
    <sheetView workbookViewId="0"/>
  </sheetViews>
  <sheetFormatPr defaultColWidth="14.42578125" defaultRowHeight="15" customHeight="1"/>
  <cols>
    <col min="1" max="1" width="6.140625" customWidth="1"/>
    <col min="2" max="2" width="25.85546875" customWidth="1"/>
    <col min="3" max="3" width="14.42578125" customWidth="1"/>
    <col min="4" max="4" width="13.42578125" customWidth="1"/>
    <col min="5" max="5" width="10.5703125" customWidth="1"/>
    <col min="6" max="6" width="9.85546875" customWidth="1"/>
    <col min="7" max="7" width="16.42578125" customWidth="1"/>
    <col min="8" max="8" width="9.5703125" customWidth="1"/>
    <col min="9" max="9" width="8.7109375" customWidth="1"/>
    <col min="10" max="10" width="8.28515625" customWidth="1"/>
    <col min="11" max="11" width="11.85546875" customWidth="1"/>
    <col min="12" max="12" width="13.28515625" customWidth="1"/>
    <col min="13" max="13" width="12.7109375" customWidth="1"/>
    <col min="14" max="14" width="19.140625" customWidth="1"/>
    <col min="15" max="15" width="16.85546875" customWidth="1"/>
    <col min="16" max="16" width="16.140625" customWidth="1"/>
    <col min="17" max="17" width="15.140625" customWidth="1"/>
    <col min="18" max="25" width="9.140625" customWidth="1"/>
  </cols>
  <sheetData>
    <row r="1" spans="1:25" ht="147" customHeight="1">
      <c r="A1" s="812" t="s">
        <v>555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721"/>
      <c r="Q1" s="246"/>
      <c r="R1" s="246"/>
      <c r="S1" s="246"/>
      <c r="T1" s="246"/>
      <c r="U1" s="246"/>
      <c r="V1" s="246"/>
      <c r="W1" s="246"/>
      <c r="X1" s="246"/>
      <c r="Y1" s="246"/>
    </row>
    <row r="2" spans="1:25" ht="18" customHeight="1">
      <c r="A2" s="813" t="s">
        <v>556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5"/>
      <c r="P2" s="29"/>
      <c r="Q2" s="246"/>
      <c r="R2" s="246"/>
      <c r="S2" s="246"/>
      <c r="T2" s="246"/>
      <c r="U2" s="246"/>
      <c r="V2" s="246"/>
      <c r="W2" s="246"/>
      <c r="X2" s="246"/>
      <c r="Y2" s="246"/>
    </row>
    <row r="3" spans="1:25" ht="43.5" customHeight="1">
      <c r="A3" s="731" t="s">
        <v>11</v>
      </c>
      <c r="B3" s="731" t="s">
        <v>12</v>
      </c>
      <c r="C3" s="731" t="s">
        <v>13</v>
      </c>
      <c r="D3" s="731" t="s">
        <v>14</v>
      </c>
      <c r="E3" s="731" t="s">
        <v>16</v>
      </c>
      <c r="F3" s="731" t="s">
        <v>557</v>
      </c>
      <c r="G3" s="731" t="s">
        <v>558</v>
      </c>
      <c r="H3" s="816" t="s">
        <v>559</v>
      </c>
      <c r="I3" s="731" t="s">
        <v>560</v>
      </c>
      <c r="J3" s="731" t="s">
        <v>18</v>
      </c>
      <c r="K3" s="733" t="s">
        <v>19</v>
      </c>
      <c r="L3" s="805" t="s">
        <v>20</v>
      </c>
      <c r="M3" s="737"/>
      <c r="N3" s="731" t="s">
        <v>21</v>
      </c>
      <c r="O3" s="731" t="s">
        <v>22</v>
      </c>
      <c r="P3" s="38"/>
      <c r="Q3" s="22"/>
      <c r="R3" s="22"/>
      <c r="S3" s="22"/>
      <c r="T3" s="22"/>
      <c r="U3" s="22"/>
      <c r="V3" s="22"/>
      <c r="W3" s="22"/>
      <c r="X3" s="22"/>
      <c r="Y3" s="22"/>
    </row>
    <row r="4" spans="1:25" ht="22.5" customHeight="1">
      <c r="A4" s="732"/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117" t="s">
        <v>23</v>
      </c>
      <c r="M4" s="21" t="s">
        <v>24</v>
      </c>
      <c r="N4" s="732"/>
      <c r="O4" s="732"/>
      <c r="P4" s="247" t="s">
        <v>561</v>
      </c>
      <c r="Q4" s="22"/>
      <c r="R4" s="22"/>
      <c r="S4" s="22"/>
      <c r="T4" s="22"/>
      <c r="U4" s="22"/>
      <c r="V4" s="22"/>
      <c r="W4" s="22"/>
      <c r="X4" s="22"/>
      <c r="Y4" s="22"/>
    </row>
    <row r="5" spans="1:25" ht="12" customHeight="1">
      <c r="A5" s="248">
        <v>1</v>
      </c>
      <c r="B5" s="24" t="s">
        <v>562</v>
      </c>
      <c r="C5" s="24" t="s">
        <v>563</v>
      </c>
      <c r="D5" s="24" t="s">
        <v>563</v>
      </c>
      <c r="E5" s="24" t="s">
        <v>29</v>
      </c>
      <c r="F5" s="24" t="s">
        <v>33</v>
      </c>
      <c r="G5" s="24" t="s">
        <v>564</v>
      </c>
      <c r="H5" s="28">
        <v>32</v>
      </c>
      <c r="I5" s="24">
        <v>13</v>
      </c>
      <c r="J5" s="24">
        <v>2</v>
      </c>
      <c r="K5" s="87">
        <v>150000</v>
      </c>
      <c r="L5" s="193">
        <v>1</v>
      </c>
      <c r="M5" s="27">
        <f t="shared" ref="M5:N5" si="0">K5*L5</f>
        <v>150000</v>
      </c>
      <c r="N5" s="27">
        <f t="shared" si="0"/>
        <v>150000</v>
      </c>
      <c r="O5" s="793">
        <f>N5+N6</f>
        <v>250000</v>
      </c>
      <c r="P5" s="754">
        <f>O5*90%</f>
        <v>225000</v>
      </c>
      <c r="Q5" s="246"/>
      <c r="R5" s="246"/>
      <c r="S5" s="246"/>
      <c r="T5" s="246"/>
      <c r="U5" s="246"/>
      <c r="V5" s="246"/>
      <c r="W5" s="246"/>
      <c r="X5" s="246"/>
      <c r="Y5" s="246"/>
    </row>
    <row r="6" spans="1:25" ht="12" customHeight="1">
      <c r="A6" s="249">
        <v>2</v>
      </c>
      <c r="B6" s="42" t="s">
        <v>562</v>
      </c>
      <c r="C6" s="42" t="s">
        <v>563</v>
      </c>
      <c r="D6" s="42" t="s">
        <v>563</v>
      </c>
      <c r="E6" s="42" t="s">
        <v>29</v>
      </c>
      <c r="F6" s="42" t="s">
        <v>30</v>
      </c>
      <c r="G6" s="42" t="s">
        <v>565</v>
      </c>
      <c r="H6" s="46">
        <v>14</v>
      </c>
      <c r="I6" s="42">
        <v>9</v>
      </c>
      <c r="J6" s="42">
        <v>1</v>
      </c>
      <c r="K6" s="45">
        <v>100000</v>
      </c>
      <c r="L6" s="196">
        <v>1</v>
      </c>
      <c r="M6" s="47">
        <f t="shared" ref="M6:N6" si="1">K6*L6</f>
        <v>100000</v>
      </c>
      <c r="N6" s="47">
        <f t="shared" si="1"/>
        <v>100000</v>
      </c>
      <c r="O6" s="794"/>
      <c r="P6" s="725"/>
      <c r="Q6" s="246"/>
      <c r="R6" s="246"/>
      <c r="S6" s="246"/>
      <c r="T6" s="246"/>
      <c r="U6" s="246"/>
      <c r="V6" s="246"/>
      <c r="W6" s="246"/>
      <c r="X6" s="246"/>
      <c r="Y6" s="246"/>
    </row>
    <row r="7" spans="1:25" ht="12" customHeight="1">
      <c r="A7" s="250">
        <v>3</v>
      </c>
      <c r="B7" s="186" t="s">
        <v>566</v>
      </c>
      <c r="C7" s="186" t="s">
        <v>567</v>
      </c>
      <c r="D7" s="186" t="s">
        <v>567</v>
      </c>
      <c r="E7" s="186" t="s">
        <v>29</v>
      </c>
      <c r="F7" s="186" t="s">
        <v>568</v>
      </c>
      <c r="G7" s="186" t="s">
        <v>569</v>
      </c>
      <c r="H7" s="251">
        <v>35</v>
      </c>
      <c r="I7" s="186">
        <v>8</v>
      </c>
      <c r="J7" s="186">
        <v>1</v>
      </c>
      <c r="K7" s="187">
        <v>200000</v>
      </c>
      <c r="L7" s="188">
        <v>1</v>
      </c>
      <c r="M7" s="191">
        <f t="shared" ref="M7:N7" si="2">K7*L7</f>
        <v>200000</v>
      </c>
      <c r="N7" s="191">
        <f t="shared" si="2"/>
        <v>200000</v>
      </c>
      <c r="O7" s="252">
        <f t="shared" ref="O7:O10" si="3">K7*L7</f>
        <v>200000</v>
      </c>
      <c r="P7" s="136">
        <f t="shared" ref="P7:P12" si="4">O7*90%</f>
        <v>180000</v>
      </c>
      <c r="Q7" s="246"/>
      <c r="R7" s="246"/>
      <c r="S7" s="246"/>
      <c r="T7" s="246"/>
      <c r="U7" s="246"/>
      <c r="V7" s="246"/>
      <c r="W7" s="246"/>
      <c r="X7" s="246"/>
      <c r="Y7" s="246"/>
    </row>
    <row r="8" spans="1:25" ht="12" customHeight="1">
      <c r="A8" s="250">
        <v>4</v>
      </c>
      <c r="B8" s="253" t="s">
        <v>570</v>
      </c>
      <c r="C8" s="186" t="s">
        <v>567</v>
      </c>
      <c r="D8" s="186" t="s">
        <v>567</v>
      </c>
      <c r="E8" s="186" t="s">
        <v>67</v>
      </c>
      <c r="F8" s="186" t="s">
        <v>30</v>
      </c>
      <c r="G8" s="186" t="s">
        <v>571</v>
      </c>
      <c r="H8" s="251">
        <v>20</v>
      </c>
      <c r="I8" s="186">
        <v>10</v>
      </c>
      <c r="J8" s="186">
        <v>1</v>
      </c>
      <c r="K8" s="187">
        <v>5000</v>
      </c>
      <c r="L8" s="188">
        <v>1</v>
      </c>
      <c r="M8" s="191">
        <f t="shared" ref="M8:N8" si="5">K8*L8</f>
        <v>5000</v>
      </c>
      <c r="N8" s="191">
        <f t="shared" si="5"/>
        <v>5000</v>
      </c>
      <c r="O8" s="252">
        <f t="shared" si="3"/>
        <v>5000</v>
      </c>
      <c r="P8" s="171">
        <f t="shared" si="4"/>
        <v>4500</v>
      </c>
      <c r="Q8" s="246"/>
      <c r="R8" s="246"/>
      <c r="S8" s="246"/>
      <c r="T8" s="246"/>
      <c r="U8" s="246"/>
      <c r="V8" s="246"/>
      <c r="W8" s="246"/>
      <c r="X8" s="246"/>
      <c r="Y8" s="246"/>
    </row>
    <row r="9" spans="1:25" ht="12" customHeight="1">
      <c r="A9" s="250">
        <v>5</v>
      </c>
      <c r="B9" s="186" t="s">
        <v>572</v>
      </c>
      <c r="C9" s="186" t="s">
        <v>567</v>
      </c>
      <c r="D9" s="186" t="s">
        <v>567</v>
      </c>
      <c r="E9" s="186" t="s">
        <v>67</v>
      </c>
      <c r="F9" s="186" t="s">
        <v>30</v>
      </c>
      <c r="G9" s="186" t="s">
        <v>571</v>
      </c>
      <c r="H9" s="251">
        <v>20</v>
      </c>
      <c r="I9" s="186">
        <v>5</v>
      </c>
      <c r="J9" s="186">
        <v>3</v>
      </c>
      <c r="K9" s="187">
        <v>2000</v>
      </c>
      <c r="L9" s="188">
        <v>0.3</v>
      </c>
      <c r="M9" s="191">
        <f t="shared" ref="M9:M90" si="6">K9*L9</f>
        <v>600</v>
      </c>
      <c r="N9" s="191">
        <f>K9*L9</f>
        <v>600</v>
      </c>
      <c r="O9" s="252">
        <f t="shared" si="3"/>
        <v>600</v>
      </c>
      <c r="P9" s="171">
        <f t="shared" si="4"/>
        <v>540</v>
      </c>
      <c r="Q9" s="246"/>
      <c r="R9" s="246"/>
      <c r="S9" s="246"/>
      <c r="T9" s="246"/>
      <c r="U9" s="246"/>
      <c r="V9" s="246"/>
      <c r="W9" s="246"/>
      <c r="X9" s="246"/>
      <c r="Y9" s="246"/>
    </row>
    <row r="10" spans="1:25" ht="12" customHeight="1">
      <c r="A10" s="250">
        <v>6</v>
      </c>
      <c r="B10" s="186" t="s">
        <v>573</v>
      </c>
      <c r="C10" s="186" t="s">
        <v>567</v>
      </c>
      <c r="D10" s="186" t="s">
        <v>567</v>
      </c>
      <c r="E10" s="186" t="s">
        <v>51</v>
      </c>
      <c r="F10" s="186" t="s">
        <v>30</v>
      </c>
      <c r="G10" s="186" t="s">
        <v>571</v>
      </c>
      <c r="H10" s="251">
        <v>25</v>
      </c>
      <c r="I10" s="186">
        <v>9</v>
      </c>
      <c r="J10" s="186">
        <v>1</v>
      </c>
      <c r="K10" s="187">
        <v>10000</v>
      </c>
      <c r="L10" s="188">
        <v>1</v>
      </c>
      <c r="M10" s="191">
        <f t="shared" si="6"/>
        <v>10000</v>
      </c>
      <c r="N10" s="191">
        <f>L10*M10</f>
        <v>10000</v>
      </c>
      <c r="O10" s="252">
        <f t="shared" si="3"/>
        <v>10000</v>
      </c>
      <c r="P10" s="171">
        <f t="shared" si="4"/>
        <v>9000</v>
      </c>
      <c r="Q10" s="246"/>
      <c r="R10" s="246"/>
      <c r="S10" s="246"/>
      <c r="T10" s="246"/>
      <c r="U10" s="246"/>
      <c r="V10" s="246"/>
      <c r="W10" s="246"/>
      <c r="X10" s="246"/>
      <c r="Y10" s="246"/>
    </row>
    <row r="11" spans="1:25" ht="12" customHeight="1">
      <c r="A11" s="250">
        <v>7</v>
      </c>
      <c r="B11" s="186" t="s">
        <v>574</v>
      </c>
      <c r="C11" s="186" t="s">
        <v>575</v>
      </c>
      <c r="D11" s="186" t="s">
        <v>575</v>
      </c>
      <c r="E11" s="186" t="s">
        <v>576</v>
      </c>
      <c r="F11" s="186" t="s">
        <v>30</v>
      </c>
      <c r="G11" s="186" t="s">
        <v>577</v>
      </c>
      <c r="H11" s="254">
        <v>28</v>
      </c>
      <c r="I11" s="186">
        <v>17</v>
      </c>
      <c r="J11" s="186">
        <v>1</v>
      </c>
      <c r="K11" s="187">
        <v>10000</v>
      </c>
      <c r="L11" s="188">
        <v>1</v>
      </c>
      <c r="M11" s="191">
        <f t="shared" si="6"/>
        <v>10000</v>
      </c>
      <c r="N11" s="191">
        <f t="shared" ref="N11:N90" si="7">K11*L11</f>
        <v>10000</v>
      </c>
      <c r="O11" s="252">
        <f>L11*N11</f>
        <v>10000</v>
      </c>
      <c r="P11" s="171">
        <f t="shared" si="4"/>
        <v>9000</v>
      </c>
      <c r="Q11" s="246"/>
      <c r="R11" s="246"/>
      <c r="S11" s="246"/>
      <c r="T11" s="246"/>
      <c r="U11" s="246"/>
      <c r="V11" s="246"/>
      <c r="W11" s="246"/>
      <c r="X11" s="246"/>
      <c r="Y11" s="246"/>
    </row>
    <row r="12" spans="1:25" ht="12" customHeight="1">
      <c r="A12" s="248">
        <v>8</v>
      </c>
      <c r="B12" s="24" t="s">
        <v>578</v>
      </c>
      <c r="C12" s="24" t="s">
        <v>575</v>
      </c>
      <c r="D12" s="24" t="s">
        <v>575</v>
      </c>
      <c r="E12" s="24" t="s">
        <v>576</v>
      </c>
      <c r="F12" s="24" t="s">
        <v>30</v>
      </c>
      <c r="G12" s="24" t="s">
        <v>579</v>
      </c>
      <c r="H12" s="255">
        <v>28</v>
      </c>
      <c r="I12" s="24">
        <v>6</v>
      </c>
      <c r="J12" s="24">
        <v>1</v>
      </c>
      <c r="K12" s="87">
        <v>10000</v>
      </c>
      <c r="L12" s="193">
        <v>1</v>
      </c>
      <c r="M12" s="27">
        <f t="shared" si="6"/>
        <v>10000</v>
      </c>
      <c r="N12" s="27">
        <f t="shared" si="7"/>
        <v>10000</v>
      </c>
      <c r="O12" s="793">
        <f>N12+N13</f>
        <v>15000</v>
      </c>
      <c r="P12" s="743">
        <f t="shared" si="4"/>
        <v>13500</v>
      </c>
      <c r="Q12" s="246"/>
      <c r="R12" s="246"/>
      <c r="S12" s="246"/>
      <c r="T12" s="246"/>
      <c r="U12" s="246"/>
      <c r="V12" s="246"/>
      <c r="W12" s="246"/>
      <c r="X12" s="246"/>
      <c r="Y12" s="246"/>
    </row>
    <row r="13" spans="1:25" ht="12" customHeight="1">
      <c r="A13" s="249">
        <v>9</v>
      </c>
      <c r="B13" s="42" t="s">
        <v>578</v>
      </c>
      <c r="C13" s="42" t="s">
        <v>575</v>
      </c>
      <c r="D13" s="42" t="s">
        <v>575</v>
      </c>
      <c r="E13" s="42" t="s">
        <v>576</v>
      </c>
      <c r="F13" s="42" t="s">
        <v>30</v>
      </c>
      <c r="G13" s="42" t="s">
        <v>577</v>
      </c>
      <c r="H13" s="256">
        <v>28</v>
      </c>
      <c r="I13" s="42">
        <v>11</v>
      </c>
      <c r="J13" s="42">
        <v>3</v>
      </c>
      <c r="K13" s="45">
        <v>5000</v>
      </c>
      <c r="L13" s="196">
        <v>1</v>
      </c>
      <c r="M13" s="47">
        <f t="shared" si="6"/>
        <v>5000</v>
      </c>
      <c r="N13" s="47">
        <f t="shared" si="7"/>
        <v>5000</v>
      </c>
      <c r="O13" s="794"/>
      <c r="P13" s="725"/>
      <c r="Q13" s="246"/>
      <c r="R13" s="246"/>
      <c r="S13" s="246"/>
      <c r="T13" s="246"/>
      <c r="U13" s="246"/>
      <c r="V13" s="246"/>
      <c r="W13" s="246"/>
      <c r="X13" s="246"/>
      <c r="Y13" s="246"/>
    </row>
    <row r="14" spans="1:25" ht="12" customHeight="1">
      <c r="A14" s="164">
        <v>10</v>
      </c>
      <c r="B14" s="186" t="s">
        <v>580</v>
      </c>
      <c r="C14" s="186" t="s">
        <v>575</v>
      </c>
      <c r="D14" s="186" t="s">
        <v>575</v>
      </c>
      <c r="E14" s="186" t="s">
        <v>576</v>
      </c>
      <c r="F14" s="186" t="s">
        <v>30</v>
      </c>
      <c r="G14" s="186" t="s">
        <v>577</v>
      </c>
      <c r="H14" s="254">
        <v>28</v>
      </c>
      <c r="I14" s="186">
        <v>17</v>
      </c>
      <c r="J14" s="186">
        <v>3</v>
      </c>
      <c r="K14" s="187">
        <v>5000</v>
      </c>
      <c r="L14" s="188">
        <v>1</v>
      </c>
      <c r="M14" s="191">
        <f t="shared" si="6"/>
        <v>5000</v>
      </c>
      <c r="N14" s="191">
        <f t="shared" si="7"/>
        <v>5000</v>
      </c>
      <c r="O14" s="252">
        <f t="shared" ref="O14:O15" si="8">K14*L14</f>
        <v>5000</v>
      </c>
      <c r="P14" s="154">
        <f t="shared" ref="P14:P16" si="9">O14*90%</f>
        <v>4500</v>
      </c>
      <c r="Q14" s="246"/>
      <c r="R14" s="246"/>
      <c r="S14" s="246"/>
      <c r="T14" s="246"/>
      <c r="U14" s="246"/>
      <c r="V14" s="246"/>
      <c r="W14" s="246"/>
      <c r="X14" s="246"/>
      <c r="Y14" s="246"/>
    </row>
    <row r="15" spans="1:25" ht="12" customHeight="1">
      <c r="A15" s="250">
        <v>11</v>
      </c>
      <c r="B15" s="186" t="s">
        <v>581</v>
      </c>
      <c r="C15" s="186" t="s">
        <v>575</v>
      </c>
      <c r="D15" s="186" t="s">
        <v>575</v>
      </c>
      <c r="E15" s="186" t="s">
        <v>582</v>
      </c>
      <c r="F15" s="186" t="s">
        <v>30</v>
      </c>
      <c r="G15" s="186" t="s">
        <v>577</v>
      </c>
      <c r="H15" s="254">
        <v>28</v>
      </c>
      <c r="I15" s="186">
        <v>16</v>
      </c>
      <c r="J15" s="186">
        <v>3</v>
      </c>
      <c r="K15" s="187">
        <v>5000</v>
      </c>
      <c r="L15" s="188">
        <v>1</v>
      </c>
      <c r="M15" s="191">
        <f t="shared" si="6"/>
        <v>5000</v>
      </c>
      <c r="N15" s="191">
        <f t="shared" si="7"/>
        <v>5000</v>
      </c>
      <c r="O15" s="252">
        <f t="shared" si="8"/>
        <v>5000</v>
      </c>
      <c r="P15" s="154">
        <f t="shared" si="9"/>
        <v>4500</v>
      </c>
      <c r="Q15" s="246"/>
      <c r="R15" s="246"/>
      <c r="S15" s="246"/>
      <c r="T15" s="246"/>
      <c r="U15" s="246"/>
      <c r="V15" s="246"/>
      <c r="W15" s="246"/>
      <c r="X15" s="246"/>
      <c r="Y15" s="246"/>
    </row>
    <row r="16" spans="1:25" ht="12" customHeight="1">
      <c r="A16" s="248">
        <v>12</v>
      </c>
      <c r="B16" s="24" t="s">
        <v>583</v>
      </c>
      <c r="C16" s="24" t="s">
        <v>575</v>
      </c>
      <c r="D16" s="24" t="s">
        <v>575</v>
      </c>
      <c r="E16" s="24" t="s">
        <v>174</v>
      </c>
      <c r="F16" s="24" t="s">
        <v>30</v>
      </c>
      <c r="G16" s="24" t="s">
        <v>577</v>
      </c>
      <c r="H16" s="255">
        <v>16</v>
      </c>
      <c r="I16" s="24">
        <v>0</v>
      </c>
      <c r="J16" s="24">
        <v>5</v>
      </c>
      <c r="K16" s="87">
        <v>0</v>
      </c>
      <c r="L16" s="193">
        <v>0</v>
      </c>
      <c r="M16" s="27">
        <f t="shared" si="6"/>
        <v>0</v>
      </c>
      <c r="N16" s="27">
        <f t="shared" si="7"/>
        <v>0</v>
      </c>
      <c r="O16" s="793">
        <f>N16+N17</f>
        <v>10000</v>
      </c>
      <c r="P16" s="754">
        <f t="shared" si="9"/>
        <v>9000</v>
      </c>
      <c r="Q16" s="246"/>
      <c r="R16" s="246"/>
      <c r="S16" s="246"/>
      <c r="T16" s="246"/>
      <c r="U16" s="246"/>
      <c r="V16" s="246"/>
      <c r="W16" s="246"/>
      <c r="X16" s="246"/>
      <c r="Y16" s="246"/>
    </row>
    <row r="17" spans="1:25" ht="12" customHeight="1">
      <c r="A17" s="249">
        <v>13</v>
      </c>
      <c r="B17" s="42" t="s">
        <v>583</v>
      </c>
      <c r="C17" s="42" t="s">
        <v>575</v>
      </c>
      <c r="D17" s="42" t="s">
        <v>575</v>
      </c>
      <c r="E17" s="42" t="s">
        <v>174</v>
      </c>
      <c r="F17" s="42" t="s">
        <v>30</v>
      </c>
      <c r="G17" s="42" t="s">
        <v>579</v>
      </c>
      <c r="H17" s="256">
        <v>16</v>
      </c>
      <c r="I17" s="42">
        <v>11</v>
      </c>
      <c r="J17" s="42">
        <v>3</v>
      </c>
      <c r="K17" s="45">
        <v>10000</v>
      </c>
      <c r="L17" s="196">
        <v>1</v>
      </c>
      <c r="M17" s="47">
        <f t="shared" si="6"/>
        <v>10000</v>
      </c>
      <c r="N17" s="47">
        <f t="shared" si="7"/>
        <v>10000</v>
      </c>
      <c r="O17" s="794"/>
      <c r="P17" s="725"/>
      <c r="Q17" s="246"/>
      <c r="R17" s="246"/>
      <c r="S17" s="246"/>
      <c r="T17" s="246"/>
      <c r="U17" s="246"/>
      <c r="V17" s="246"/>
      <c r="W17" s="246"/>
      <c r="X17" s="246"/>
      <c r="Y17" s="246"/>
    </row>
    <row r="18" spans="1:25" ht="12" customHeight="1">
      <c r="A18" s="257">
        <v>14</v>
      </c>
      <c r="B18" s="24" t="s">
        <v>584</v>
      </c>
      <c r="C18" s="24" t="s">
        <v>575</v>
      </c>
      <c r="D18" s="24" t="s">
        <v>575</v>
      </c>
      <c r="E18" s="24" t="s">
        <v>576</v>
      </c>
      <c r="F18" s="24" t="s">
        <v>30</v>
      </c>
      <c r="G18" s="24" t="s">
        <v>579</v>
      </c>
      <c r="H18" s="255">
        <v>28</v>
      </c>
      <c r="I18" s="24">
        <v>4</v>
      </c>
      <c r="J18" s="24">
        <v>1</v>
      </c>
      <c r="K18" s="87">
        <v>10000</v>
      </c>
      <c r="L18" s="193">
        <v>0.3</v>
      </c>
      <c r="M18" s="27">
        <f t="shared" si="6"/>
        <v>3000</v>
      </c>
      <c r="N18" s="27">
        <f t="shared" si="7"/>
        <v>3000</v>
      </c>
      <c r="O18" s="793">
        <f>N18+N19</f>
        <v>13000</v>
      </c>
      <c r="P18" s="754">
        <f>O18*90%</f>
        <v>11700</v>
      </c>
      <c r="Q18" s="246"/>
      <c r="R18" s="246"/>
      <c r="S18" s="246"/>
      <c r="T18" s="246"/>
      <c r="U18" s="246"/>
      <c r="V18" s="246"/>
      <c r="W18" s="246"/>
      <c r="X18" s="246"/>
      <c r="Y18" s="246"/>
    </row>
    <row r="19" spans="1:25" ht="12" customHeight="1">
      <c r="A19" s="258">
        <v>15</v>
      </c>
      <c r="B19" s="42" t="s">
        <v>584</v>
      </c>
      <c r="C19" s="42" t="s">
        <v>575</v>
      </c>
      <c r="D19" s="42" t="s">
        <v>575</v>
      </c>
      <c r="E19" s="42" t="s">
        <v>576</v>
      </c>
      <c r="F19" s="42" t="s">
        <v>30</v>
      </c>
      <c r="G19" s="42" t="s">
        <v>577</v>
      </c>
      <c r="H19" s="256">
        <v>28</v>
      </c>
      <c r="I19" s="42">
        <v>9</v>
      </c>
      <c r="J19" s="42">
        <v>1</v>
      </c>
      <c r="K19" s="45">
        <v>10000</v>
      </c>
      <c r="L19" s="196">
        <v>1</v>
      </c>
      <c r="M19" s="47">
        <f t="shared" si="6"/>
        <v>10000</v>
      </c>
      <c r="N19" s="47">
        <f t="shared" si="7"/>
        <v>10000</v>
      </c>
      <c r="O19" s="794"/>
      <c r="P19" s="725"/>
      <c r="Q19" s="246"/>
      <c r="R19" s="259"/>
      <c r="S19" s="246"/>
      <c r="T19" s="246"/>
      <c r="U19" s="246"/>
      <c r="V19" s="246"/>
      <c r="W19" s="246"/>
      <c r="X19" s="246"/>
      <c r="Y19" s="246"/>
    </row>
    <row r="20" spans="1:25" ht="12" customHeight="1">
      <c r="A20" s="260">
        <v>16</v>
      </c>
      <c r="B20" s="260" t="s">
        <v>585</v>
      </c>
      <c r="C20" s="260" t="s">
        <v>575</v>
      </c>
      <c r="D20" s="260" t="s">
        <v>575</v>
      </c>
      <c r="E20" s="260" t="s">
        <v>576</v>
      </c>
      <c r="F20" s="260" t="s">
        <v>30</v>
      </c>
      <c r="G20" s="260" t="s">
        <v>579</v>
      </c>
      <c r="H20" s="261">
        <v>28</v>
      </c>
      <c r="I20" s="260">
        <v>11</v>
      </c>
      <c r="J20" s="260">
        <v>3</v>
      </c>
      <c r="K20" s="262">
        <v>5000</v>
      </c>
      <c r="L20" s="263">
        <v>1</v>
      </c>
      <c r="M20" s="194">
        <f t="shared" si="6"/>
        <v>5000</v>
      </c>
      <c r="N20" s="194">
        <f t="shared" si="7"/>
        <v>5000</v>
      </c>
      <c r="O20" s="149">
        <f t="shared" ref="O20:O21" si="10">K20*L20</f>
        <v>5000</v>
      </c>
      <c r="P20" s="124">
        <f t="shared" ref="P20:P91" si="11">O20*90%</f>
        <v>4500</v>
      </c>
      <c r="Q20" s="246"/>
      <c r="R20" s="246"/>
      <c r="S20" s="246"/>
      <c r="T20" s="246"/>
      <c r="U20" s="246"/>
      <c r="V20" s="246"/>
      <c r="W20" s="246"/>
      <c r="X20" s="246"/>
      <c r="Y20" s="246"/>
    </row>
    <row r="21" spans="1:25" ht="12" customHeight="1">
      <c r="A21" s="186">
        <v>17</v>
      </c>
      <c r="B21" s="186" t="s">
        <v>586</v>
      </c>
      <c r="C21" s="186" t="s">
        <v>575</v>
      </c>
      <c r="D21" s="186" t="s">
        <v>575</v>
      </c>
      <c r="E21" s="186" t="s">
        <v>164</v>
      </c>
      <c r="F21" s="186" t="s">
        <v>30</v>
      </c>
      <c r="G21" s="186" t="s">
        <v>587</v>
      </c>
      <c r="H21" s="254">
        <v>27</v>
      </c>
      <c r="I21" s="186">
        <v>11</v>
      </c>
      <c r="J21" s="186">
        <v>3</v>
      </c>
      <c r="K21" s="187">
        <v>10000</v>
      </c>
      <c r="L21" s="188">
        <v>1</v>
      </c>
      <c r="M21" s="191">
        <f t="shared" si="6"/>
        <v>10000</v>
      </c>
      <c r="N21" s="191">
        <f t="shared" si="7"/>
        <v>10000</v>
      </c>
      <c r="O21" s="252">
        <f t="shared" si="10"/>
        <v>10000</v>
      </c>
      <c r="P21" s="124">
        <f t="shared" si="11"/>
        <v>9000</v>
      </c>
      <c r="Q21" s="246"/>
      <c r="R21" s="246"/>
      <c r="S21" s="246"/>
      <c r="T21" s="246"/>
      <c r="U21" s="246"/>
      <c r="V21" s="246"/>
      <c r="W21" s="246"/>
      <c r="X21" s="246"/>
      <c r="Y21" s="246"/>
    </row>
    <row r="22" spans="1:25" ht="12" customHeight="1">
      <c r="A22" s="68">
        <v>18</v>
      </c>
      <c r="B22" s="68" t="s">
        <v>588</v>
      </c>
      <c r="C22" s="68" t="s">
        <v>575</v>
      </c>
      <c r="D22" s="68" t="s">
        <v>575</v>
      </c>
      <c r="E22" s="68" t="s">
        <v>164</v>
      </c>
      <c r="F22" s="68" t="s">
        <v>30</v>
      </c>
      <c r="G22" s="68" t="s">
        <v>587</v>
      </c>
      <c r="H22" s="264">
        <v>27</v>
      </c>
      <c r="I22" s="68">
        <v>0</v>
      </c>
      <c r="J22" s="68">
        <v>4</v>
      </c>
      <c r="K22" s="71">
        <v>0</v>
      </c>
      <c r="L22" s="180">
        <v>0</v>
      </c>
      <c r="M22" s="73">
        <f t="shared" si="6"/>
        <v>0</v>
      </c>
      <c r="N22" s="73">
        <f t="shared" si="7"/>
        <v>0</v>
      </c>
      <c r="O22" s="198">
        <v>0</v>
      </c>
      <c r="P22" s="124">
        <f t="shared" si="11"/>
        <v>0</v>
      </c>
      <c r="Q22" s="246"/>
      <c r="R22" s="246"/>
      <c r="S22" s="246"/>
      <c r="T22" s="246"/>
      <c r="U22" s="246"/>
      <c r="V22" s="246"/>
      <c r="W22" s="246"/>
      <c r="X22" s="246"/>
      <c r="Y22" s="246"/>
    </row>
    <row r="23" spans="1:25" ht="12" customHeight="1">
      <c r="A23" s="58">
        <v>19</v>
      </c>
      <c r="B23" s="265" t="s">
        <v>589</v>
      </c>
      <c r="C23" s="265" t="s">
        <v>590</v>
      </c>
      <c r="D23" s="265" t="s">
        <v>591</v>
      </c>
      <c r="E23" s="265" t="s">
        <v>29</v>
      </c>
      <c r="F23" s="265" t="s">
        <v>30</v>
      </c>
      <c r="G23" s="58" t="s">
        <v>592</v>
      </c>
      <c r="H23" s="62">
        <v>21</v>
      </c>
      <c r="I23" s="58">
        <v>21</v>
      </c>
      <c r="J23" s="265">
        <v>2</v>
      </c>
      <c r="K23" s="61">
        <v>75000</v>
      </c>
      <c r="L23" s="151">
        <v>0.5</v>
      </c>
      <c r="M23" s="63">
        <f t="shared" si="6"/>
        <v>37500</v>
      </c>
      <c r="N23" s="63">
        <f t="shared" si="7"/>
        <v>37500</v>
      </c>
      <c r="O23" s="224">
        <f t="shared" ref="O23:O90" si="12">K23*L23</f>
        <v>37500</v>
      </c>
      <c r="P23" s="266">
        <f t="shared" si="11"/>
        <v>33750</v>
      </c>
      <c r="Q23" s="106"/>
      <c r="R23" s="246"/>
      <c r="S23" s="246"/>
      <c r="T23" s="246"/>
      <c r="U23" s="246"/>
      <c r="V23" s="246"/>
      <c r="W23" s="246"/>
      <c r="X23" s="246"/>
      <c r="Y23" s="246"/>
    </row>
    <row r="24" spans="1:25" ht="12" customHeight="1">
      <c r="A24" s="58">
        <v>20</v>
      </c>
      <c r="B24" s="265" t="s">
        <v>593</v>
      </c>
      <c r="C24" s="265" t="s">
        <v>590</v>
      </c>
      <c r="D24" s="265" t="s">
        <v>591</v>
      </c>
      <c r="E24" s="265" t="s">
        <v>29</v>
      </c>
      <c r="F24" s="265" t="s">
        <v>30</v>
      </c>
      <c r="G24" s="58" t="s">
        <v>592</v>
      </c>
      <c r="H24" s="62">
        <v>21</v>
      </c>
      <c r="I24" s="58">
        <v>21</v>
      </c>
      <c r="J24" s="265">
        <v>2</v>
      </c>
      <c r="K24" s="61">
        <v>75000</v>
      </c>
      <c r="L24" s="151">
        <v>0.5</v>
      </c>
      <c r="M24" s="63">
        <f t="shared" si="6"/>
        <v>37500</v>
      </c>
      <c r="N24" s="63">
        <f t="shared" si="7"/>
        <v>37500</v>
      </c>
      <c r="O24" s="224">
        <f t="shared" si="12"/>
        <v>37500</v>
      </c>
      <c r="P24" s="145">
        <f t="shared" si="11"/>
        <v>33750</v>
      </c>
      <c r="Q24" s="246"/>
      <c r="R24" s="246"/>
      <c r="S24" s="246"/>
      <c r="T24" s="246"/>
      <c r="U24" s="246"/>
      <c r="V24" s="246"/>
      <c r="W24" s="246"/>
      <c r="X24" s="246"/>
      <c r="Y24" s="246"/>
    </row>
    <row r="25" spans="1:25" ht="12" customHeight="1">
      <c r="A25" s="30">
        <v>21</v>
      </c>
      <c r="B25" s="267" t="s">
        <v>594</v>
      </c>
      <c r="C25" s="267" t="s">
        <v>590</v>
      </c>
      <c r="D25" s="267" t="s">
        <v>591</v>
      </c>
      <c r="E25" s="267" t="s">
        <v>29</v>
      </c>
      <c r="F25" s="267" t="s">
        <v>30</v>
      </c>
      <c r="G25" s="30" t="s">
        <v>592</v>
      </c>
      <c r="H25" s="37">
        <v>21</v>
      </c>
      <c r="I25" s="30">
        <v>21</v>
      </c>
      <c r="J25" s="267">
        <v>2</v>
      </c>
      <c r="K25" s="36">
        <v>75000</v>
      </c>
      <c r="L25" s="152">
        <v>0.5</v>
      </c>
      <c r="M25" s="33">
        <f t="shared" si="6"/>
        <v>37500</v>
      </c>
      <c r="N25" s="33">
        <f t="shared" si="7"/>
        <v>37500</v>
      </c>
      <c r="O25" s="225">
        <f t="shared" si="12"/>
        <v>37500</v>
      </c>
      <c r="P25" s="145">
        <f t="shared" si="11"/>
        <v>33750</v>
      </c>
      <c r="Q25" s="246"/>
      <c r="R25" s="246"/>
      <c r="S25" s="246"/>
      <c r="T25" s="246"/>
      <c r="U25" s="246"/>
      <c r="V25" s="246"/>
      <c r="W25" s="246"/>
      <c r="X25" s="246"/>
      <c r="Y25" s="246"/>
    </row>
    <row r="26" spans="1:25" ht="12" customHeight="1">
      <c r="A26" s="30">
        <v>22</v>
      </c>
      <c r="B26" s="267" t="s">
        <v>595</v>
      </c>
      <c r="C26" s="267" t="s">
        <v>590</v>
      </c>
      <c r="D26" s="267" t="s">
        <v>591</v>
      </c>
      <c r="E26" s="267" t="s">
        <v>29</v>
      </c>
      <c r="F26" s="267" t="s">
        <v>30</v>
      </c>
      <c r="G26" s="30" t="s">
        <v>592</v>
      </c>
      <c r="H26" s="37">
        <v>21</v>
      </c>
      <c r="I26" s="30">
        <v>21</v>
      </c>
      <c r="J26" s="267">
        <v>2</v>
      </c>
      <c r="K26" s="36">
        <v>75000</v>
      </c>
      <c r="L26" s="152">
        <v>0.5</v>
      </c>
      <c r="M26" s="33">
        <f t="shared" si="6"/>
        <v>37500</v>
      </c>
      <c r="N26" s="33">
        <f t="shared" si="7"/>
        <v>37500</v>
      </c>
      <c r="O26" s="225">
        <f t="shared" si="12"/>
        <v>37500</v>
      </c>
      <c r="P26" s="145">
        <f t="shared" si="11"/>
        <v>33750</v>
      </c>
      <c r="Q26" s="246"/>
      <c r="R26" s="246"/>
      <c r="S26" s="246"/>
      <c r="T26" s="246"/>
      <c r="U26" s="246"/>
      <c r="V26" s="246"/>
      <c r="W26" s="246"/>
      <c r="X26" s="246"/>
      <c r="Y26" s="246"/>
    </row>
    <row r="27" spans="1:25" ht="12" customHeight="1">
      <c r="A27" s="30">
        <v>23</v>
      </c>
      <c r="B27" s="267" t="s">
        <v>596</v>
      </c>
      <c r="C27" s="267" t="s">
        <v>590</v>
      </c>
      <c r="D27" s="267" t="s">
        <v>591</v>
      </c>
      <c r="E27" s="267" t="s">
        <v>29</v>
      </c>
      <c r="F27" s="267" t="s">
        <v>30</v>
      </c>
      <c r="G27" s="30" t="s">
        <v>592</v>
      </c>
      <c r="H27" s="37">
        <v>21</v>
      </c>
      <c r="I27" s="30">
        <v>21</v>
      </c>
      <c r="J27" s="267">
        <v>2</v>
      </c>
      <c r="K27" s="36">
        <v>75000</v>
      </c>
      <c r="L27" s="152">
        <v>0.5</v>
      </c>
      <c r="M27" s="33">
        <f t="shared" si="6"/>
        <v>37500</v>
      </c>
      <c r="N27" s="33">
        <f t="shared" si="7"/>
        <v>37500</v>
      </c>
      <c r="O27" s="225">
        <f t="shared" si="12"/>
        <v>37500</v>
      </c>
      <c r="P27" s="145">
        <f t="shared" si="11"/>
        <v>33750</v>
      </c>
      <c r="Q27" s="246"/>
      <c r="R27" s="246"/>
      <c r="S27" s="246"/>
      <c r="T27" s="246"/>
      <c r="U27" s="246"/>
      <c r="V27" s="246"/>
      <c r="W27" s="246"/>
      <c r="X27" s="246"/>
      <c r="Y27" s="246"/>
    </row>
    <row r="28" spans="1:25" ht="12" customHeight="1">
      <c r="A28" s="30">
        <v>24</v>
      </c>
      <c r="B28" s="267" t="s">
        <v>597</v>
      </c>
      <c r="C28" s="267" t="s">
        <v>590</v>
      </c>
      <c r="D28" s="267" t="s">
        <v>591</v>
      </c>
      <c r="E28" s="267" t="s">
        <v>29</v>
      </c>
      <c r="F28" s="267" t="s">
        <v>30</v>
      </c>
      <c r="G28" s="30" t="s">
        <v>592</v>
      </c>
      <c r="H28" s="37">
        <v>21</v>
      </c>
      <c r="I28" s="30">
        <v>21</v>
      </c>
      <c r="J28" s="267">
        <v>2</v>
      </c>
      <c r="K28" s="36">
        <v>75000</v>
      </c>
      <c r="L28" s="152">
        <v>0.5</v>
      </c>
      <c r="M28" s="33">
        <f t="shared" si="6"/>
        <v>37500</v>
      </c>
      <c r="N28" s="33">
        <f t="shared" si="7"/>
        <v>37500</v>
      </c>
      <c r="O28" s="225">
        <f t="shared" si="12"/>
        <v>37500</v>
      </c>
      <c r="P28" s="145">
        <f t="shared" si="11"/>
        <v>33750</v>
      </c>
      <c r="Q28" s="246"/>
      <c r="R28" s="246"/>
      <c r="S28" s="246"/>
      <c r="T28" s="246"/>
      <c r="U28" s="246"/>
      <c r="V28" s="246"/>
      <c r="W28" s="246"/>
      <c r="X28" s="246"/>
      <c r="Y28" s="246"/>
    </row>
    <row r="29" spans="1:25" ht="12" customHeight="1">
      <c r="A29" s="30">
        <v>25</v>
      </c>
      <c r="B29" s="267" t="s">
        <v>253</v>
      </c>
      <c r="C29" s="267" t="s">
        <v>590</v>
      </c>
      <c r="D29" s="267" t="s">
        <v>591</v>
      </c>
      <c r="E29" s="267" t="s">
        <v>29</v>
      </c>
      <c r="F29" s="267" t="s">
        <v>30</v>
      </c>
      <c r="G29" s="30" t="s">
        <v>592</v>
      </c>
      <c r="H29" s="37">
        <v>21</v>
      </c>
      <c r="I29" s="30">
        <v>21</v>
      </c>
      <c r="J29" s="267">
        <v>2</v>
      </c>
      <c r="K29" s="36">
        <v>75000</v>
      </c>
      <c r="L29" s="152">
        <v>0.5</v>
      </c>
      <c r="M29" s="33">
        <f t="shared" si="6"/>
        <v>37500</v>
      </c>
      <c r="N29" s="33">
        <f t="shared" si="7"/>
        <v>37500</v>
      </c>
      <c r="O29" s="225">
        <f t="shared" si="12"/>
        <v>37500</v>
      </c>
      <c r="P29" s="145">
        <f t="shared" si="11"/>
        <v>33750</v>
      </c>
      <c r="Q29" s="246"/>
      <c r="R29" s="246"/>
      <c r="S29" s="246"/>
      <c r="T29" s="246"/>
      <c r="U29" s="246"/>
      <c r="V29" s="246"/>
      <c r="W29" s="246"/>
      <c r="X29" s="246"/>
      <c r="Y29" s="246"/>
    </row>
    <row r="30" spans="1:25" ht="12" customHeight="1">
      <c r="A30" s="30">
        <v>26</v>
      </c>
      <c r="B30" s="267" t="s">
        <v>598</v>
      </c>
      <c r="C30" s="267" t="s">
        <v>590</v>
      </c>
      <c r="D30" s="267" t="s">
        <v>591</v>
      </c>
      <c r="E30" s="267" t="s">
        <v>29</v>
      </c>
      <c r="F30" s="267" t="s">
        <v>30</v>
      </c>
      <c r="G30" s="30" t="s">
        <v>592</v>
      </c>
      <c r="H30" s="37">
        <v>21</v>
      </c>
      <c r="I30" s="30">
        <v>21</v>
      </c>
      <c r="J30" s="267">
        <v>2</v>
      </c>
      <c r="K30" s="36">
        <v>75000</v>
      </c>
      <c r="L30" s="152">
        <v>0.5</v>
      </c>
      <c r="M30" s="33">
        <f t="shared" si="6"/>
        <v>37500</v>
      </c>
      <c r="N30" s="33">
        <f t="shared" si="7"/>
        <v>37500</v>
      </c>
      <c r="O30" s="225">
        <f t="shared" si="12"/>
        <v>37500</v>
      </c>
      <c r="P30" s="145">
        <f t="shared" si="11"/>
        <v>33750</v>
      </c>
      <c r="Q30" s="246"/>
      <c r="R30" s="246"/>
      <c r="S30" s="246"/>
      <c r="T30" s="246"/>
      <c r="U30" s="246"/>
      <c r="V30" s="246"/>
      <c r="W30" s="246"/>
      <c r="X30" s="246"/>
      <c r="Y30" s="246"/>
    </row>
    <row r="31" spans="1:25" ht="12" customHeight="1">
      <c r="A31" s="30">
        <v>27</v>
      </c>
      <c r="B31" s="267" t="s">
        <v>599</v>
      </c>
      <c r="C31" s="267" t="s">
        <v>590</v>
      </c>
      <c r="D31" s="267" t="s">
        <v>591</v>
      </c>
      <c r="E31" s="267" t="s">
        <v>29</v>
      </c>
      <c r="F31" s="267" t="s">
        <v>30</v>
      </c>
      <c r="G31" s="30" t="s">
        <v>592</v>
      </c>
      <c r="H31" s="37">
        <v>21</v>
      </c>
      <c r="I31" s="30">
        <v>21</v>
      </c>
      <c r="J31" s="267">
        <v>2</v>
      </c>
      <c r="K31" s="36">
        <v>75000</v>
      </c>
      <c r="L31" s="152">
        <v>0.5</v>
      </c>
      <c r="M31" s="33">
        <f t="shared" si="6"/>
        <v>37500</v>
      </c>
      <c r="N31" s="33">
        <f t="shared" si="7"/>
        <v>37500</v>
      </c>
      <c r="O31" s="225">
        <f t="shared" si="12"/>
        <v>37500</v>
      </c>
      <c r="P31" s="145">
        <f t="shared" si="11"/>
        <v>33750</v>
      </c>
      <c r="Q31" s="246"/>
      <c r="R31" s="246"/>
      <c r="S31" s="246"/>
      <c r="T31" s="246"/>
      <c r="U31" s="246"/>
      <c r="V31" s="246"/>
      <c r="W31" s="246"/>
      <c r="X31" s="246"/>
      <c r="Y31" s="246"/>
    </row>
    <row r="32" spans="1:25" ht="12" customHeight="1">
      <c r="A32" s="30">
        <v>28</v>
      </c>
      <c r="B32" s="267" t="s">
        <v>257</v>
      </c>
      <c r="C32" s="267" t="s">
        <v>590</v>
      </c>
      <c r="D32" s="267" t="s">
        <v>591</v>
      </c>
      <c r="E32" s="267" t="s">
        <v>29</v>
      </c>
      <c r="F32" s="267" t="s">
        <v>30</v>
      </c>
      <c r="G32" s="30" t="s">
        <v>592</v>
      </c>
      <c r="H32" s="37">
        <v>21</v>
      </c>
      <c r="I32" s="30">
        <v>21</v>
      </c>
      <c r="J32" s="267">
        <v>2</v>
      </c>
      <c r="K32" s="36">
        <v>75000</v>
      </c>
      <c r="L32" s="152">
        <v>0.5</v>
      </c>
      <c r="M32" s="33">
        <f t="shared" si="6"/>
        <v>37500</v>
      </c>
      <c r="N32" s="33">
        <f t="shared" si="7"/>
        <v>37500</v>
      </c>
      <c r="O32" s="225">
        <f t="shared" si="12"/>
        <v>37500</v>
      </c>
      <c r="P32" s="145">
        <f t="shared" si="11"/>
        <v>33750</v>
      </c>
      <c r="Q32" s="246"/>
      <c r="R32" s="246"/>
      <c r="S32" s="246"/>
      <c r="T32" s="246"/>
      <c r="U32" s="246"/>
      <c r="V32" s="246"/>
      <c r="W32" s="246"/>
      <c r="X32" s="246"/>
      <c r="Y32" s="246"/>
    </row>
    <row r="33" spans="1:25" ht="12" customHeight="1">
      <c r="A33" s="30">
        <v>29</v>
      </c>
      <c r="B33" s="267" t="s">
        <v>263</v>
      </c>
      <c r="C33" s="267" t="s">
        <v>590</v>
      </c>
      <c r="D33" s="267" t="s">
        <v>591</v>
      </c>
      <c r="E33" s="267" t="s">
        <v>29</v>
      </c>
      <c r="F33" s="267" t="s">
        <v>30</v>
      </c>
      <c r="G33" s="30" t="s">
        <v>592</v>
      </c>
      <c r="H33" s="37">
        <v>21</v>
      </c>
      <c r="I33" s="30">
        <v>21</v>
      </c>
      <c r="J33" s="267">
        <v>2</v>
      </c>
      <c r="K33" s="36">
        <v>75000</v>
      </c>
      <c r="L33" s="152">
        <v>0.5</v>
      </c>
      <c r="M33" s="33">
        <f t="shared" si="6"/>
        <v>37500</v>
      </c>
      <c r="N33" s="33">
        <f t="shared" si="7"/>
        <v>37500</v>
      </c>
      <c r="O33" s="225">
        <f t="shared" si="12"/>
        <v>37500</v>
      </c>
      <c r="P33" s="145">
        <f t="shared" si="11"/>
        <v>33750</v>
      </c>
      <c r="Q33" s="246"/>
      <c r="R33" s="246"/>
      <c r="S33" s="246"/>
      <c r="T33" s="246"/>
      <c r="U33" s="246"/>
      <c r="V33" s="246"/>
      <c r="W33" s="246"/>
      <c r="X33" s="246"/>
      <c r="Y33" s="246"/>
    </row>
    <row r="34" spans="1:25" ht="12" customHeight="1">
      <c r="A34" s="30">
        <v>30</v>
      </c>
      <c r="B34" s="267" t="s">
        <v>539</v>
      </c>
      <c r="C34" s="267" t="s">
        <v>590</v>
      </c>
      <c r="D34" s="267" t="s">
        <v>591</v>
      </c>
      <c r="E34" s="267" t="s">
        <v>29</v>
      </c>
      <c r="F34" s="267" t="s">
        <v>30</v>
      </c>
      <c r="G34" s="30" t="s">
        <v>592</v>
      </c>
      <c r="H34" s="37">
        <v>21</v>
      </c>
      <c r="I34" s="30">
        <v>21</v>
      </c>
      <c r="J34" s="267">
        <v>2</v>
      </c>
      <c r="K34" s="36">
        <v>75000</v>
      </c>
      <c r="L34" s="152">
        <v>0.5</v>
      </c>
      <c r="M34" s="33">
        <f t="shared" si="6"/>
        <v>37500</v>
      </c>
      <c r="N34" s="33">
        <f t="shared" si="7"/>
        <v>37500</v>
      </c>
      <c r="O34" s="225">
        <f t="shared" si="12"/>
        <v>37500</v>
      </c>
      <c r="P34" s="145">
        <f t="shared" si="11"/>
        <v>33750</v>
      </c>
      <c r="Q34" s="246"/>
      <c r="R34" s="246"/>
      <c r="S34" s="246"/>
      <c r="T34" s="246"/>
      <c r="U34" s="246"/>
      <c r="V34" s="246"/>
      <c r="W34" s="246"/>
      <c r="X34" s="246"/>
      <c r="Y34" s="246"/>
    </row>
    <row r="35" spans="1:25" ht="12" customHeight="1">
      <c r="A35" s="30">
        <v>31</v>
      </c>
      <c r="B35" s="267" t="s">
        <v>250</v>
      </c>
      <c r="C35" s="267" t="s">
        <v>590</v>
      </c>
      <c r="D35" s="267" t="s">
        <v>591</v>
      </c>
      <c r="E35" s="267" t="s">
        <v>29</v>
      </c>
      <c r="F35" s="267" t="s">
        <v>30</v>
      </c>
      <c r="G35" s="30" t="s">
        <v>592</v>
      </c>
      <c r="H35" s="37">
        <v>21</v>
      </c>
      <c r="I35" s="30">
        <v>21</v>
      </c>
      <c r="J35" s="267">
        <v>2</v>
      </c>
      <c r="K35" s="36">
        <v>75000</v>
      </c>
      <c r="L35" s="152">
        <v>0.5</v>
      </c>
      <c r="M35" s="33">
        <f t="shared" si="6"/>
        <v>37500</v>
      </c>
      <c r="N35" s="33">
        <f t="shared" si="7"/>
        <v>37500</v>
      </c>
      <c r="O35" s="225">
        <f t="shared" si="12"/>
        <v>37500</v>
      </c>
      <c r="P35" s="145">
        <f t="shared" si="11"/>
        <v>33750</v>
      </c>
      <c r="Q35" s="246"/>
      <c r="R35" s="246"/>
      <c r="S35" s="246"/>
      <c r="T35" s="246"/>
      <c r="U35" s="246"/>
      <c r="V35" s="246"/>
      <c r="W35" s="246"/>
      <c r="X35" s="246"/>
      <c r="Y35" s="246"/>
    </row>
    <row r="36" spans="1:25" ht="12" customHeight="1">
      <c r="A36" s="30">
        <v>32</v>
      </c>
      <c r="B36" s="267" t="s">
        <v>262</v>
      </c>
      <c r="C36" s="267" t="s">
        <v>590</v>
      </c>
      <c r="D36" s="267" t="s">
        <v>591</v>
      </c>
      <c r="E36" s="267" t="s">
        <v>29</v>
      </c>
      <c r="F36" s="267" t="s">
        <v>30</v>
      </c>
      <c r="G36" s="30" t="s">
        <v>592</v>
      </c>
      <c r="H36" s="37">
        <v>21</v>
      </c>
      <c r="I36" s="30">
        <v>21</v>
      </c>
      <c r="J36" s="267">
        <v>2</v>
      </c>
      <c r="K36" s="36">
        <v>75000</v>
      </c>
      <c r="L36" s="152">
        <v>0.5</v>
      </c>
      <c r="M36" s="33">
        <f t="shared" si="6"/>
        <v>37500</v>
      </c>
      <c r="N36" s="33">
        <f t="shared" si="7"/>
        <v>37500</v>
      </c>
      <c r="O36" s="225">
        <f t="shared" si="12"/>
        <v>37500</v>
      </c>
      <c r="P36" s="145">
        <f t="shared" si="11"/>
        <v>33750</v>
      </c>
      <c r="Q36" s="246"/>
      <c r="R36" s="246"/>
      <c r="S36" s="246"/>
      <c r="T36" s="246"/>
      <c r="U36" s="246"/>
      <c r="V36" s="246"/>
      <c r="W36" s="246"/>
      <c r="X36" s="246"/>
      <c r="Y36" s="246"/>
    </row>
    <row r="37" spans="1:25" ht="12" customHeight="1">
      <c r="A37" s="30">
        <v>33</v>
      </c>
      <c r="B37" s="267" t="s">
        <v>260</v>
      </c>
      <c r="C37" s="267" t="s">
        <v>590</v>
      </c>
      <c r="D37" s="267" t="s">
        <v>591</v>
      </c>
      <c r="E37" s="267" t="s">
        <v>29</v>
      </c>
      <c r="F37" s="267" t="s">
        <v>30</v>
      </c>
      <c r="G37" s="30" t="s">
        <v>592</v>
      </c>
      <c r="H37" s="37">
        <v>21</v>
      </c>
      <c r="I37" s="30">
        <v>21</v>
      </c>
      <c r="J37" s="267">
        <v>2</v>
      </c>
      <c r="K37" s="36">
        <v>75000</v>
      </c>
      <c r="L37" s="152">
        <v>0.5</v>
      </c>
      <c r="M37" s="33">
        <f t="shared" si="6"/>
        <v>37500</v>
      </c>
      <c r="N37" s="33">
        <f t="shared" si="7"/>
        <v>37500</v>
      </c>
      <c r="O37" s="225">
        <f t="shared" si="12"/>
        <v>37500</v>
      </c>
      <c r="P37" s="145">
        <f t="shared" si="11"/>
        <v>33750</v>
      </c>
      <c r="Q37" s="246"/>
      <c r="R37" s="246"/>
      <c r="S37" s="246"/>
      <c r="T37" s="246"/>
      <c r="U37" s="246"/>
      <c r="V37" s="246"/>
      <c r="W37" s="246"/>
      <c r="X37" s="246"/>
      <c r="Y37" s="246"/>
    </row>
    <row r="38" spans="1:25" ht="12" customHeight="1">
      <c r="A38" s="30">
        <v>34</v>
      </c>
      <c r="B38" s="267" t="s">
        <v>600</v>
      </c>
      <c r="C38" s="267" t="s">
        <v>590</v>
      </c>
      <c r="D38" s="267" t="s">
        <v>591</v>
      </c>
      <c r="E38" s="267" t="s">
        <v>29</v>
      </c>
      <c r="F38" s="267" t="s">
        <v>30</v>
      </c>
      <c r="G38" s="30" t="s">
        <v>592</v>
      </c>
      <c r="H38" s="37">
        <v>21</v>
      </c>
      <c r="I38" s="30">
        <v>21</v>
      </c>
      <c r="J38" s="267">
        <v>2</v>
      </c>
      <c r="K38" s="36">
        <v>75000</v>
      </c>
      <c r="L38" s="152">
        <v>0.5</v>
      </c>
      <c r="M38" s="33">
        <f t="shared" si="6"/>
        <v>37500</v>
      </c>
      <c r="N38" s="33">
        <f t="shared" si="7"/>
        <v>37500</v>
      </c>
      <c r="O38" s="225">
        <f t="shared" si="12"/>
        <v>37500</v>
      </c>
      <c r="P38" s="145">
        <f t="shared" si="11"/>
        <v>33750</v>
      </c>
      <c r="Q38" s="246"/>
      <c r="R38" s="246"/>
      <c r="S38" s="246"/>
      <c r="T38" s="246"/>
      <c r="U38" s="246"/>
      <c r="V38" s="246"/>
      <c r="W38" s="246"/>
      <c r="X38" s="246"/>
      <c r="Y38" s="246"/>
    </row>
    <row r="39" spans="1:25" ht="12" customHeight="1">
      <c r="A39" s="30">
        <v>35</v>
      </c>
      <c r="B39" s="267" t="s">
        <v>601</v>
      </c>
      <c r="C39" s="267" t="s">
        <v>590</v>
      </c>
      <c r="D39" s="267" t="s">
        <v>591</v>
      </c>
      <c r="E39" s="267" t="s">
        <v>29</v>
      </c>
      <c r="F39" s="267" t="s">
        <v>30</v>
      </c>
      <c r="G39" s="30" t="s">
        <v>592</v>
      </c>
      <c r="H39" s="37">
        <v>21</v>
      </c>
      <c r="I39" s="30">
        <v>21</v>
      </c>
      <c r="J39" s="267">
        <v>2</v>
      </c>
      <c r="K39" s="36">
        <v>75000</v>
      </c>
      <c r="L39" s="152">
        <v>0.5</v>
      </c>
      <c r="M39" s="33">
        <f t="shared" si="6"/>
        <v>37500</v>
      </c>
      <c r="N39" s="33">
        <f t="shared" si="7"/>
        <v>37500</v>
      </c>
      <c r="O39" s="225">
        <f t="shared" si="12"/>
        <v>37500</v>
      </c>
      <c r="P39" s="145">
        <f t="shared" si="11"/>
        <v>33750</v>
      </c>
      <c r="Q39" s="246"/>
      <c r="R39" s="246"/>
      <c r="S39" s="246"/>
      <c r="T39" s="246"/>
      <c r="U39" s="246"/>
      <c r="V39" s="246"/>
      <c r="W39" s="246"/>
      <c r="X39" s="246"/>
      <c r="Y39" s="246"/>
    </row>
    <row r="40" spans="1:25" ht="12" customHeight="1">
      <c r="A40" s="30">
        <v>36</v>
      </c>
      <c r="B40" s="267" t="s">
        <v>254</v>
      </c>
      <c r="C40" s="267" t="s">
        <v>590</v>
      </c>
      <c r="D40" s="267" t="s">
        <v>591</v>
      </c>
      <c r="E40" s="267" t="s">
        <v>29</v>
      </c>
      <c r="F40" s="267" t="s">
        <v>30</v>
      </c>
      <c r="G40" s="30" t="s">
        <v>592</v>
      </c>
      <c r="H40" s="37">
        <v>21</v>
      </c>
      <c r="I40" s="30">
        <v>21</v>
      </c>
      <c r="J40" s="267">
        <v>2</v>
      </c>
      <c r="K40" s="36">
        <v>75000</v>
      </c>
      <c r="L40" s="152">
        <v>0.5</v>
      </c>
      <c r="M40" s="33">
        <f t="shared" si="6"/>
        <v>37500</v>
      </c>
      <c r="N40" s="33">
        <f t="shared" si="7"/>
        <v>37500</v>
      </c>
      <c r="O40" s="225">
        <f t="shared" si="12"/>
        <v>37500</v>
      </c>
      <c r="P40" s="145">
        <f t="shared" si="11"/>
        <v>33750</v>
      </c>
      <c r="Q40" s="246"/>
      <c r="R40" s="246"/>
      <c r="S40" s="246"/>
      <c r="T40" s="246"/>
      <c r="U40" s="246"/>
      <c r="V40" s="246"/>
      <c r="W40" s="246"/>
      <c r="X40" s="246"/>
      <c r="Y40" s="246"/>
    </row>
    <row r="41" spans="1:25" ht="12" customHeight="1">
      <c r="A41" s="30">
        <v>37</v>
      </c>
      <c r="B41" s="267" t="s">
        <v>261</v>
      </c>
      <c r="C41" s="267" t="s">
        <v>590</v>
      </c>
      <c r="D41" s="267" t="s">
        <v>591</v>
      </c>
      <c r="E41" s="267" t="s">
        <v>29</v>
      </c>
      <c r="F41" s="267" t="s">
        <v>30</v>
      </c>
      <c r="G41" s="30" t="s">
        <v>592</v>
      </c>
      <c r="H41" s="37">
        <v>21</v>
      </c>
      <c r="I41" s="30">
        <v>21</v>
      </c>
      <c r="J41" s="267">
        <v>2</v>
      </c>
      <c r="K41" s="36">
        <v>75000</v>
      </c>
      <c r="L41" s="152">
        <v>0.5</v>
      </c>
      <c r="M41" s="33">
        <f t="shared" si="6"/>
        <v>37500</v>
      </c>
      <c r="N41" s="33">
        <f t="shared" si="7"/>
        <v>37500</v>
      </c>
      <c r="O41" s="225">
        <f t="shared" si="12"/>
        <v>37500</v>
      </c>
      <c r="P41" s="145">
        <f t="shared" si="11"/>
        <v>33750</v>
      </c>
      <c r="Q41" s="246"/>
      <c r="R41" s="246"/>
      <c r="S41" s="246"/>
      <c r="T41" s="246"/>
      <c r="U41" s="246"/>
      <c r="V41" s="246"/>
      <c r="W41" s="246"/>
      <c r="X41" s="246"/>
      <c r="Y41" s="246"/>
    </row>
    <row r="42" spans="1:25" ht="12" customHeight="1">
      <c r="A42" s="30">
        <v>38</v>
      </c>
      <c r="B42" s="267" t="s">
        <v>602</v>
      </c>
      <c r="C42" s="267" t="s">
        <v>590</v>
      </c>
      <c r="D42" s="267" t="s">
        <v>591</v>
      </c>
      <c r="E42" s="267" t="s">
        <v>29</v>
      </c>
      <c r="F42" s="267" t="s">
        <v>30</v>
      </c>
      <c r="G42" s="30" t="s">
        <v>592</v>
      </c>
      <c r="H42" s="37">
        <v>21</v>
      </c>
      <c r="I42" s="30">
        <v>21</v>
      </c>
      <c r="J42" s="267">
        <v>2</v>
      </c>
      <c r="K42" s="36">
        <v>75000</v>
      </c>
      <c r="L42" s="152">
        <v>0.5</v>
      </c>
      <c r="M42" s="33">
        <f t="shared" si="6"/>
        <v>37500</v>
      </c>
      <c r="N42" s="33">
        <f t="shared" si="7"/>
        <v>37500</v>
      </c>
      <c r="O42" s="225">
        <f t="shared" si="12"/>
        <v>37500</v>
      </c>
      <c r="P42" s="145">
        <f t="shared" si="11"/>
        <v>33750</v>
      </c>
      <c r="Q42" s="246"/>
      <c r="R42" s="246"/>
      <c r="S42" s="246"/>
      <c r="T42" s="246"/>
      <c r="U42" s="246"/>
      <c r="V42" s="246"/>
      <c r="W42" s="246"/>
      <c r="X42" s="246"/>
      <c r="Y42" s="246"/>
    </row>
    <row r="43" spans="1:25" ht="12" customHeight="1">
      <c r="A43" s="30">
        <v>39</v>
      </c>
      <c r="B43" s="267" t="s">
        <v>603</v>
      </c>
      <c r="C43" s="267" t="s">
        <v>590</v>
      </c>
      <c r="D43" s="267" t="s">
        <v>591</v>
      </c>
      <c r="E43" s="267" t="s">
        <v>29</v>
      </c>
      <c r="F43" s="267" t="s">
        <v>30</v>
      </c>
      <c r="G43" s="30" t="s">
        <v>592</v>
      </c>
      <c r="H43" s="37">
        <v>21</v>
      </c>
      <c r="I43" s="30">
        <v>21</v>
      </c>
      <c r="J43" s="267">
        <v>2</v>
      </c>
      <c r="K43" s="36">
        <v>75000</v>
      </c>
      <c r="L43" s="152">
        <v>0.5</v>
      </c>
      <c r="M43" s="33">
        <f t="shared" si="6"/>
        <v>37500</v>
      </c>
      <c r="N43" s="33">
        <f t="shared" si="7"/>
        <v>37500</v>
      </c>
      <c r="O43" s="225">
        <f t="shared" si="12"/>
        <v>37500</v>
      </c>
      <c r="P43" s="145">
        <f t="shared" si="11"/>
        <v>33750</v>
      </c>
      <c r="Q43" s="246"/>
      <c r="R43" s="246"/>
      <c r="S43" s="246"/>
      <c r="T43" s="246"/>
      <c r="U43" s="246"/>
      <c r="V43" s="246"/>
      <c r="W43" s="246"/>
      <c r="X43" s="246"/>
      <c r="Y43" s="246"/>
    </row>
    <row r="44" spans="1:25" ht="12" customHeight="1">
      <c r="A44" s="30">
        <v>40</v>
      </c>
      <c r="B44" s="267" t="s">
        <v>604</v>
      </c>
      <c r="C44" s="267" t="s">
        <v>590</v>
      </c>
      <c r="D44" s="267" t="s">
        <v>591</v>
      </c>
      <c r="E44" s="267" t="s">
        <v>29</v>
      </c>
      <c r="F44" s="267" t="s">
        <v>30</v>
      </c>
      <c r="G44" s="30" t="s">
        <v>592</v>
      </c>
      <c r="H44" s="37">
        <v>21</v>
      </c>
      <c r="I44" s="30">
        <v>21</v>
      </c>
      <c r="J44" s="267">
        <v>2</v>
      </c>
      <c r="K44" s="36">
        <v>75000</v>
      </c>
      <c r="L44" s="152">
        <v>0.5</v>
      </c>
      <c r="M44" s="33">
        <f t="shared" si="6"/>
        <v>37500</v>
      </c>
      <c r="N44" s="33">
        <f t="shared" si="7"/>
        <v>37500</v>
      </c>
      <c r="O44" s="225">
        <f t="shared" si="12"/>
        <v>37500</v>
      </c>
      <c r="P44" s="145">
        <f t="shared" si="11"/>
        <v>33750</v>
      </c>
      <c r="Q44" s="246"/>
      <c r="R44" s="246"/>
      <c r="S44" s="246"/>
      <c r="T44" s="246"/>
      <c r="U44" s="246"/>
      <c r="V44" s="246"/>
      <c r="W44" s="246"/>
      <c r="X44" s="246"/>
      <c r="Y44" s="246"/>
    </row>
    <row r="45" spans="1:25" ht="12" customHeight="1">
      <c r="A45" s="30">
        <v>41</v>
      </c>
      <c r="B45" s="267" t="s">
        <v>605</v>
      </c>
      <c r="C45" s="267" t="s">
        <v>590</v>
      </c>
      <c r="D45" s="267" t="s">
        <v>591</v>
      </c>
      <c r="E45" s="267" t="s">
        <v>29</v>
      </c>
      <c r="F45" s="267" t="s">
        <v>30</v>
      </c>
      <c r="G45" s="30" t="s">
        <v>592</v>
      </c>
      <c r="H45" s="37">
        <v>21</v>
      </c>
      <c r="I45" s="30">
        <v>21</v>
      </c>
      <c r="J45" s="267">
        <v>2</v>
      </c>
      <c r="K45" s="36">
        <v>75000</v>
      </c>
      <c r="L45" s="152">
        <v>0.5</v>
      </c>
      <c r="M45" s="33">
        <f t="shared" si="6"/>
        <v>37500</v>
      </c>
      <c r="N45" s="33">
        <f t="shared" si="7"/>
        <v>37500</v>
      </c>
      <c r="O45" s="225">
        <f t="shared" si="12"/>
        <v>37500</v>
      </c>
      <c r="P45" s="145">
        <f t="shared" si="11"/>
        <v>33750</v>
      </c>
      <c r="Q45" s="246"/>
      <c r="R45" s="246"/>
      <c r="S45" s="246"/>
      <c r="T45" s="246"/>
      <c r="U45" s="246"/>
      <c r="V45" s="246"/>
      <c r="W45" s="246"/>
      <c r="X45" s="246"/>
      <c r="Y45" s="246"/>
    </row>
    <row r="46" spans="1:25" ht="12" customHeight="1">
      <c r="A46" s="30">
        <v>42</v>
      </c>
      <c r="B46" s="267" t="s">
        <v>606</v>
      </c>
      <c r="C46" s="267" t="s">
        <v>590</v>
      </c>
      <c r="D46" s="267" t="s">
        <v>591</v>
      </c>
      <c r="E46" s="267" t="s">
        <v>29</v>
      </c>
      <c r="F46" s="267" t="s">
        <v>30</v>
      </c>
      <c r="G46" s="30" t="s">
        <v>592</v>
      </c>
      <c r="H46" s="37">
        <v>21</v>
      </c>
      <c r="I46" s="30">
        <v>21</v>
      </c>
      <c r="J46" s="267">
        <v>2</v>
      </c>
      <c r="K46" s="36">
        <v>75000</v>
      </c>
      <c r="L46" s="152">
        <v>0.5</v>
      </c>
      <c r="M46" s="33">
        <f t="shared" si="6"/>
        <v>37500</v>
      </c>
      <c r="N46" s="33">
        <f t="shared" si="7"/>
        <v>37500</v>
      </c>
      <c r="O46" s="225">
        <f t="shared" si="12"/>
        <v>37500</v>
      </c>
      <c r="P46" s="145">
        <f t="shared" si="11"/>
        <v>33750</v>
      </c>
      <c r="Q46" s="246"/>
      <c r="R46" s="246"/>
      <c r="S46" s="246"/>
      <c r="T46" s="246"/>
      <c r="U46" s="246"/>
      <c r="V46" s="246"/>
      <c r="W46" s="246"/>
      <c r="X46" s="246"/>
      <c r="Y46" s="246"/>
    </row>
    <row r="47" spans="1:25" ht="12" customHeight="1">
      <c r="A47" s="30">
        <v>43</v>
      </c>
      <c r="B47" s="267" t="s">
        <v>607</v>
      </c>
      <c r="C47" s="267" t="s">
        <v>590</v>
      </c>
      <c r="D47" s="267" t="s">
        <v>591</v>
      </c>
      <c r="E47" s="267" t="s">
        <v>29</v>
      </c>
      <c r="F47" s="267" t="s">
        <v>30</v>
      </c>
      <c r="G47" s="30" t="s">
        <v>592</v>
      </c>
      <c r="H47" s="37">
        <v>21</v>
      </c>
      <c r="I47" s="30">
        <v>21</v>
      </c>
      <c r="J47" s="267">
        <v>2</v>
      </c>
      <c r="K47" s="36">
        <v>75000</v>
      </c>
      <c r="L47" s="152">
        <v>0.5</v>
      </c>
      <c r="M47" s="33">
        <f t="shared" si="6"/>
        <v>37500</v>
      </c>
      <c r="N47" s="33">
        <f t="shared" si="7"/>
        <v>37500</v>
      </c>
      <c r="O47" s="225">
        <f t="shared" si="12"/>
        <v>37500</v>
      </c>
      <c r="P47" s="145">
        <f t="shared" si="11"/>
        <v>33750</v>
      </c>
      <c r="Q47" s="246"/>
      <c r="R47" s="246"/>
      <c r="S47" s="246"/>
      <c r="T47" s="246"/>
      <c r="U47" s="246"/>
      <c r="V47" s="246"/>
      <c r="W47" s="246"/>
      <c r="X47" s="246"/>
      <c r="Y47" s="246"/>
    </row>
    <row r="48" spans="1:25" ht="12" customHeight="1">
      <c r="A48" s="30">
        <v>44</v>
      </c>
      <c r="B48" s="267" t="s">
        <v>608</v>
      </c>
      <c r="C48" s="267" t="s">
        <v>590</v>
      </c>
      <c r="D48" s="267" t="s">
        <v>591</v>
      </c>
      <c r="E48" s="267" t="s">
        <v>29</v>
      </c>
      <c r="F48" s="267" t="s">
        <v>30</v>
      </c>
      <c r="G48" s="30" t="s">
        <v>592</v>
      </c>
      <c r="H48" s="37">
        <v>21</v>
      </c>
      <c r="I48" s="30">
        <v>21</v>
      </c>
      <c r="J48" s="267">
        <v>2</v>
      </c>
      <c r="K48" s="36">
        <v>75000</v>
      </c>
      <c r="L48" s="152">
        <v>0.5</v>
      </c>
      <c r="M48" s="33">
        <f t="shared" si="6"/>
        <v>37500</v>
      </c>
      <c r="N48" s="33">
        <f t="shared" si="7"/>
        <v>37500</v>
      </c>
      <c r="O48" s="225">
        <f t="shared" si="12"/>
        <v>37500</v>
      </c>
      <c r="P48" s="145">
        <f t="shared" si="11"/>
        <v>33750</v>
      </c>
      <c r="Q48" s="246"/>
      <c r="R48" s="246"/>
      <c r="S48" s="246"/>
      <c r="T48" s="246"/>
      <c r="U48" s="246"/>
      <c r="V48" s="246"/>
      <c r="W48" s="246"/>
      <c r="X48" s="246"/>
      <c r="Y48" s="246"/>
    </row>
    <row r="49" spans="1:25" ht="12" customHeight="1">
      <c r="A49" s="30">
        <v>45</v>
      </c>
      <c r="B49" s="267" t="s">
        <v>609</v>
      </c>
      <c r="C49" s="267" t="s">
        <v>590</v>
      </c>
      <c r="D49" s="267" t="s">
        <v>591</v>
      </c>
      <c r="E49" s="267" t="s">
        <v>29</v>
      </c>
      <c r="F49" s="267" t="s">
        <v>30</v>
      </c>
      <c r="G49" s="30" t="s">
        <v>592</v>
      </c>
      <c r="H49" s="37">
        <v>21</v>
      </c>
      <c r="I49" s="30">
        <v>21</v>
      </c>
      <c r="J49" s="267">
        <v>2</v>
      </c>
      <c r="K49" s="36">
        <v>75000</v>
      </c>
      <c r="L49" s="152">
        <v>0.5</v>
      </c>
      <c r="M49" s="33">
        <f t="shared" si="6"/>
        <v>37500</v>
      </c>
      <c r="N49" s="33">
        <f t="shared" si="7"/>
        <v>37500</v>
      </c>
      <c r="O49" s="225">
        <f t="shared" si="12"/>
        <v>37500</v>
      </c>
      <c r="P49" s="145">
        <f t="shared" si="11"/>
        <v>33750</v>
      </c>
      <c r="Q49" s="246"/>
      <c r="R49" s="246"/>
      <c r="S49" s="246"/>
      <c r="T49" s="246"/>
      <c r="U49" s="246"/>
      <c r="V49" s="246"/>
      <c r="W49" s="246"/>
      <c r="X49" s="246"/>
      <c r="Y49" s="246"/>
    </row>
    <row r="50" spans="1:25" ht="12" customHeight="1">
      <c r="A50" s="30">
        <v>46</v>
      </c>
      <c r="B50" s="267" t="s">
        <v>610</v>
      </c>
      <c r="C50" s="267" t="s">
        <v>590</v>
      </c>
      <c r="D50" s="267" t="s">
        <v>591</v>
      </c>
      <c r="E50" s="267" t="s">
        <v>29</v>
      </c>
      <c r="F50" s="267" t="s">
        <v>30</v>
      </c>
      <c r="G50" s="30" t="s">
        <v>592</v>
      </c>
      <c r="H50" s="37">
        <v>21</v>
      </c>
      <c r="I50" s="30">
        <v>21</v>
      </c>
      <c r="J50" s="267">
        <v>2</v>
      </c>
      <c r="K50" s="36">
        <v>75000</v>
      </c>
      <c r="L50" s="152">
        <v>0.5</v>
      </c>
      <c r="M50" s="33">
        <f t="shared" si="6"/>
        <v>37500</v>
      </c>
      <c r="N50" s="33">
        <f t="shared" si="7"/>
        <v>37500</v>
      </c>
      <c r="O50" s="225">
        <f t="shared" si="12"/>
        <v>37500</v>
      </c>
      <c r="P50" s="145">
        <f t="shared" si="11"/>
        <v>33750</v>
      </c>
      <c r="Q50" s="246"/>
      <c r="R50" s="246"/>
      <c r="S50" s="246"/>
      <c r="T50" s="246"/>
      <c r="U50" s="246"/>
      <c r="V50" s="246"/>
      <c r="W50" s="246"/>
      <c r="X50" s="246"/>
      <c r="Y50" s="246"/>
    </row>
    <row r="51" spans="1:25" ht="12" customHeight="1">
      <c r="A51" s="30">
        <v>47</v>
      </c>
      <c r="B51" s="267" t="s">
        <v>256</v>
      </c>
      <c r="C51" s="267" t="s">
        <v>590</v>
      </c>
      <c r="D51" s="267" t="s">
        <v>591</v>
      </c>
      <c r="E51" s="267" t="s">
        <v>29</v>
      </c>
      <c r="F51" s="267" t="s">
        <v>30</v>
      </c>
      <c r="G51" s="30" t="s">
        <v>592</v>
      </c>
      <c r="H51" s="37">
        <v>21</v>
      </c>
      <c r="I51" s="30">
        <v>21</v>
      </c>
      <c r="J51" s="267">
        <v>2</v>
      </c>
      <c r="K51" s="36">
        <v>75000</v>
      </c>
      <c r="L51" s="152">
        <v>0.5</v>
      </c>
      <c r="M51" s="33">
        <f t="shared" si="6"/>
        <v>37500</v>
      </c>
      <c r="N51" s="33">
        <f t="shared" si="7"/>
        <v>37500</v>
      </c>
      <c r="O51" s="225">
        <f t="shared" si="12"/>
        <v>37500</v>
      </c>
      <c r="P51" s="145">
        <f t="shared" si="11"/>
        <v>33750</v>
      </c>
      <c r="Q51" s="246"/>
      <c r="R51" s="246"/>
      <c r="S51" s="246"/>
      <c r="T51" s="246"/>
      <c r="U51" s="246"/>
      <c r="V51" s="246"/>
      <c r="W51" s="246"/>
      <c r="X51" s="246"/>
      <c r="Y51" s="246"/>
    </row>
    <row r="52" spans="1:25" ht="12" customHeight="1">
      <c r="A52" s="30">
        <v>48</v>
      </c>
      <c r="B52" s="267" t="s">
        <v>611</v>
      </c>
      <c r="C52" s="267" t="s">
        <v>590</v>
      </c>
      <c r="D52" s="267" t="s">
        <v>591</v>
      </c>
      <c r="E52" s="267" t="s">
        <v>29</v>
      </c>
      <c r="F52" s="267" t="s">
        <v>30</v>
      </c>
      <c r="G52" s="30" t="s">
        <v>592</v>
      </c>
      <c r="H52" s="37">
        <v>21</v>
      </c>
      <c r="I52" s="30">
        <v>21</v>
      </c>
      <c r="J52" s="267">
        <v>2</v>
      </c>
      <c r="K52" s="36">
        <v>75000</v>
      </c>
      <c r="L52" s="152">
        <v>0.5</v>
      </c>
      <c r="M52" s="33">
        <f t="shared" si="6"/>
        <v>37500</v>
      </c>
      <c r="N52" s="33">
        <f t="shared" si="7"/>
        <v>37500</v>
      </c>
      <c r="O52" s="225">
        <f t="shared" si="12"/>
        <v>37500</v>
      </c>
      <c r="P52" s="145">
        <f t="shared" si="11"/>
        <v>33750</v>
      </c>
      <c r="Q52" s="246"/>
      <c r="R52" s="246"/>
      <c r="S52" s="246"/>
      <c r="T52" s="246"/>
      <c r="U52" s="246"/>
      <c r="V52" s="246"/>
      <c r="W52" s="246"/>
      <c r="X52" s="246"/>
      <c r="Y52" s="246"/>
    </row>
    <row r="53" spans="1:25" ht="12" customHeight="1">
      <c r="A53" s="42">
        <v>49</v>
      </c>
      <c r="B53" s="268" t="s">
        <v>612</v>
      </c>
      <c r="C53" s="268" t="s">
        <v>590</v>
      </c>
      <c r="D53" s="268" t="s">
        <v>591</v>
      </c>
      <c r="E53" s="268" t="s">
        <v>29</v>
      </c>
      <c r="F53" s="268" t="s">
        <v>30</v>
      </c>
      <c r="G53" s="42" t="s">
        <v>592</v>
      </c>
      <c r="H53" s="46">
        <v>21</v>
      </c>
      <c r="I53" s="42">
        <v>21</v>
      </c>
      <c r="J53" s="268">
        <v>2</v>
      </c>
      <c r="K53" s="45">
        <v>75000</v>
      </c>
      <c r="L53" s="196">
        <v>0.5</v>
      </c>
      <c r="M53" s="47">
        <f t="shared" si="6"/>
        <v>37500</v>
      </c>
      <c r="N53" s="47">
        <f t="shared" si="7"/>
        <v>37500</v>
      </c>
      <c r="O53" s="269">
        <f t="shared" si="12"/>
        <v>37500</v>
      </c>
      <c r="P53" s="202">
        <f t="shared" si="11"/>
        <v>33750</v>
      </c>
      <c r="Q53" s="246"/>
      <c r="R53" s="246"/>
      <c r="S53" s="246"/>
      <c r="T53" s="246"/>
      <c r="U53" s="246"/>
      <c r="V53" s="246"/>
      <c r="W53" s="246"/>
      <c r="X53" s="246"/>
      <c r="Y53" s="246"/>
    </row>
    <row r="54" spans="1:25" ht="12" customHeight="1">
      <c r="A54" s="58">
        <v>50</v>
      </c>
      <c r="B54" s="58" t="s">
        <v>539</v>
      </c>
      <c r="C54" s="58" t="s">
        <v>613</v>
      </c>
      <c r="D54" s="58" t="s">
        <v>614</v>
      </c>
      <c r="E54" s="58" t="s">
        <v>615</v>
      </c>
      <c r="F54" s="58" t="s">
        <v>30</v>
      </c>
      <c r="G54" s="58" t="s">
        <v>616</v>
      </c>
      <c r="H54" s="62">
        <v>8</v>
      </c>
      <c r="I54" s="58">
        <v>8</v>
      </c>
      <c r="J54" s="58">
        <v>2</v>
      </c>
      <c r="K54" s="61">
        <v>75000</v>
      </c>
      <c r="L54" s="151">
        <v>1</v>
      </c>
      <c r="M54" s="63">
        <f t="shared" si="6"/>
        <v>75000</v>
      </c>
      <c r="N54" s="63">
        <f t="shared" si="7"/>
        <v>75000</v>
      </c>
      <c r="O54" s="224">
        <f t="shared" si="12"/>
        <v>75000</v>
      </c>
      <c r="P54" s="143">
        <f t="shared" si="11"/>
        <v>67500</v>
      </c>
      <c r="Q54" s="246"/>
      <c r="R54" s="246"/>
      <c r="S54" s="246"/>
      <c r="T54" s="246"/>
      <c r="U54" s="246"/>
      <c r="V54" s="246"/>
      <c r="W54" s="246"/>
      <c r="X54" s="246"/>
      <c r="Y54" s="246"/>
    </row>
    <row r="55" spans="1:25" ht="12" customHeight="1">
      <c r="A55" s="30">
        <v>51</v>
      </c>
      <c r="B55" s="30" t="s">
        <v>597</v>
      </c>
      <c r="C55" s="30" t="s">
        <v>613</v>
      </c>
      <c r="D55" s="30" t="s">
        <v>614</v>
      </c>
      <c r="E55" s="30" t="s">
        <v>615</v>
      </c>
      <c r="F55" s="30" t="s">
        <v>30</v>
      </c>
      <c r="G55" s="30" t="s">
        <v>616</v>
      </c>
      <c r="H55" s="37">
        <v>8</v>
      </c>
      <c r="I55" s="30">
        <v>8</v>
      </c>
      <c r="J55" s="30">
        <v>2</v>
      </c>
      <c r="K55" s="36">
        <v>75000</v>
      </c>
      <c r="L55" s="152">
        <v>1</v>
      </c>
      <c r="M55" s="33">
        <f t="shared" si="6"/>
        <v>75000</v>
      </c>
      <c r="N55" s="33">
        <f t="shared" si="7"/>
        <v>75000</v>
      </c>
      <c r="O55" s="225">
        <f t="shared" si="12"/>
        <v>75000</v>
      </c>
      <c r="P55" s="143">
        <f t="shared" si="11"/>
        <v>67500</v>
      </c>
      <c r="Q55" s="246"/>
      <c r="R55" s="246"/>
      <c r="S55" s="246"/>
      <c r="T55" s="246"/>
      <c r="U55" s="246"/>
      <c r="V55" s="246"/>
      <c r="W55" s="246"/>
      <c r="X55" s="246"/>
      <c r="Y55" s="246"/>
    </row>
    <row r="56" spans="1:25" ht="12" customHeight="1">
      <c r="A56" s="30">
        <v>52</v>
      </c>
      <c r="B56" s="30" t="s">
        <v>256</v>
      </c>
      <c r="C56" s="30" t="s">
        <v>613</v>
      </c>
      <c r="D56" s="30" t="s">
        <v>614</v>
      </c>
      <c r="E56" s="30" t="s">
        <v>615</v>
      </c>
      <c r="F56" s="30" t="s">
        <v>30</v>
      </c>
      <c r="G56" s="30" t="s">
        <v>616</v>
      </c>
      <c r="H56" s="37">
        <v>8</v>
      </c>
      <c r="I56" s="30">
        <v>8</v>
      </c>
      <c r="J56" s="30">
        <v>2</v>
      </c>
      <c r="K56" s="36">
        <v>75000</v>
      </c>
      <c r="L56" s="152">
        <v>1</v>
      </c>
      <c r="M56" s="33">
        <f t="shared" si="6"/>
        <v>75000</v>
      </c>
      <c r="N56" s="33">
        <f t="shared" si="7"/>
        <v>75000</v>
      </c>
      <c r="O56" s="225">
        <f t="shared" si="12"/>
        <v>75000</v>
      </c>
      <c r="P56" s="143">
        <f t="shared" si="11"/>
        <v>67500</v>
      </c>
      <c r="Q56" s="246"/>
      <c r="R56" s="246"/>
      <c r="S56" s="246"/>
      <c r="T56" s="246"/>
      <c r="U56" s="246"/>
      <c r="V56" s="246"/>
      <c r="W56" s="246"/>
      <c r="X56" s="246"/>
      <c r="Y56" s="246"/>
    </row>
    <row r="57" spans="1:25" ht="12" customHeight="1">
      <c r="A57" s="30">
        <v>53</v>
      </c>
      <c r="B57" s="30" t="s">
        <v>605</v>
      </c>
      <c r="C57" s="30" t="s">
        <v>613</v>
      </c>
      <c r="D57" s="30" t="s">
        <v>614</v>
      </c>
      <c r="E57" s="30" t="s">
        <v>615</v>
      </c>
      <c r="F57" s="30" t="s">
        <v>30</v>
      </c>
      <c r="G57" s="30" t="s">
        <v>616</v>
      </c>
      <c r="H57" s="37">
        <v>8</v>
      </c>
      <c r="I57" s="30">
        <v>8</v>
      </c>
      <c r="J57" s="30">
        <v>2</v>
      </c>
      <c r="K57" s="36">
        <v>75000</v>
      </c>
      <c r="L57" s="152">
        <v>1</v>
      </c>
      <c r="M57" s="33">
        <f t="shared" si="6"/>
        <v>75000</v>
      </c>
      <c r="N57" s="33">
        <f t="shared" si="7"/>
        <v>75000</v>
      </c>
      <c r="O57" s="225">
        <f t="shared" si="12"/>
        <v>75000</v>
      </c>
      <c r="P57" s="143">
        <f t="shared" si="11"/>
        <v>67500</v>
      </c>
      <c r="Q57" s="246"/>
      <c r="R57" s="246"/>
      <c r="S57" s="246"/>
      <c r="T57" s="246"/>
      <c r="U57" s="246"/>
      <c r="V57" s="246"/>
      <c r="W57" s="246"/>
      <c r="X57" s="246"/>
      <c r="Y57" s="246"/>
    </row>
    <row r="58" spans="1:25" ht="12" customHeight="1">
      <c r="A58" s="30">
        <v>54</v>
      </c>
      <c r="B58" s="30" t="s">
        <v>263</v>
      </c>
      <c r="C58" s="30" t="s">
        <v>613</v>
      </c>
      <c r="D58" s="30" t="s">
        <v>614</v>
      </c>
      <c r="E58" s="30" t="s">
        <v>615</v>
      </c>
      <c r="F58" s="30" t="s">
        <v>30</v>
      </c>
      <c r="G58" s="30" t="s">
        <v>616</v>
      </c>
      <c r="H58" s="37">
        <v>8</v>
      </c>
      <c r="I58" s="30">
        <v>8</v>
      </c>
      <c r="J58" s="30">
        <v>2</v>
      </c>
      <c r="K58" s="36">
        <v>75000</v>
      </c>
      <c r="L58" s="152">
        <v>1</v>
      </c>
      <c r="M58" s="33">
        <f t="shared" si="6"/>
        <v>75000</v>
      </c>
      <c r="N58" s="33">
        <f t="shared" si="7"/>
        <v>75000</v>
      </c>
      <c r="O58" s="225">
        <f t="shared" si="12"/>
        <v>75000</v>
      </c>
      <c r="P58" s="143">
        <f t="shared" si="11"/>
        <v>67500</v>
      </c>
      <c r="Q58" s="246"/>
      <c r="R58" s="246"/>
      <c r="S58" s="246"/>
      <c r="T58" s="246"/>
      <c r="U58" s="246"/>
      <c r="V58" s="246"/>
      <c r="W58" s="246"/>
      <c r="X58" s="246"/>
      <c r="Y58" s="246"/>
    </row>
    <row r="59" spans="1:25" ht="12" customHeight="1">
      <c r="A59" s="30">
        <v>55</v>
      </c>
      <c r="B59" s="30" t="s">
        <v>253</v>
      </c>
      <c r="C59" s="30" t="s">
        <v>613</v>
      </c>
      <c r="D59" s="30" t="s">
        <v>614</v>
      </c>
      <c r="E59" s="30" t="s">
        <v>615</v>
      </c>
      <c r="F59" s="30" t="s">
        <v>30</v>
      </c>
      <c r="G59" s="30" t="s">
        <v>616</v>
      </c>
      <c r="H59" s="37">
        <v>8</v>
      </c>
      <c r="I59" s="30">
        <v>8</v>
      </c>
      <c r="J59" s="30">
        <v>2</v>
      </c>
      <c r="K59" s="36">
        <v>75000</v>
      </c>
      <c r="L59" s="152">
        <v>1</v>
      </c>
      <c r="M59" s="33">
        <f t="shared" si="6"/>
        <v>75000</v>
      </c>
      <c r="N59" s="33">
        <f t="shared" si="7"/>
        <v>75000</v>
      </c>
      <c r="O59" s="225">
        <f t="shared" si="12"/>
        <v>75000</v>
      </c>
      <c r="P59" s="143">
        <f t="shared" si="11"/>
        <v>67500</v>
      </c>
      <c r="Q59" s="246"/>
      <c r="R59" s="246"/>
      <c r="S59" s="246"/>
      <c r="T59" s="246"/>
      <c r="U59" s="246"/>
      <c r="V59" s="246"/>
      <c r="W59" s="246"/>
      <c r="X59" s="246"/>
      <c r="Y59" s="246"/>
    </row>
    <row r="60" spans="1:25" ht="12" customHeight="1">
      <c r="A60" s="30">
        <v>56</v>
      </c>
      <c r="B60" s="30" t="s">
        <v>589</v>
      </c>
      <c r="C60" s="30" t="s">
        <v>613</v>
      </c>
      <c r="D60" s="30" t="s">
        <v>614</v>
      </c>
      <c r="E60" s="30" t="s">
        <v>615</v>
      </c>
      <c r="F60" s="30" t="s">
        <v>30</v>
      </c>
      <c r="G60" s="30" t="s">
        <v>616</v>
      </c>
      <c r="H60" s="37">
        <v>8</v>
      </c>
      <c r="I60" s="30">
        <v>8</v>
      </c>
      <c r="J60" s="30">
        <v>2</v>
      </c>
      <c r="K60" s="36">
        <v>75000</v>
      </c>
      <c r="L60" s="152">
        <v>1</v>
      </c>
      <c r="M60" s="33">
        <f t="shared" si="6"/>
        <v>75000</v>
      </c>
      <c r="N60" s="33">
        <f t="shared" si="7"/>
        <v>75000</v>
      </c>
      <c r="O60" s="225">
        <f t="shared" si="12"/>
        <v>75000</v>
      </c>
      <c r="P60" s="143">
        <f t="shared" si="11"/>
        <v>67500</v>
      </c>
      <c r="Q60" s="246"/>
      <c r="R60" s="246"/>
      <c r="S60" s="246"/>
      <c r="T60" s="246"/>
      <c r="U60" s="246"/>
      <c r="V60" s="246"/>
      <c r="W60" s="246"/>
      <c r="X60" s="246"/>
      <c r="Y60" s="246"/>
    </row>
    <row r="61" spans="1:25" ht="12" customHeight="1">
      <c r="A61" s="30">
        <v>57</v>
      </c>
      <c r="B61" s="30" t="s">
        <v>262</v>
      </c>
      <c r="C61" s="30" t="s">
        <v>613</v>
      </c>
      <c r="D61" s="30" t="s">
        <v>614</v>
      </c>
      <c r="E61" s="30" t="s">
        <v>615</v>
      </c>
      <c r="F61" s="30" t="s">
        <v>30</v>
      </c>
      <c r="G61" s="30" t="s">
        <v>616</v>
      </c>
      <c r="H61" s="37">
        <v>8</v>
      </c>
      <c r="I61" s="30">
        <v>8</v>
      </c>
      <c r="J61" s="30">
        <v>2</v>
      </c>
      <c r="K61" s="36">
        <v>75000</v>
      </c>
      <c r="L61" s="152">
        <v>1</v>
      </c>
      <c r="M61" s="33">
        <f t="shared" si="6"/>
        <v>75000</v>
      </c>
      <c r="N61" s="33">
        <f t="shared" si="7"/>
        <v>75000</v>
      </c>
      <c r="O61" s="225">
        <f t="shared" si="12"/>
        <v>75000</v>
      </c>
      <c r="P61" s="143">
        <f t="shared" si="11"/>
        <v>67500</v>
      </c>
      <c r="Q61" s="246"/>
      <c r="R61" s="246"/>
      <c r="S61" s="246"/>
      <c r="T61" s="246"/>
      <c r="U61" s="246"/>
      <c r="V61" s="246"/>
      <c r="W61" s="246"/>
      <c r="X61" s="246"/>
      <c r="Y61" s="246"/>
    </row>
    <row r="62" spans="1:25" ht="12" customHeight="1">
      <c r="A62" s="30">
        <v>58</v>
      </c>
      <c r="B62" s="30" t="s">
        <v>259</v>
      </c>
      <c r="C62" s="30" t="s">
        <v>613</v>
      </c>
      <c r="D62" s="30" t="s">
        <v>614</v>
      </c>
      <c r="E62" s="30" t="s">
        <v>615</v>
      </c>
      <c r="F62" s="30" t="s">
        <v>30</v>
      </c>
      <c r="G62" s="30" t="s">
        <v>616</v>
      </c>
      <c r="H62" s="37">
        <v>8</v>
      </c>
      <c r="I62" s="30">
        <v>8</v>
      </c>
      <c r="J62" s="30">
        <v>2</v>
      </c>
      <c r="K62" s="36">
        <v>75000</v>
      </c>
      <c r="L62" s="152">
        <v>1</v>
      </c>
      <c r="M62" s="33">
        <f t="shared" si="6"/>
        <v>75000</v>
      </c>
      <c r="N62" s="33">
        <f t="shared" si="7"/>
        <v>75000</v>
      </c>
      <c r="O62" s="225">
        <f t="shared" si="12"/>
        <v>75000</v>
      </c>
      <c r="P62" s="143">
        <f t="shared" si="11"/>
        <v>67500</v>
      </c>
      <c r="Q62" s="246"/>
      <c r="R62" s="246"/>
      <c r="S62" s="246"/>
      <c r="T62" s="246"/>
      <c r="U62" s="246"/>
      <c r="V62" s="246"/>
      <c r="W62" s="246"/>
      <c r="X62" s="246"/>
      <c r="Y62" s="246"/>
    </row>
    <row r="63" spans="1:25" ht="12" customHeight="1">
      <c r="A63" s="30">
        <v>59</v>
      </c>
      <c r="B63" s="30" t="s">
        <v>254</v>
      </c>
      <c r="C63" s="30" t="s">
        <v>613</v>
      </c>
      <c r="D63" s="30" t="s">
        <v>614</v>
      </c>
      <c r="E63" s="30" t="s">
        <v>615</v>
      </c>
      <c r="F63" s="30" t="s">
        <v>30</v>
      </c>
      <c r="G63" s="30" t="s">
        <v>616</v>
      </c>
      <c r="H63" s="37">
        <v>8</v>
      </c>
      <c r="I63" s="30">
        <v>8</v>
      </c>
      <c r="J63" s="30">
        <v>2</v>
      </c>
      <c r="K63" s="36">
        <v>75000</v>
      </c>
      <c r="L63" s="152">
        <v>1</v>
      </c>
      <c r="M63" s="33">
        <f t="shared" si="6"/>
        <v>75000</v>
      </c>
      <c r="N63" s="33">
        <f t="shared" si="7"/>
        <v>75000</v>
      </c>
      <c r="O63" s="225">
        <f t="shared" si="12"/>
        <v>75000</v>
      </c>
      <c r="P63" s="143">
        <f t="shared" si="11"/>
        <v>67500</v>
      </c>
      <c r="Q63" s="246"/>
      <c r="R63" s="246"/>
      <c r="S63" s="246"/>
      <c r="T63" s="246"/>
      <c r="U63" s="246"/>
      <c r="V63" s="246"/>
      <c r="W63" s="246"/>
      <c r="X63" s="246"/>
      <c r="Y63" s="246"/>
    </row>
    <row r="64" spans="1:25" ht="12" customHeight="1">
      <c r="A64" s="30">
        <v>60</v>
      </c>
      <c r="B64" s="30" t="s">
        <v>255</v>
      </c>
      <c r="C64" s="30" t="s">
        <v>613</v>
      </c>
      <c r="D64" s="30" t="s">
        <v>614</v>
      </c>
      <c r="E64" s="30" t="s">
        <v>615</v>
      </c>
      <c r="F64" s="30" t="s">
        <v>30</v>
      </c>
      <c r="G64" s="30" t="s">
        <v>616</v>
      </c>
      <c r="H64" s="37">
        <v>8</v>
      </c>
      <c r="I64" s="30">
        <v>8</v>
      </c>
      <c r="J64" s="30">
        <v>2</v>
      </c>
      <c r="K64" s="36">
        <v>75000</v>
      </c>
      <c r="L64" s="152">
        <v>1</v>
      </c>
      <c r="M64" s="33">
        <f t="shared" si="6"/>
        <v>75000</v>
      </c>
      <c r="N64" s="33">
        <f t="shared" si="7"/>
        <v>75000</v>
      </c>
      <c r="O64" s="225">
        <f t="shared" si="12"/>
        <v>75000</v>
      </c>
      <c r="P64" s="143">
        <f t="shared" si="11"/>
        <v>67500</v>
      </c>
      <c r="Q64" s="246"/>
      <c r="R64" s="246"/>
      <c r="S64" s="246"/>
      <c r="T64" s="246"/>
      <c r="U64" s="246"/>
      <c r="V64" s="246"/>
      <c r="W64" s="246"/>
      <c r="X64" s="246"/>
      <c r="Y64" s="246"/>
    </row>
    <row r="65" spans="1:25" ht="12" customHeight="1">
      <c r="A65" s="79">
        <v>61</v>
      </c>
      <c r="B65" s="79" t="s">
        <v>611</v>
      </c>
      <c r="C65" s="79" t="s">
        <v>613</v>
      </c>
      <c r="D65" s="79" t="s">
        <v>614</v>
      </c>
      <c r="E65" s="79" t="s">
        <v>615</v>
      </c>
      <c r="F65" s="79" t="s">
        <v>30</v>
      </c>
      <c r="G65" s="79" t="s">
        <v>616</v>
      </c>
      <c r="H65" s="83">
        <v>8</v>
      </c>
      <c r="I65" s="79">
        <v>8</v>
      </c>
      <c r="J65" s="79">
        <v>2</v>
      </c>
      <c r="K65" s="82">
        <v>75000</v>
      </c>
      <c r="L65" s="134">
        <v>1</v>
      </c>
      <c r="M65" s="84">
        <f t="shared" si="6"/>
        <v>75000</v>
      </c>
      <c r="N65" s="84">
        <f t="shared" si="7"/>
        <v>75000</v>
      </c>
      <c r="O65" s="270">
        <f t="shared" si="12"/>
        <v>75000</v>
      </c>
      <c r="P65" s="143">
        <f t="shared" si="11"/>
        <v>67500</v>
      </c>
      <c r="Q65" s="246"/>
      <c r="R65" s="246"/>
      <c r="S65" s="246"/>
      <c r="T65" s="246"/>
      <c r="U65" s="246"/>
      <c r="V65" s="246"/>
      <c r="W65" s="246"/>
      <c r="X65" s="246"/>
      <c r="Y65" s="246"/>
    </row>
    <row r="66" spans="1:25" ht="12" customHeight="1">
      <c r="A66" s="24">
        <v>62</v>
      </c>
      <c r="B66" s="24" t="s">
        <v>265</v>
      </c>
      <c r="C66" s="24" t="s">
        <v>613</v>
      </c>
      <c r="D66" s="24" t="s">
        <v>614</v>
      </c>
      <c r="E66" s="24" t="s">
        <v>617</v>
      </c>
      <c r="F66" s="24" t="s">
        <v>30</v>
      </c>
      <c r="G66" s="24" t="s">
        <v>616</v>
      </c>
      <c r="H66" s="28">
        <v>6</v>
      </c>
      <c r="I66" s="24">
        <v>6</v>
      </c>
      <c r="J66" s="24">
        <v>3</v>
      </c>
      <c r="K66" s="87">
        <v>50000</v>
      </c>
      <c r="L66" s="193">
        <v>1</v>
      </c>
      <c r="M66" s="27">
        <f t="shared" si="6"/>
        <v>50000</v>
      </c>
      <c r="N66" s="27">
        <f t="shared" si="7"/>
        <v>50000</v>
      </c>
      <c r="O66" s="271">
        <f t="shared" si="12"/>
        <v>50000</v>
      </c>
      <c r="P66" s="266">
        <f t="shared" si="11"/>
        <v>45000</v>
      </c>
      <c r="Q66" s="246"/>
      <c r="R66" s="246"/>
      <c r="S66" s="246"/>
      <c r="T66" s="246"/>
      <c r="U66" s="246"/>
      <c r="V66" s="246"/>
      <c r="W66" s="246"/>
      <c r="X66" s="246"/>
      <c r="Y66" s="246"/>
    </row>
    <row r="67" spans="1:25" ht="12" customHeight="1">
      <c r="A67" s="30">
        <v>63</v>
      </c>
      <c r="B67" s="30" t="s">
        <v>266</v>
      </c>
      <c r="C67" s="30" t="s">
        <v>613</v>
      </c>
      <c r="D67" s="30" t="s">
        <v>614</v>
      </c>
      <c r="E67" s="30" t="s">
        <v>617</v>
      </c>
      <c r="F67" s="30" t="s">
        <v>30</v>
      </c>
      <c r="G67" s="30" t="s">
        <v>616</v>
      </c>
      <c r="H67" s="37">
        <v>6</v>
      </c>
      <c r="I67" s="30">
        <v>6</v>
      </c>
      <c r="J67" s="30">
        <v>3</v>
      </c>
      <c r="K67" s="36">
        <v>50000</v>
      </c>
      <c r="L67" s="152">
        <v>1</v>
      </c>
      <c r="M67" s="33">
        <f t="shared" si="6"/>
        <v>50000</v>
      </c>
      <c r="N67" s="33">
        <f t="shared" si="7"/>
        <v>50000</v>
      </c>
      <c r="O67" s="225">
        <f t="shared" si="12"/>
        <v>50000</v>
      </c>
      <c r="P67" s="145">
        <f t="shared" si="11"/>
        <v>45000</v>
      </c>
      <c r="Q67" s="246"/>
      <c r="R67" s="246"/>
      <c r="S67" s="246"/>
      <c r="T67" s="246"/>
      <c r="U67" s="246"/>
      <c r="V67" s="246"/>
      <c r="W67" s="246"/>
      <c r="X67" s="246"/>
      <c r="Y67" s="246"/>
    </row>
    <row r="68" spans="1:25" ht="12" customHeight="1">
      <c r="A68" s="30">
        <v>64</v>
      </c>
      <c r="B68" s="30" t="s">
        <v>267</v>
      </c>
      <c r="C68" s="30" t="s">
        <v>613</v>
      </c>
      <c r="D68" s="30" t="s">
        <v>614</v>
      </c>
      <c r="E68" s="30" t="s">
        <v>617</v>
      </c>
      <c r="F68" s="30" t="s">
        <v>30</v>
      </c>
      <c r="G68" s="30" t="s">
        <v>616</v>
      </c>
      <c r="H68" s="37">
        <v>6</v>
      </c>
      <c r="I68" s="30">
        <v>6</v>
      </c>
      <c r="J68" s="30">
        <v>3</v>
      </c>
      <c r="K68" s="36">
        <v>50000</v>
      </c>
      <c r="L68" s="152">
        <v>1</v>
      </c>
      <c r="M68" s="33">
        <f t="shared" si="6"/>
        <v>50000</v>
      </c>
      <c r="N68" s="33">
        <f t="shared" si="7"/>
        <v>50000</v>
      </c>
      <c r="O68" s="225">
        <f t="shared" si="12"/>
        <v>50000</v>
      </c>
      <c r="P68" s="145">
        <f t="shared" si="11"/>
        <v>45000</v>
      </c>
      <c r="Q68" s="246"/>
      <c r="R68" s="246"/>
      <c r="S68" s="246"/>
      <c r="T68" s="246"/>
      <c r="U68" s="246"/>
      <c r="V68" s="246"/>
      <c r="W68" s="246"/>
      <c r="X68" s="246"/>
      <c r="Y68" s="246"/>
    </row>
    <row r="69" spans="1:25" ht="12" customHeight="1">
      <c r="A69" s="30">
        <v>65</v>
      </c>
      <c r="B69" s="30" t="s">
        <v>268</v>
      </c>
      <c r="C69" s="30" t="s">
        <v>613</v>
      </c>
      <c r="D69" s="30" t="s">
        <v>614</v>
      </c>
      <c r="E69" s="30" t="s">
        <v>617</v>
      </c>
      <c r="F69" s="30" t="s">
        <v>30</v>
      </c>
      <c r="G69" s="30" t="s">
        <v>616</v>
      </c>
      <c r="H69" s="37">
        <v>6</v>
      </c>
      <c r="I69" s="30">
        <v>6</v>
      </c>
      <c r="J69" s="30">
        <v>3</v>
      </c>
      <c r="K69" s="36">
        <v>50000</v>
      </c>
      <c r="L69" s="152">
        <v>1</v>
      </c>
      <c r="M69" s="33">
        <f t="shared" si="6"/>
        <v>50000</v>
      </c>
      <c r="N69" s="33">
        <f t="shared" si="7"/>
        <v>50000</v>
      </c>
      <c r="O69" s="225">
        <f t="shared" si="12"/>
        <v>50000</v>
      </c>
      <c r="P69" s="145">
        <f t="shared" si="11"/>
        <v>45000</v>
      </c>
      <c r="Q69" s="246"/>
      <c r="R69" s="246"/>
      <c r="S69" s="246"/>
      <c r="T69" s="246"/>
      <c r="U69" s="246"/>
      <c r="V69" s="246"/>
      <c r="W69" s="246"/>
      <c r="X69" s="246"/>
      <c r="Y69" s="246"/>
    </row>
    <row r="70" spans="1:25" ht="12" customHeight="1">
      <c r="A70" s="30">
        <v>66</v>
      </c>
      <c r="B70" s="30" t="s">
        <v>269</v>
      </c>
      <c r="C70" s="30" t="s">
        <v>613</v>
      </c>
      <c r="D70" s="30" t="s">
        <v>614</v>
      </c>
      <c r="E70" s="30" t="s">
        <v>617</v>
      </c>
      <c r="F70" s="30" t="s">
        <v>30</v>
      </c>
      <c r="G70" s="30" t="s">
        <v>616</v>
      </c>
      <c r="H70" s="37">
        <v>6</v>
      </c>
      <c r="I70" s="30">
        <v>6</v>
      </c>
      <c r="J70" s="30">
        <v>3</v>
      </c>
      <c r="K70" s="36">
        <v>50000</v>
      </c>
      <c r="L70" s="152">
        <v>1</v>
      </c>
      <c r="M70" s="33">
        <f t="shared" si="6"/>
        <v>50000</v>
      </c>
      <c r="N70" s="33">
        <f t="shared" si="7"/>
        <v>50000</v>
      </c>
      <c r="O70" s="225">
        <f t="shared" si="12"/>
        <v>50000</v>
      </c>
      <c r="P70" s="145">
        <f t="shared" si="11"/>
        <v>45000</v>
      </c>
      <c r="Q70" s="246"/>
      <c r="R70" s="246"/>
      <c r="S70" s="246"/>
      <c r="T70" s="246"/>
      <c r="U70" s="246"/>
      <c r="V70" s="246"/>
      <c r="W70" s="246"/>
      <c r="X70" s="246"/>
      <c r="Y70" s="246"/>
    </row>
    <row r="71" spans="1:25" ht="12" customHeight="1">
      <c r="A71" s="30">
        <v>67</v>
      </c>
      <c r="B71" s="30" t="s">
        <v>270</v>
      </c>
      <c r="C71" s="30" t="s">
        <v>613</v>
      </c>
      <c r="D71" s="30" t="s">
        <v>614</v>
      </c>
      <c r="E71" s="30" t="s">
        <v>617</v>
      </c>
      <c r="F71" s="30" t="s">
        <v>30</v>
      </c>
      <c r="G71" s="30" t="s">
        <v>616</v>
      </c>
      <c r="H71" s="37">
        <v>6</v>
      </c>
      <c r="I71" s="30">
        <v>6</v>
      </c>
      <c r="J71" s="30">
        <v>3</v>
      </c>
      <c r="K71" s="36">
        <v>50000</v>
      </c>
      <c r="L71" s="152">
        <v>1</v>
      </c>
      <c r="M71" s="33">
        <f t="shared" si="6"/>
        <v>50000</v>
      </c>
      <c r="N71" s="33">
        <f t="shared" si="7"/>
        <v>50000</v>
      </c>
      <c r="O71" s="225">
        <f t="shared" si="12"/>
        <v>50000</v>
      </c>
      <c r="P71" s="145">
        <f t="shared" si="11"/>
        <v>45000</v>
      </c>
      <c r="Q71" s="246"/>
      <c r="R71" s="246"/>
      <c r="S71" s="246"/>
      <c r="T71" s="246"/>
      <c r="U71" s="246"/>
      <c r="V71" s="246"/>
      <c r="W71" s="246"/>
      <c r="X71" s="246"/>
      <c r="Y71" s="246"/>
    </row>
    <row r="72" spans="1:25" ht="12" customHeight="1">
      <c r="A72" s="30">
        <v>68</v>
      </c>
      <c r="B72" s="30" t="s">
        <v>271</v>
      </c>
      <c r="C72" s="30" t="s">
        <v>613</v>
      </c>
      <c r="D72" s="30" t="s">
        <v>614</v>
      </c>
      <c r="E72" s="30" t="s">
        <v>617</v>
      </c>
      <c r="F72" s="30" t="s">
        <v>30</v>
      </c>
      <c r="G72" s="30" t="s">
        <v>616</v>
      </c>
      <c r="H72" s="37">
        <v>6</v>
      </c>
      <c r="I72" s="30">
        <v>6</v>
      </c>
      <c r="J72" s="30">
        <v>3</v>
      </c>
      <c r="K72" s="36">
        <v>50000</v>
      </c>
      <c r="L72" s="152">
        <v>1</v>
      </c>
      <c r="M72" s="33">
        <f t="shared" si="6"/>
        <v>50000</v>
      </c>
      <c r="N72" s="33">
        <f t="shared" si="7"/>
        <v>50000</v>
      </c>
      <c r="O72" s="225">
        <f t="shared" si="12"/>
        <v>50000</v>
      </c>
      <c r="P72" s="145">
        <f t="shared" si="11"/>
        <v>45000</v>
      </c>
      <c r="Q72" s="246"/>
      <c r="R72" s="246"/>
      <c r="S72" s="246"/>
      <c r="T72" s="246"/>
      <c r="U72" s="246"/>
      <c r="V72" s="246"/>
      <c r="W72" s="246"/>
      <c r="X72" s="246"/>
      <c r="Y72" s="246"/>
    </row>
    <row r="73" spans="1:25" ht="12" customHeight="1">
      <c r="A73" s="30">
        <v>69</v>
      </c>
      <c r="B73" s="30" t="s">
        <v>272</v>
      </c>
      <c r="C73" s="30" t="s">
        <v>613</v>
      </c>
      <c r="D73" s="30" t="s">
        <v>614</v>
      </c>
      <c r="E73" s="30" t="s">
        <v>617</v>
      </c>
      <c r="F73" s="30" t="s">
        <v>30</v>
      </c>
      <c r="G73" s="30" t="s">
        <v>616</v>
      </c>
      <c r="H73" s="37">
        <v>6</v>
      </c>
      <c r="I73" s="30">
        <v>6</v>
      </c>
      <c r="J73" s="30">
        <v>3</v>
      </c>
      <c r="K73" s="36">
        <v>50000</v>
      </c>
      <c r="L73" s="152">
        <v>1</v>
      </c>
      <c r="M73" s="33">
        <f t="shared" si="6"/>
        <v>50000</v>
      </c>
      <c r="N73" s="33">
        <f t="shared" si="7"/>
        <v>50000</v>
      </c>
      <c r="O73" s="225">
        <f t="shared" si="12"/>
        <v>50000</v>
      </c>
      <c r="P73" s="145">
        <f t="shared" si="11"/>
        <v>45000</v>
      </c>
      <c r="Q73" s="246"/>
      <c r="R73" s="246"/>
      <c r="S73" s="246"/>
      <c r="T73" s="246"/>
      <c r="U73" s="246"/>
      <c r="V73" s="246"/>
      <c r="W73" s="246"/>
      <c r="X73" s="246"/>
      <c r="Y73" s="246"/>
    </row>
    <row r="74" spans="1:25" ht="12" customHeight="1">
      <c r="A74" s="30">
        <v>70</v>
      </c>
      <c r="B74" s="30" t="s">
        <v>273</v>
      </c>
      <c r="C74" s="30" t="s">
        <v>613</v>
      </c>
      <c r="D74" s="30" t="s">
        <v>614</v>
      </c>
      <c r="E74" s="30" t="s">
        <v>617</v>
      </c>
      <c r="F74" s="30" t="s">
        <v>30</v>
      </c>
      <c r="G74" s="30" t="s">
        <v>616</v>
      </c>
      <c r="H74" s="37">
        <v>6</v>
      </c>
      <c r="I74" s="30">
        <v>6</v>
      </c>
      <c r="J74" s="30">
        <v>3</v>
      </c>
      <c r="K74" s="36">
        <v>50000</v>
      </c>
      <c r="L74" s="152">
        <v>1</v>
      </c>
      <c r="M74" s="33">
        <f t="shared" si="6"/>
        <v>50000</v>
      </c>
      <c r="N74" s="33">
        <f t="shared" si="7"/>
        <v>50000</v>
      </c>
      <c r="O74" s="225">
        <f t="shared" si="12"/>
        <v>50000</v>
      </c>
      <c r="P74" s="145">
        <f t="shared" si="11"/>
        <v>45000</v>
      </c>
      <c r="Q74" s="246"/>
      <c r="R74" s="246"/>
      <c r="S74" s="246"/>
      <c r="T74" s="246"/>
      <c r="U74" s="246"/>
      <c r="V74" s="246"/>
      <c r="W74" s="246"/>
      <c r="X74" s="246"/>
      <c r="Y74" s="246"/>
    </row>
    <row r="75" spans="1:25" ht="12" customHeight="1">
      <c r="A75" s="30">
        <v>71</v>
      </c>
      <c r="B75" s="30" t="s">
        <v>274</v>
      </c>
      <c r="C75" s="30" t="s">
        <v>613</v>
      </c>
      <c r="D75" s="30" t="s">
        <v>614</v>
      </c>
      <c r="E75" s="30" t="s">
        <v>617</v>
      </c>
      <c r="F75" s="30" t="s">
        <v>30</v>
      </c>
      <c r="G75" s="30" t="s">
        <v>616</v>
      </c>
      <c r="H75" s="37">
        <v>6</v>
      </c>
      <c r="I75" s="30">
        <v>6</v>
      </c>
      <c r="J75" s="30">
        <v>3</v>
      </c>
      <c r="K75" s="36">
        <v>50000</v>
      </c>
      <c r="L75" s="152">
        <v>1</v>
      </c>
      <c r="M75" s="33">
        <f t="shared" si="6"/>
        <v>50000</v>
      </c>
      <c r="N75" s="33">
        <f t="shared" si="7"/>
        <v>50000</v>
      </c>
      <c r="O75" s="225">
        <f t="shared" si="12"/>
        <v>50000</v>
      </c>
      <c r="P75" s="145">
        <f t="shared" si="11"/>
        <v>45000</v>
      </c>
      <c r="Q75" s="246"/>
      <c r="R75" s="246"/>
      <c r="S75" s="246"/>
      <c r="T75" s="246"/>
      <c r="U75" s="246"/>
      <c r="V75" s="246"/>
      <c r="W75" s="246"/>
      <c r="X75" s="246"/>
      <c r="Y75" s="246"/>
    </row>
    <row r="76" spans="1:25" ht="12" customHeight="1">
      <c r="A76" s="30">
        <v>72</v>
      </c>
      <c r="B76" s="30" t="s">
        <v>618</v>
      </c>
      <c r="C76" s="30" t="s">
        <v>613</v>
      </c>
      <c r="D76" s="30" t="s">
        <v>614</v>
      </c>
      <c r="E76" s="30" t="s">
        <v>617</v>
      </c>
      <c r="F76" s="30" t="s">
        <v>30</v>
      </c>
      <c r="G76" s="30" t="s">
        <v>616</v>
      </c>
      <c r="H76" s="37">
        <v>6</v>
      </c>
      <c r="I76" s="30">
        <v>6</v>
      </c>
      <c r="J76" s="30">
        <v>3</v>
      </c>
      <c r="K76" s="36">
        <v>50000</v>
      </c>
      <c r="L76" s="152">
        <v>1</v>
      </c>
      <c r="M76" s="33">
        <f t="shared" si="6"/>
        <v>50000</v>
      </c>
      <c r="N76" s="33">
        <f t="shared" si="7"/>
        <v>50000</v>
      </c>
      <c r="O76" s="225">
        <f t="shared" si="12"/>
        <v>50000</v>
      </c>
      <c r="P76" s="145">
        <f t="shared" si="11"/>
        <v>45000</v>
      </c>
      <c r="Q76" s="246"/>
      <c r="R76" s="246"/>
      <c r="S76" s="246"/>
      <c r="T76" s="246"/>
      <c r="U76" s="246"/>
      <c r="V76" s="246"/>
      <c r="W76" s="246"/>
      <c r="X76" s="246"/>
      <c r="Y76" s="246"/>
    </row>
    <row r="77" spans="1:25" ht="12" customHeight="1">
      <c r="A77" s="42">
        <v>73</v>
      </c>
      <c r="B77" s="42" t="s">
        <v>276</v>
      </c>
      <c r="C77" s="42" t="s">
        <v>613</v>
      </c>
      <c r="D77" s="42" t="s">
        <v>614</v>
      </c>
      <c r="E77" s="42" t="s">
        <v>617</v>
      </c>
      <c r="F77" s="42" t="s">
        <v>30</v>
      </c>
      <c r="G77" s="42" t="s">
        <v>616</v>
      </c>
      <c r="H77" s="46">
        <v>6</v>
      </c>
      <c r="I77" s="42">
        <v>6</v>
      </c>
      <c r="J77" s="42">
        <v>3</v>
      </c>
      <c r="K77" s="45">
        <v>50000</v>
      </c>
      <c r="L77" s="196">
        <v>1</v>
      </c>
      <c r="M77" s="47">
        <f t="shared" si="6"/>
        <v>50000</v>
      </c>
      <c r="N77" s="47">
        <f t="shared" si="7"/>
        <v>50000</v>
      </c>
      <c r="O77" s="269">
        <f t="shared" si="12"/>
        <v>50000</v>
      </c>
      <c r="P77" s="202">
        <f t="shared" si="11"/>
        <v>45000</v>
      </c>
      <c r="Q77" s="246"/>
      <c r="R77" s="246"/>
      <c r="S77" s="246"/>
      <c r="T77" s="246"/>
      <c r="U77" s="246"/>
      <c r="V77" s="246"/>
      <c r="W77" s="246"/>
      <c r="X77" s="246"/>
      <c r="Y77" s="246"/>
    </row>
    <row r="78" spans="1:25" ht="12" customHeight="1">
      <c r="A78" s="58">
        <v>74</v>
      </c>
      <c r="B78" s="58" t="s">
        <v>619</v>
      </c>
      <c r="C78" s="58" t="s">
        <v>620</v>
      </c>
      <c r="D78" s="58" t="s">
        <v>621</v>
      </c>
      <c r="E78" s="58" t="s">
        <v>122</v>
      </c>
      <c r="F78" s="58" t="s">
        <v>29</v>
      </c>
      <c r="G78" s="58" t="s">
        <v>33</v>
      </c>
      <c r="H78" s="62">
        <v>33</v>
      </c>
      <c r="I78" s="58">
        <v>33</v>
      </c>
      <c r="J78" s="58">
        <v>1</v>
      </c>
      <c r="K78" s="61">
        <v>200000</v>
      </c>
      <c r="L78" s="151">
        <v>1</v>
      </c>
      <c r="M78" s="63">
        <f t="shared" si="6"/>
        <v>200000</v>
      </c>
      <c r="N78" s="63">
        <f t="shared" si="7"/>
        <v>200000</v>
      </c>
      <c r="O78" s="224">
        <f t="shared" si="12"/>
        <v>200000</v>
      </c>
      <c r="P78" s="143">
        <f t="shared" si="11"/>
        <v>180000</v>
      </c>
      <c r="Q78" s="246"/>
      <c r="R78" s="246"/>
      <c r="S78" s="246"/>
      <c r="T78" s="246"/>
      <c r="U78" s="246"/>
      <c r="V78" s="246"/>
      <c r="W78" s="246"/>
      <c r="X78" s="246"/>
      <c r="Y78" s="246"/>
    </row>
    <row r="79" spans="1:25" ht="12" customHeight="1">
      <c r="A79" s="30">
        <v>75</v>
      </c>
      <c r="B79" s="30" t="s">
        <v>622</v>
      </c>
      <c r="C79" s="30" t="s">
        <v>620</v>
      </c>
      <c r="D79" s="30" t="s">
        <v>621</v>
      </c>
      <c r="E79" s="30" t="s">
        <v>122</v>
      </c>
      <c r="F79" s="30" t="s">
        <v>29</v>
      </c>
      <c r="G79" s="30" t="s">
        <v>33</v>
      </c>
      <c r="H79" s="37">
        <v>33</v>
      </c>
      <c r="I79" s="30">
        <v>33</v>
      </c>
      <c r="J79" s="30">
        <v>1</v>
      </c>
      <c r="K79" s="36">
        <v>200000</v>
      </c>
      <c r="L79" s="152">
        <v>1</v>
      </c>
      <c r="M79" s="33">
        <f t="shared" si="6"/>
        <v>200000</v>
      </c>
      <c r="N79" s="33">
        <f t="shared" si="7"/>
        <v>200000</v>
      </c>
      <c r="O79" s="225">
        <f t="shared" si="12"/>
        <v>200000</v>
      </c>
      <c r="P79" s="143">
        <f t="shared" si="11"/>
        <v>180000</v>
      </c>
      <c r="Q79" s="246"/>
      <c r="R79" s="246"/>
      <c r="S79" s="246"/>
      <c r="T79" s="246"/>
      <c r="U79" s="246"/>
      <c r="V79" s="246"/>
      <c r="W79" s="246"/>
      <c r="X79" s="246"/>
      <c r="Y79" s="246"/>
    </row>
    <row r="80" spans="1:25" ht="12" customHeight="1">
      <c r="A80" s="30">
        <v>76</v>
      </c>
      <c r="B80" s="30" t="s">
        <v>623</v>
      </c>
      <c r="C80" s="30" t="s">
        <v>620</v>
      </c>
      <c r="D80" s="30" t="s">
        <v>621</v>
      </c>
      <c r="E80" s="30" t="s">
        <v>122</v>
      </c>
      <c r="F80" s="30" t="s">
        <v>29</v>
      </c>
      <c r="G80" s="30" t="s">
        <v>33</v>
      </c>
      <c r="H80" s="37">
        <v>33</v>
      </c>
      <c r="I80" s="30">
        <v>33</v>
      </c>
      <c r="J80" s="30">
        <v>1</v>
      </c>
      <c r="K80" s="36">
        <v>200000</v>
      </c>
      <c r="L80" s="152">
        <v>1</v>
      </c>
      <c r="M80" s="33">
        <f t="shared" si="6"/>
        <v>200000</v>
      </c>
      <c r="N80" s="33">
        <f t="shared" si="7"/>
        <v>200000</v>
      </c>
      <c r="O80" s="225">
        <f t="shared" si="12"/>
        <v>200000</v>
      </c>
      <c r="P80" s="143">
        <f t="shared" si="11"/>
        <v>180000</v>
      </c>
      <c r="Q80" s="246"/>
      <c r="R80" s="246"/>
      <c r="S80" s="246"/>
      <c r="T80" s="246"/>
      <c r="U80" s="246"/>
      <c r="V80" s="246"/>
      <c r="W80" s="246"/>
      <c r="X80" s="246"/>
      <c r="Y80" s="246"/>
    </row>
    <row r="81" spans="1:25" ht="12" customHeight="1">
      <c r="A81" s="30">
        <v>77</v>
      </c>
      <c r="B81" s="30" t="s">
        <v>624</v>
      </c>
      <c r="C81" s="30" t="s">
        <v>620</v>
      </c>
      <c r="D81" s="30" t="s">
        <v>621</v>
      </c>
      <c r="E81" s="30" t="s">
        <v>122</v>
      </c>
      <c r="F81" s="30" t="s">
        <v>29</v>
      </c>
      <c r="G81" s="30" t="s">
        <v>33</v>
      </c>
      <c r="H81" s="37">
        <v>33</v>
      </c>
      <c r="I81" s="30">
        <v>33</v>
      </c>
      <c r="J81" s="30">
        <v>1</v>
      </c>
      <c r="K81" s="36">
        <v>200000</v>
      </c>
      <c r="L81" s="152">
        <v>1</v>
      </c>
      <c r="M81" s="33">
        <f t="shared" si="6"/>
        <v>200000</v>
      </c>
      <c r="N81" s="33">
        <f t="shared" si="7"/>
        <v>200000</v>
      </c>
      <c r="O81" s="225">
        <f t="shared" si="12"/>
        <v>200000</v>
      </c>
      <c r="P81" s="143">
        <f t="shared" si="11"/>
        <v>180000</v>
      </c>
      <c r="Q81" s="246"/>
      <c r="R81" s="246"/>
      <c r="S81" s="246"/>
      <c r="T81" s="246"/>
      <c r="U81" s="246"/>
      <c r="V81" s="246"/>
      <c r="W81" s="246"/>
      <c r="X81" s="246"/>
      <c r="Y81" s="246"/>
    </row>
    <row r="82" spans="1:25" ht="12" customHeight="1">
      <c r="A82" s="30">
        <v>78</v>
      </c>
      <c r="B82" s="30" t="s">
        <v>625</v>
      </c>
      <c r="C82" s="30" t="s">
        <v>620</v>
      </c>
      <c r="D82" s="30" t="s">
        <v>621</v>
      </c>
      <c r="E82" s="30" t="s">
        <v>122</v>
      </c>
      <c r="F82" s="30" t="s">
        <v>29</v>
      </c>
      <c r="G82" s="30" t="s">
        <v>33</v>
      </c>
      <c r="H82" s="37">
        <v>33</v>
      </c>
      <c r="I82" s="30">
        <v>33</v>
      </c>
      <c r="J82" s="30">
        <v>1</v>
      </c>
      <c r="K82" s="36">
        <v>200000</v>
      </c>
      <c r="L82" s="152">
        <v>1</v>
      </c>
      <c r="M82" s="33">
        <f t="shared" si="6"/>
        <v>200000</v>
      </c>
      <c r="N82" s="33">
        <f t="shared" si="7"/>
        <v>200000</v>
      </c>
      <c r="O82" s="225">
        <f t="shared" si="12"/>
        <v>200000</v>
      </c>
      <c r="P82" s="143">
        <f t="shared" si="11"/>
        <v>180000</v>
      </c>
      <c r="Q82" s="246"/>
      <c r="R82" s="246"/>
      <c r="S82" s="246"/>
      <c r="T82" s="246"/>
      <c r="U82" s="246"/>
      <c r="V82" s="246"/>
      <c r="W82" s="246"/>
      <c r="X82" s="246"/>
      <c r="Y82" s="246"/>
    </row>
    <row r="83" spans="1:25" ht="12" customHeight="1">
      <c r="A83" s="30">
        <v>79</v>
      </c>
      <c r="B83" s="30" t="s">
        <v>626</v>
      </c>
      <c r="C83" s="30" t="s">
        <v>620</v>
      </c>
      <c r="D83" s="30" t="s">
        <v>621</v>
      </c>
      <c r="E83" s="30" t="s">
        <v>122</v>
      </c>
      <c r="F83" s="30" t="s">
        <v>29</v>
      </c>
      <c r="G83" s="30" t="s">
        <v>33</v>
      </c>
      <c r="H83" s="37">
        <v>33</v>
      </c>
      <c r="I83" s="30">
        <v>33</v>
      </c>
      <c r="J83" s="30">
        <v>1</v>
      </c>
      <c r="K83" s="36">
        <v>200000</v>
      </c>
      <c r="L83" s="152">
        <v>1</v>
      </c>
      <c r="M83" s="33">
        <f t="shared" si="6"/>
        <v>200000</v>
      </c>
      <c r="N83" s="33">
        <f t="shared" si="7"/>
        <v>200000</v>
      </c>
      <c r="O83" s="225">
        <f t="shared" si="12"/>
        <v>200000</v>
      </c>
      <c r="P83" s="143">
        <f t="shared" si="11"/>
        <v>180000</v>
      </c>
      <c r="Q83" s="246"/>
      <c r="R83" s="246"/>
      <c r="S83" s="246"/>
      <c r="T83" s="246"/>
      <c r="U83" s="246"/>
      <c r="V83" s="246"/>
      <c r="W83" s="246"/>
      <c r="X83" s="246"/>
      <c r="Y83" s="246"/>
    </row>
    <row r="84" spans="1:25" ht="12" customHeight="1">
      <c r="A84" s="30">
        <v>80</v>
      </c>
      <c r="B84" s="30" t="s">
        <v>627</v>
      </c>
      <c r="C84" s="30" t="s">
        <v>620</v>
      </c>
      <c r="D84" s="30" t="s">
        <v>621</v>
      </c>
      <c r="E84" s="30" t="s">
        <v>122</v>
      </c>
      <c r="F84" s="30" t="s">
        <v>29</v>
      </c>
      <c r="G84" s="30" t="s">
        <v>33</v>
      </c>
      <c r="H84" s="37">
        <v>33</v>
      </c>
      <c r="I84" s="30">
        <v>33</v>
      </c>
      <c r="J84" s="30">
        <v>1</v>
      </c>
      <c r="K84" s="36">
        <v>200000</v>
      </c>
      <c r="L84" s="152">
        <v>1</v>
      </c>
      <c r="M84" s="33">
        <f t="shared" si="6"/>
        <v>200000</v>
      </c>
      <c r="N84" s="33">
        <f t="shared" si="7"/>
        <v>200000</v>
      </c>
      <c r="O84" s="225">
        <f t="shared" si="12"/>
        <v>200000</v>
      </c>
      <c r="P84" s="143">
        <f t="shared" si="11"/>
        <v>180000</v>
      </c>
      <c r="Q84" s="246"/>
      <c r="R84" s="246"/>
      <c r="S84" s="246"/>
      <c r="T84" s="246"/>
      <c r="U84" s="246"/>
      <c r="V84" s="246"/>
      <c r="W84" s="246"/>
      <c r="X84" s="246"/>
      <c r="Y84" s="246"/>
    </row>
    <row r="85" spans="1:25" ht="12" customHeight="1">
      <c r="A85" s="30">
        <v>81</v>
      </c>
      <c r="B85" s="30" t="s">
        <v>628</v>
      </c>
      <c r="C85" s="30" t="s">
        <v>620</v>
      </c>
      <c r="D85" s="30" t="s">
        <v>621</v>
      </c>
      <c r="E85" s="30" t="s">
        <v>122</v>
      </c>
      <c r="F85" s="30" t="s">
        <v>29</v>
      </c>
      <c r="G85" s="30" t="s">
        <v>33</v>
      </c>
      <c r="H85" s="37">
        <v>33</v>
      </c>
      <c r="I85" s="30">
        <v>33</v>
      </c>
      <c r="J85" s="30">
        <v>1</v>
      </c>
      <c r="K85" s="36">
        <v>200000</v>
      </c>
      <c r="L85" s="152">
        <v>1</v>
      </c>
      <c r="M85" s="33">
        <f t="shared" si="6"/>
        <v>200000</v>
      </c>
      <c r="N85" s="33">
        <f t="shared" si="7"/>
        <v>200000</v>
      </c>
      <c r="O85" s="225">
        <f t="shared" si="12"/>
        <v>200000</v>
      </c>
      <c r="P85" s="143">
        <f t="shared" si="11"/>
        <v>180000</v>
      </c>
      <c r="Q85" s="246"/>
      <c r="R85" s="246"/>
      <c r="S85" s="246"/>
      <c r="T85" s="246"/>
      <c r="U85" s="246"/>
      <c r="V85" s="246"/>
      <c r="W85" s="246"/>
      <c r="X85" s="246"/>
      <c r="Y85" s="246"/>
    </row>
    <row r="86" spans="1:25" ht="12" customHeight="1">
      <c r="A86" s="30">
        <v>82</v>
      </c>
      <c r="B86" s="30" t="s">
        <v>629</v>
      </c>
      <c r="C86" s="30" t="s">
        <v>620</v>
      </c>
      <c r="D86" s="30" t="s">
        <v>621</v>
      </c>
      <c r="E86" s="30" t="s">
        <v>122</v>
      </c>
      <c r="F86" s="30" t="s">
        <v>29</v>
      </c>
      <c r="G86" s="30" t="s">
        <v>33</v>
      </c>
      <c r="H86" s="37">
        <v>33</v>
      </c>
      <c r="I86" s="30">
        <v>33</v>
      </c>
      <c r="J86" s="30">
        <v>1</v>
      </c>
      <c r="K86" s="36">
        <v>200000</v>
      </c>
      <c r="L86" s="152">
        <v>1</v>
      </c>
      <c r="M86" s="33">
        <f t="shared" si="6"/>
        <v>200000</v>
      </c>
      <c r="N86" s="33">
        <f t="shared" si="7"/>
        <v>200000</v>
      </c>
      <c r="O86" s="225">
        <f t="shared" si="12"/>
        <v>200000</v>
      </c>
      <c r="P86" s="143">
        <f t="shared" si="11"/>
        <v>180000</v>
      </c>
      <c r="Q86" s="246"/>
      <c r="R86" s="246"/>
      <c r="S86" s="246"/>
      <c r="T86" s="246"/>
      <c r="U86" s="246"/>
      <c r="V86" s="246"/>
      <c r="W86" s="246"/>
      <c r="X86" s="246"/>
      <c r="Y86" s="246"/>
    </row>
    <row r="87" spans="1:25" ht="24" customHeight="1">
      <c r="A87" s="30">
        <v>83</v>
      </c>
      <c r="B87" s="30" t="s">
        <v>630</v>
      </c>
      <c r="C87" s="30" t="s">
        <v>620</v>
      </c>
      <c r="D87" s="30" t="s">
        <v>621</v>
      </c>
      <c r="E87" s="30" t="s">
        <v>122</v>
      </c>
      <c r="F87" s="30" t="s">
        <v>29</v>
      </c>
      <c r="G87" s="30" t="s">
        <v>33</v>
      </c>
      <c r="H87" s="37">
        <v>33</v>
      </c>
      <c r="I87" s="30">
        <v>33</v>
      </c>
      <c r="J87" s="30">
        <v>1</v>
      </c>
      <c r="K87" s="36">
        <v>200000</v>
      </c>
      <c r="L87" s="152">
        <v>1</v>
      </c>
      <c r="M87" s="33">
        <f t="shared" si="6"/>
        <v>200000</v>
      </c>
      <c r="N87" s="33">
        <f t="shared" si="7"/>
        <v>200000</v>
      </c>
      <c r="O87" s="225">
        <f t="shared" si="12"/>
        <v>200000</v>
      </c>
      <c r="P87" s="143">
        <f t="shared" si="11"/>
        <v>180000</v>
      </c>
      <c r="Q87" s="246"/>
      <c r="R87" s="246"/>
      <c r="S87" s="246"/>
      <c r="T87" s="246"/>
      <c r="U87" s="246"/>
      <c r="V87" s="246"/>
      <c r="W87" s="246"/>
      <c r="X87" s="246"/>
      <c r="Y87" s="246"/>
    </row>
    <row r="88" spans="1:25" ht="21" customHeight="1">
      <c r="A88" s="30">
        <v>84</v>
      </c>
      <c r="B88" s="30" t="s">
        <v>631</v>
      </c>
      <c r="C88" s="30" t="s">
        <v>620</v>
      </c>
      <c r="D88" s="30" t="s">
        <v>621</v>
      </c>
      <c r="E88" s="30" t="s">
        <v>122</v>
      </c>
      <c r="F88" s="30" t="s">
        <v>29</v>
      </c>
      <c r="G88" s="30" t="s">
        <v>33</v>
      </c>
      <c r="H88" s="37">
        <v>33</v>
      </c>
      <c r="I88" s="30">
        <v>33</v>
      </c>
      <c r="J88" s="30">
        <v>1</v>
      </c>
      <c r="K88" s="36">
        <v>200000</v>
      </c>
      <c r="L88" s="152">
        <v>1</v>
      </c>
      <c r="M88" s="33">
        <f t="shared" si="6"/>
        <v>200000</v>
      </c>
      <c r="N88" s="33">
        <f t="shared" si="7"/>
        <v>200000</v>
      </c>
      <c r="O88" s="225">
        <f t="shared" si="12"/>
        <v>200000</v>
      </c>
      <c r="P88" s="143">
        <f t="shared" si="11"/>
        <v>180000</v>
      </c>
      <c r="Q88" s="246"/>
      <c r="R88" s="246"/>
      <c r="S88" s="246"/>
      <c r="T88" s="246"/>
      <c r="U88" s="246"/>
      <c r="V88" s="246"/>
      <c r="W88" s="246"/>
      <c r="X88" s="246"/>
      <c r="Y88" s="246"/>
    </row>
    <row r="89" spans="1:25" ht="19.5" customHeight="1">
      <c r="A89" s="30">
        <v>85</v>
      </c>
      <c r="B89" s="30" t="s">
        <v>630</v>
      </c>
      <c r="C89" s="30" t="s">
        <v>632</v>
      </c>
      <c r="D89" s="30" t="s">
        <v>621</v>
      </c>
      <c r="E89" s="30" t="s">
        <v>633</v>
      </c>
      <c r="F89" s="30" t="s">
        <v>29</v>
      </c>
      <c r="G89" s="30" t="s">
        <v>33</v>
      </c>
      <c r="H89" s="817">
        <v>33</v>
      </c>
      <c r="I89" s="766">
        <v>99</v>
      </c>
      <c r="J89" s="766">
        <v>1</v>
      </c>
      <c r="K89" s="36">
        <v>200000</v>
      </c>
      <c r="L89" s="152">
        <v>0.25</v>
      </c>
      <c r="M89" s="33">
        <f t="shared" si="6"/>
        <v>50000</v>
      </c>
      <c r="N89" s="33">
        <f t="shared" si="7"/>
        <v>50000</v>
      </c>
      <c r="O89" s="225">
        <f t="shared" si="12"/>
        <v>50000</v>
      </c>
      <c r="P89" s="143">
        <f t="shared" si="11"/>
        <v>45000</v>
      </c>
      <c r="Q89" s="246"/>
      <c r="R89" s="246"/>
      <c r="S89" s="246"/>
      <c r="T89" s="246"/>
      <c r="U89" s="246"/>
      <c r="V89" s="246"/>
      <c r="W89" s="246"/>
      <c r="X89" s="246"/>
      <c r="Y89" s="246"/>
    </row>
    <row r="90" spans="1:25" ht="12" customHeight="1">
      <c r="A90" s="79">
        <v>86</v>
      </c>
      <c r="B90" s="79" t="s">
        <v>634</v>
      </c>
      <c r="C90" s="79" t="s">
        <v>632</v>
      </c>
      <c r="D90" s="79" t="s">
        <v>621</v>
      </c>
      <c r="E90" s="79" t="s">
        <v>633</v>
      </c>
      <c r="F90" s="79" t="s">
        <v>29</v>
      </c>
      <c r="G90" s="79" t="s">
        <v>33</v>
      </c>
      <c r="H90" s="732"/>
      <c r="I90" s="732"/>
      <c r="J90" s="732"/>
      <c r="K90" s="82">
        <v>200000</v>
      </c>
      <c r="L90" s="134">
        <v>0.25</v>
      </c>
      <c r="M90" s="84">
        <f t="shared" si="6"/>
        <v>50000</v>
      </c>
      <c r="N90" s="84">
        <f t="shared" si="7"/>
        <v>50000</v>
      </c>
      <c r="O90" s="270">
        <f t="shared" si="12"/>
        <v>50000</v>
      </c>
      <c r="P90" s="143">
        <f t="shared" si="11"/>
        <v>45000</v>
      </c>
      <c r="Q90" s="246"/>
      <c r="R90" s="246"/>
      <c r="S90" s="246"/>
      <c r="T90" s="246"/>
      <c r="U90" s="246"/>
      <c r="V90" s="246"/>
      <c r="W90" s="246"/>
      <c r="X90" s="246"/>
      <c r="Y90" s="246"/>
    </row>
    <row r="91" spans="1:25" ht="22.5" customHeight="1">
      <c r="A91" s="257">
        <v>87</v>
      </c>
      <c r="B91" s="24" t="s">
        <v>635</v>
      </c>
      <c r="C91" s="24" t="s">
        <v>636</v>
      </c>
      <c r="D91" s="24" t="s">
        <v>637</v>
      </c>
      <c r="E91" s="24" t="s">
        <v>638</v>
      </c>
      <c r="F91" s="24" t="s">
        <v>568</v>
      </c>
      <c r="G91" s="24" t="s">
        <v>569</v>
      </c>
      <c r="H91" s="28">
        <v>15</v>
      </c>
      <c r="I91" s="24">
        <v>23</v>
      </c>
      <c r="J91" s="24">
        <v>1</v>
      </c>
      <c r="K91" s="87">
        <v>200000</v>
      </c>
      <c r="L91" s="193">
        <v>0</v>
      </c>
      <c r="M91" s="87">
        <v>0</v>
      </c>
      <c r="N91" s="24">
        <v>0</v>
      </c>
      <c r="O91" s="811">
        <v>0</v>
      </c>
      <c r="P91" s="754">
        <f t="shared" si="11"/>
        <v>0</v>
      </c>
      <c r="Q91" s="246"/>
      <c r="R91" s="246"/>
      <c r="S91" s="246"/>
      <c r="T91" s="246"/>
      <c r="U91" s="246"/>
      <c r="V91" s="246"/>
      <c r="W91" s="246"/>
      <c r="X91" s="246"/>
      <c r="Y91" s="246"/>
    </row>
    <row r="92" spans="1:25" ht="12" customHeight="1">
      <c r="A92" s="272">
        <v>88</v>
      </c>
      <c r="B92" s="30" t="s">
        <v>635</v>
      </c>
      <c r="C92" s="30" t="s">
        <v>636</v>
      </c>
      <c r="D92" s="30" t="s">
        <v>637</v>
      </c>
      <c r="E92" s="30" t="s">
        <v>638</v>
      </c>
      <c r="F92" s="30" t="s">
        <v>33</v>
      </c>
      <c r="G92" s="30" t="s">
        <v>639</v>
      </c>
      <c r="H92" s="37">
        <v>18</v>
      </c>
      <c r="I92" s="30">
        <v>39</v>
      </c>
      <c r="J92" s="30">
        <v>1</v>
      </c>
      <c r="K92" s="36">
        <v>200000</v>
      </c>
      <c r="L92" s="152">
        <v>0</v>
      </c>
      <c r="M92" s="33">
        <f t="shared" ref="M92:M148" si="13">K92*L92</f>
        <v>0</v>
      </c>
      <c r="N92" s="30">
        <v>0</v>
      </c>
      <c r="O92" s="747"/>
      <c r="P92" s="752"/>
      <c r="Q92" s="246"/>
      <c r="R92" s="246"/>
      <c r="S92" s="246"/>
      <c r="T92" s="246"/>
      <c r="U92" s="246"/>
      <c r="V92" s="246"/>
      <c r="W92" s="246"/>
      <c r="X92" s="246"/>
      <c r="Y92" s="246"/>
    </row>
    <row r="93" spans="1:25" ht="15" customHeight="1">
      <c r="A93" s="258">
        <v>89</v>
      </c>
      <c r="B93" s="42" t="s">
        <v>635</v>
      </c>
      <c r="C93" s="42" t="s">
        <v>636</v>
      </c>
      <c r="D93" s="42" t="s">
        <v>637</v>
      </c>
      <c r="E93" s="42" t="s">
        <v>638</v>
      </c>
      <c r="F93" s="42" t="s">
        <v>30</v>
      </c>
      <c r="G93" s="42" t="s">
        <v>640</v>
      </c>
      <c r="H93" s="46">
        <v>30</v>
      </c>
      <c r="I93" s="42">
        <v>61</v>
      </c>
      <c r="J93" s="42">
        <v>1</v>
      </c>
      <c r="K93" s="45">
        <v>100000</v>
      </c>
      <c r="L93" s="196">
        <v>0</v>
      </c>
      <c r="M93" s="47">
        <f t="shared" si="13"/>
        <v>0</v>
      </c>
      <c r="N93" s="42">
        <v>0</v>
      </c>
      <c r="O93" s="794"/>
      <c r="P93" s="725"/>
      <c r="Q93" s="246"/>
      <c r="R93" s="246"/>
      <c r="S93" s="246"/>
      <c r="T93" s="246"/>
      <c r="U93" s="246"/>
      <c r="V93" s="246"/>
      <c r="W93" s="246"/>
      <c r="X93" s="246"/>
      <c r="Y93" s="246"/>
    </row>
    <row r="94" spans="1:25" ht="24" customHeight="1">
      <c r="A94" s="257">
        <v>90</v>
      </c>
      <c r="B94" s="24" t="s">
        <v>641</v>
      </c>
      <c r="C94" s="24" t="s">
        <v>636</v>
      </c>
      <c r="D94" s="24" t="s">
        <v>637</v>
      </c>
      <c r="E94" s="24" t="s">
        <v>638</v>
      </c>
      <c r="F94" s="24" t="s">
        <v>568</v>
      </c>
      <c r="G94" s="24" t="s">
        <v>569</v>
      </c>
      <c r="H94" s="28">
        <v>15</v>
      </c>
      <c r="I94" s="24">
        <v>23</v>
      </c>
      <c r="J94" s="24">
        <v>1</v>
      </c>
      <c r="K94" s="87">
        <v>200000</v>
      </c>
      <c r="L94" s="193">
        <v>1</v>
      </c>
      <c r="M94" s="27">
        <f t="shared" si="13"/>
        <v>200000</v>
      </c>
      <c r="N94" s="27">
        <f t="shared" ref="N94:N148" si="14">K94*L94</f>
        <v>200000</v>
      </c>
      <c r="O94" s="793">
        <f>N94+N95+N96</f>
        <v>500000</v>
      </c>
      <c r="P94" s="754">
        <f>O94*90%</f>
        <v>450000</v>
      </c>
      <c r="Q94" s="246"/>
      <c r="R94" s="246"/>
      <c r="S94" s="246"/>
      <c r="T94" s="246"/>
      <c r="U94" s="246"/>
      <c r="V94" s="246"/>
      <c r="W94" s="246"/>
      <c r="X94" s="246"/>
      <c r="Y94" s="246"/>
    </row>
    <row r="95" spans="1:25" ht="12" customHeight="1">
      <c r="A95" s="272">
        <v>91</v>
      </c>
      <c r="B95" s="30" t="s">
        <v>641</v>
      </c>
      <c r="C95" s="30" t="s">
        <v>636</v>
      </c>
      <c r="D95" s="30" t="s">
        <v>637</v>
      </c>
      <c r="E95" s="30" t="s">
        <v>638</v>
      </c>
      <c r="F95" s="30" t="s">
        <v>33</v>
      </c>
      <c r="G95" s="30" t="s">
        <v>639</v>
      </c>
      <c r="H95" s="37">
        <v>18</v>
      </c>
      <c r="I95" s="30">
        <v>39</v>
      </c>
      <c r="J95" s="30">
        <v>1</v>
      </c>
      <c r="K95" s="36">
        <v>200000</v>
      </c>
      <c r="L95" s="152">
        <v>1</v>
      </c>
      <c r="M95" s="33">
        <f t="shared" si="13"/>
        <v>200000</v>
      </c>
      <c r="N95" s="33">
        <f t="shared" si="14"/>
        <v>200000</v>
      </c>
      <c r="O95" s="747"/>
      <c r="P95" s="752"/>
      <c r="Q95" s="246"/>
      <c r="R95" s="246"/>
      <c r="S95" s="246"/>
      <c r="T95" s="246"/>
      <c r="U95" s="246"/>
      <c r="V95" s="246"/>
      <c r="W95" s="246"/>
      <c r="X95" s="246"/>
      <c r="Y95" s="246"/>
    </row>
    <row r="96" spans="1:25" ht="12" customHeight="1">
      <c r="A96" s="258">
        <v>92</v>
      </c>
      <c r="B96" s="42" t="s">
        <v>641</v>
      </c>
      <c r="C96" s="42" t="s">
        <v>636</v>
      </c>
      <c r="D96" s="42" t="s">
        <v>637</v>
      </c>
      <c r="E96" s="42" t="s">
        <v>638</v>
      </c>
      <c r="F96" s="42" t="s">
        <v>30</v>
      </c>
      <c r="G96" s="42" t="s">
        <v>640</v>
      </c>
      <c r="H96" s="46">
        <v>30</v>
      </c>
      <c r="I96" s="42">
        <v>61</v>
      </c>
      <c r="J96" s="42">
        <v>1</v>
      </c>
      <c r="K96" s="45">
        <v>100000</v>
      </c>
      <c r="L96" s="196">
        <v>1</v>
      </c>
      <c r="M96" s="47">
        <f t="shared" si="13"/>
        <v>100000</v>
      </c>
      <c r="N96" s="47">
        <f t="shared" si="14"/>
        <v>100000</v>
      </c>
      <c r="O96" s="794"/>
      <c r="P96" s="725"/>
      <c r="Q96" s="246"/>
      <c r="R96" s="246"/>
      <c r="S96" s="246"/>
      <c r="T96" s="246"/>
      <c r="U96" s="246"/>
      <c r="V96" s="246"/>
      <c r="W96" s="246"/>
      <c r="X96" s="246"/>
      <c r="Y96" s="246"/>
    </row>
    <row r="97" spans="1:25" ht="12" customHeight="1">
      <c r="A97" s="68">
        <v>93</v>
      </c>
      <c r="B97" s="68" t="s">
        <v>642</v>
      </c>
      <c r="C97" s="68" t="s">
        <v>636</v>
      </c>
      <c r="D97" s="68" t="s">
        <v>643</v>
      </c>
      <c r="E97" s="68" t="s">
        <v>638</v>
      </c>
      <c r="F97" s="68" t="s">
        <v>30</v>
      </c>
      <c r="G97" s="68" t="s">
        <v>644</v>
      </c>
      <c r="H97" s="72">
        <v>13</v>
      </c>
      <c r="I97" s="68">
        <v>27</v>
      </c>
      <c r="J97" s="68">
        <v>1</v>
      </c>
      <c r="K97" s="71">
        <v>100000</v>
      </c>
      <c r="L97" s="180">
        <v>1</v>
      </c>
      <c r="M97" s="73">
        <f t="shared" si="13"/>
        <v>100000</v>
      </c>
      <c r="N97" s="73">
        <f t="shared" si="14"/>
        <v>100000</v>
      </c>
      <c r="O97" s="181">
        <f t="shared" ref="O97:O99" si="15">N97</f>
        <v>100000</v>
      </c>
      <c r="P97" s="154">
        <f t="shared" ref="P97:P100" si="16">O97*90%</f>
        <v>90000</v>
      </c>
      <c r="Q97" s="246"/>
      <c r="R97" s="246"/>
      <c r="S97" s="246"/>
      <c r="T97" s="246"/>
      <c r="U97" s="246"/>
      <c r="V97" s="246"/>
      <c r="W97" s="246"/>
      <c r="X97" s="246"/>
      <c r="Y97" s="246"/>
    </row>
    <row r="98" spans="1:25" ht="12" customHeight="1">
      <c r="A98" s="183">
        <v>94</v>
      </c>
      <c r="B98" s="183" t="s">
        <v>645</v>
      </c>
      <c r="C98" s="183" t="s">
        <v>636</v>
      </c>
      <c r="D98" s="183" t="s">
        <v>646</v>
      </c>
      <c r="E98" s="183" t="s">
        <v>32</v>
      </c>
      <c r="F98" s="183" t="s">
        <v>30</v>
      </c>
      <c r="G98" s="183" t="s">
        <v>647</v>
      </c>
      <c r="H98" s="273">
        <v>24</v>
      </c>
      <c r="I98" s="183">
        <v>24</v>
      </c>
      <c r="J98" s="183">
        <v>2</v>
      </c>
      <c r="K98" s="131">
        <v>15000</v>
      </c>
      <c r="L98" s="132">
        <v>1</v>
      </c>
      <c r="M98" s="163">
        <f t="shared" si="13"/>
        <v>15000</v>
      </c>
      <c r="N98" s="163">
        <f t="shared" si="14"/>
        <v>15000</v>
      </c>
      <c r="O98" s="133">
        <f t="shared" si="15"/>
        <v>15000</v>
      </c>
      <c r="P98" s="154">
        <f t="shared" si="16"/>
        <v>13500</v>
      </c>
      <c r="Q98" s="246"/>
      <c r="R98" s="246"/>
      <c r="S98" s="246"/>
      <c r="T98" s="246"/>
      <c r="U98" s="246"/>
      <c r="V98" s="246"/>
      <c r="W98" s="246"/>
      <c r="X98" s="246"/>
      <c r="Y98" s="246"/>
    </row>
    <row r="99" spans="1:25" ht="12" customHeight="1">
      <c r="A99" s="186">
        <v>95</v>
      </c>
      <c r="B99" s="186" t="s">
        <v>648</v>
      </c>
      <c r="C99" s="186" t="s">
        <v>636</v>
      </c>
      <c r="D99" s="186" t="s">
        <v>646</v>
      </c>
      <c r="E99" s="186" t="s">
        <v>32</v>
      </c>
      <c r="F99" s="186" t="s">
        <v>30</v>
      </c>
      <c r="G99" s="186" t="s">
        <v>647</v>
      </c>
      <c r="H99" s="251">
        <v>24</v>
      </c>
      <c r="I99" s="186">
        <v>24</v>
      </c>
      <c r="J99" s="186">
        <v>2</v>
      </c>
      <c r="K99" s="187">
        <v>15000</v>
      </c>
      <c r="L99" s="188">
        <v>1</v>
      </c>
      <c r="M99" s="191">
        <f t="shared" si="13"/>
        <v>15000</v>
      </c>
      <c r="N99" s="191">
        <f t="shared" si="14"/>
        <v>15000</v>
      </c>
      <c r="O99" s="252">
        <f t="shared" si="15"/>
        <v>15000</v>
      </c>
      <c r="P99" s="154">
        <f t="shared" si="16"/>
        <v>13500</v>
      </c>
      <c r="Q99" s="246"/>
      <c r="R99" s="246"/>
      <c r="S99" s="246"/>
      <c r="T99" s="246"/>
      <c r="U99" s="246"/>
      <c r="V99" s="246"/>
      <c r="W99" s="246"/>
      <c r="X99" s="246"/>
      <c r="Y99" s="246"/>
    </row>
    <row r="100" spans="1:25" ht="12" customHeight="1">
      <c r="A100" s="58">
        <v>96</v>
      </c>
      <c r="B100" s="58" t="s">
        <v>649</v>
      </c>
      <c r="C100" s="58" t="s">
        <v>636</v>
      </c>
      <c r="D100" s="58" t="s">
        <v>637</v>
      </c>
      <c r="E100" s="58" t="s">
        <v>67</v>
      </c>
      <c r="F100" s="58" t="s">
        <v>33</v>
      </c>
      <c r="G100" s="58" t="s">
        <v>647</v>
      </c>
      <c r="H100" s="62">
        <v>30</v>
      </c>
      <c r="I100" s="58">
        <v>56</v>
      </c>
      <c r="J100" s="58">
        <v>1</v>
      </c>
      <c r="K100" s="61">
        <v>10000</v>
      </c>
      <c r="L100" s="151">
        <v>1</v>
      </c>
      <c r="M100" s="63">
        <f t="shared" si="13"/>
        <v>10000</v>
      </c>
      <c r="N100" s="63">
        <f t="shared" si="14"/>
        <v>10000</v>
      </c>
      <c r="O100" s="741">
        <f>N100+N101</f>
        <v>16500</v>
      </c>
      <c r="P100" s="743">
        <f t="shared" si="16"/>
        <v>14850</v>
      </c>
      <c r="Q100" s="246"/>
      <c r="R100" s="246"/>
      <c r="S100" s="246"/>
      <c r="T100" s="246"/>
      <c r="U100" s="246"/>
      <c r="V100" s="246"/>
      <c r="W100" s="246"/>
      <c r="X100" s="246"/>
      <c r="Y100" s="246"/>
    </row>
    <row r="101" spans="1:25" ht="12" customHeight="1">
      <c r="A101" s="79">
        <v>97</v>
      </c>
      <c r="B101" s="79" t="s">
        <v>649</v>
      </c>
      <c r="C101" s="79" t="s">
        <v>636</v>
      </c>
      <c r="D101" s="79" t="s">
        <v>646</v>
      </c>
      <c r="E101" s="79" t="s">
        <v>67</v>
      </c>
      <c r="F101" s="79" t="s">
        <v>33</v>
      </c>
      <c r="G101" s="79" t="s">
        <v>650</v>
      </c>
      <c r="H101" s="83">
        <v>27</v>
      </c>
      <c r="I101" s="79">
        <v>27</v>
      </c>
      <c r="J101" s="79">
        <v>2</v>
      </c>
      <c r="K101" s="82">
        <v>6500</v>
      </c>
      <c r="L101" s="134">
        <v>1</v>
      </c>
      <c r="M101" s="84">
        <f t="shared" si="13"/>
        <v>6500</v>
      </c>
      <c r="N101" s="84">
        <f t="shared" si="14"/>
        <v>6500</v>
      </c>
      <c r="O101" s="742"/>
      <c r="P101" s="725"/>
      <c r="Q101" s="246"/>
      <c r="R101" s="246"/>
      <c r="S101" s="246"/>
      <c r="T101" s="246"/>
      <c r="U101" s="246"/>
      <c r="V101" s="246"/>
      <c r="W101" s="246"/>
      <c r="X101" s="246"/>
      <c r="Y101" s="246"/>
    </row>
    <row r="102" spans="1:25" ht="12" customHeight="1">
      <c r="A102" s="257">
        <v>98</v>
      </c>
      <c r="B102" s="274" t="s">
        <v>651</v>
      </c>
      <c r="C102" s="24" t="s">
        <v>636</v>
      </c>
      <c r="D102" s="24" t="s">
        <v>637</v>
      </c>
      <c r="E102" s="24" t="s">
        <v>67</v>
      </c>
      <c r="F102" s="24" t="s">
        <v>33</v>
      </c>
      <c r="G102" s="24" t="s">
        <v>647</v>
      </c>
      <c r="H102" s="28">
        <v>30</v>
      </c>
      <c r="I102" s="24">
        <v>56</v>
      </c>
      <c r="J102" s="24">
        <v>1</v>
      </c>
      <c r="K102" s="87">
        <v>10000</v>
      </c>
      <c r="L102" s="193">
        <v>1</v>
      </c>
      <c r="M102" s="27">
        <f t="shared" si="13"/>
        <v>10000</v>
      </c>
      <c r="N102" s="27">
        <f t="shared" si="14"/>
        <v>10000</v>
      </c>
      <c r="O102" s="793">
        <f>SUM(N102:N103)</f>
        <v>16500</v>
      </c>
      <c r="P102" s="743">
        <f>O102*90%</f>
        <v>14850</v>
      </c>
      <c r="Q102" s="246"/>
      <c r="R102" s="246"/>
      <c r="S102" s="246"/>
      <c r="T102" s="246"/>
      <c r="U102" s="246"/>
      <c r="V102" s="246"/>
      <c r="W102" s="246"/>
      <c r="X102" s="246"/>
      <c r="Y102" s="246"/>
    </row>
    <row r="103" spans="1:25" ht="12" customHeight="1">
      <c r="A103" s="258">
        <v>99</v>
      </c>
      <c r="B103" s="42" t="s">
        <v>651</v>
      </c>
      <c r="C103" s="42" t="s">
        <v>636</v>
      </c>
      <c r="D103" s="42" t="s">
        <v>646</v>
      </c>
      <c r="E103" s="42" t="s">
        <v>67</v>
      </c>
      <c r="F103" s="42" t="s">
        <v>33</v>
      </c>
      <c r="G103" s="42" t="s">
        <v>650</v>
      </c>
      <c r="H103" s="46">
        <v>27</v>
      </c>
      <c r="I103" s="42">
        <v>27</v>
      </c>
      <c r="J103" s="42">
        <v>2</v>
      </c>
      <c r="K103" s="45">
        <v>6500</v>
      </c>
      <c r="L103" s="196">
        <v>1</v>
      </c>
      <c r="M103" s="47">
        <f t="shared" si="13"/>
        <v>6500</v>
      </c>
      <c r="N103" s="47">
        <f t="shared" si="14"/>
        <v>6500</v>
      </c>
      <c r="O103" s="794"/>
      <c r="P103" s="725"/>
      <c r="Q103" s="246"/>
      <c r="R103" s="246"/>
      <c r="S103" s="246"/>
      <c r="T103" s="246"/>
      <c r="U103" s="246"/>
      <c r="V103" s="246"/>
      <c r="W103" s="246"/>
      <c r="X103" s="246"/>
      <c r="Y103" s="246"/>
    </row>
    <row r="104" spans="1:25" ht="12" customHeight="1">
      <c r="A104" s="183">
        <v>100</v>
      </c>
      <c r="B104" s="183" t="s">
        <v>652</v>
      </c>
      <c r="C104" s="183" t="s">
        <v>636</v>
      </c>
      <c r="D104" s="183" t="s">
        <v>637</v>
      </c>
      <c r="E104" s="183" t="s">
        <v>67</v>
      </c>
      <c r="F104" s="183" t="s">
        <v>33</v>
      </c>
      <c r="G104" s="183" t="s">
        <v>653</v>
      </c>
      <c r="H104" s="273">
        <v>21</v>
      </c>
      <c r="I104" s="183">
        <v>55</v>
      </c>
      <c r="J104" s="183">
        <v>3</v>
      </c>
      <c r="K104" s="131">
        <v>4500</v>
      </c>
      <c r="L104" s="132">
        <v>1</v>
      </c>
      <c r="M104" s="163">
        <f t="shared" si="13"/>
        <v>4500</v>
      </c>
      <c r="N104" s="163">
        <f t="shared" si="14"/>
        <v>4500</v>
      </c>
      <c r="O104" s="133">
        <f t="shared" ref="O104:O106" si="17">N104</f>
        <v>4500</v>
      </c>
      <c r="P104" s="171">
        <f t="shared" ref="P104:P107" si="18">O104*90%</f>
        <v>4050</v>
      </c>
      <c r="Q104" s="246"/>
      <c r="R104" s="246"/>
      <c r="S104" s="246"/>
      <c r="T104" s="246"/>
      <c r="U104" s="246"/>
      <c r="V104" s="246"/>
      <c r="W104" s="246"/>
      <c r="X104" s="246"/>
      <c r="Y104" s="246"/>
    </row>
    <row r="105" spans="1:25" ht="12" customHeight="1">
      <c r="A105" s="250">
        <v>101</v>
      </c>
      <c r="B105" s="186" t="s">
        <v>654</v>
      </c>
      <c r="C105" s="186" t="s">
        <v>655</v>
      </c>
      <c r="D105" s="186" t="s">
        <v>656</v>
      </c>
      <c r="E105" s="186" t="s">
        <v>638</v>
      </c>
      <c r="F105" s="186" t="s">
        <v>33</v>
      </c>
      <c r="G105" s="186" t="s">
        <v>657</v>
      </c>
      <c r="H105" s="251">
        <v>12</v>
      </c>
      <c r="I105" s="186">
        <v>9</v>
      </c>
      <c r="J105" s="186">
        <v>3</v>
      </c>
      <c r="K105" s="187">
        <v>75000</v>
      </c>
      <c r="L105" s="188">
        <v>1</v>
      </c>
      <c r="M105" s="191">
        <f t="shared" si="13"/>
        <v>75000</v>
      </c>
      <c r="N105" s="191">
        <f t="shared" si="14"/>
        <v>75000</v>
      </c>
      <c r="O105" s="252">
        <f t="shared" si="17"/>
        <v>75000</v>
      </c>
      <c r="P105" s="171">
        <f t="shared" si="18"/>
        <v>67500</v>
      </c>
      <c r="Q105" s="246"/>
      <c r="R105" s="246"/>
      <c r="S105" s="246"/>
      <c r="T105" s="246"/>
      <c r="U105" s="246"/>
      <c r="V105" s="246"/>
      <c r="W105" s="246"/>
      <c r="X105" s="246"/>
      <c r="Y105" s="246"/>
    </row>
    <row r="106" spans="1:25" ht="12" customHeight="1">
      <c r="A106" s="183">
        <v>102</v>
      </c>
      <c r="B106" s="183" t="s">
        <v>658</v>
      </c>
      <c r="C106" s="183" t="s">
        <v>655</v>
      </c>
      <c r="D106" s="183" t="s">
        <v>656</v>
      </c>
      <c r="E106" s="183" t="s">
        <v>638</v>
      </c>
      <c r="F106" s="183" t="s">
        <v>33</v>
      </c>
      <c r="G106" s="183" t="s">
        <v>657</v>
      </c>
      <c r="H106" s="273">
        <v>12</v>
      </c>
      <c r="I106" s="183">
        <v>9</v>
      </c>
      <c r="J106" s="183">
        <v>3</v>
      </c>
      <c r="K106" s="131">
        <v>75000</v>
      </c>
      <c r="L106" s="132">
        <v>1</v>
      </c>
      <c r="M106" s="163">
        <f t="shared" si="13"/>
        <v>75000</v>
      </c>
      <c r="N106" s="163">
        <f t="shared" si="14"/>
        <v>75000</v>
      </c>
      <c r="O106" s="133">
        <f t="shared" si="17"/>
        <v>75000</v>
      </c>
      <c r="P106" s="171">
        <f t="shared" si="18"/>
        <v>67500</v>
      </c>
      <c r="Q106" s="259"/>
      <c r="R106" s="246"/>
      <c r="S106" s="246"/>
      <c r="T106" s="246"/>
      <c r="U106" s="246"/>
      <c r="V106" s="246"/>
      <c r="W106" s="246"/>
      <c r="X106" s="246"/>
      <c r="Y106" s="246"/>
    </row>
    <row r="107" spans="1:25" ht="12" customHeight="1">
      <c r="A107" s="257">
        <v>103</v>
      </c>
      <c r="B107" s="24" t="s">
        <v>659</v>
      </c>
      <c r="C107" s="24" t="s">
        <v>655</v>
      </c>
      <c r="D107" s="24" t="s">
        <v>656</v>
      </c>
      <c r="E107" s="24" t="s">
        <v>67</v>
      </c>
      <c r="F107" s="24" t="s">
        <v>33</v>
      </c>
      <c r="G107" s="24" t="s">
        <v>657</v>
      </c>
      <c r="H107" s="28">
        <v>12</v>
      </c>
      <c r="I107" s="24">
        <v>21</v>
      </c>
      <c r="J107" s="24">
        <v>3</v>
      </c>
      <c r="K107" s="87">
        <v>4500</v>
      </c>
      <c r="L107" s="193">
        <v>1</v>
      </c>
      <c r="M107" s="27">
        <f t="shared" si="13"/>
        <v>4500</v>
      </c>
      <c r="N107" s="27">
        <f t="shared" si="14"/>
        <v>4500</v>
      </c>
      <c r="O107" s="793">
        <f>SUM(N107:N109)</f>
        <v>10125</v>
      </c>
      <c r="P107" s="754">
        <f t="shared" si="18"/>
        <v>9112.5</v>
      </c>
      <c r="Q107" s="246"/>
      <c r="R107" s="246"/>
      <c r="S107" s="246"/>
      <c r="T107" s="246"/>
      <c r="U107" s="246"/>
      <c r="V107" s="246"/>
      <c r="W107" s="246"/>
      <c r="X107" s="246"/>
      <c r="Y107" s="246"/>
    </row>
    <row r="108" spans="1:25" ht="12" customHeight="1">
      <c r="A108" s="272">
        <v>104</v>
      </c>
      <c r="B108" s="30" t="s">
        <v>659</v>
      </c>
      <c r="C108" s="30" t="s">
        <v>655</v>
      </c>
      <c r="D108" s="30" t="s">
        <v>660</v>
      </c>
      <c r="E108" s="30" t="s">
        <v>67</v>
      </c>
      <c r="F108" s="30" t="s">
        <v>33</v>
      </c>
      <c r="G108" s="30" t="s">
        <v>661</v>
      </c>
      <c r="H108" s="37">
        <v>29</v>
      </c>
      <c r="I108" s="30">
        <v>180</v>
      </c>
      <c r="J108" s="30">
        <v>3</v>
      </c>
      <c r="K108" s="36">
        <v>4500</v>
      </c>
      <c r="L108" s="152">
        <v>1</v>
      </c>
      <c r="M108" s="33">
        <f t="shared" si="13"/>
        <v>4500</v>
      </c>
      <c r="N108" s="33">
        <f t="shared" si="14"/>
        <v>4500</v>
      </c>
      <c r="O108" s="747"/>
      <c r="P108" s="752"/>
      <c r="Q108" s="246"/>
      <c r="R108" s="246"/>
      <c r="S108" s="246"/>
      <c r="T108" s="246"/>
      <c r="U108" s="246"/>
      <c r="V108" s="246"/>
      <c r="W108" s="246"/>
      <c r="X108" s="246"/>
      <c r="Y108" s="246"/>
    </row>
    <row r="109" spans="1:25" ht="12" customHeight="1">
      <c r="A109" s="258">
        <v>105</v>
      </c>
      <c r="B109" s="42" t="s">
        <v>659</v>
      </c>
      <c r="C109" s="42" t="s">
        <v>655</v>
      </c>
      <c r="D109" s="42" t="s">
        <v>660</v>
      </c>
      <c r="E109" s="42" t="s">
        <v>67</v>
      </c>
      <c r="F109" s="42" t="s">
        <v>33</v>
      </c>
      <c r="G109" s="42" t="s">
        <v>661</v>
      </c>
      <c r="H109" s="46">
        <v>18</v>
      </c>
      <c r="I109" s="42">
        <v>180</v>
      </c>
      <c r="J109" s="42">
        <v>3</v>
      </c>
      <c r="K109" s="45">
        <v>4500</v>
      </c>
      <c r="L109" s="196">
        <v>0.25</v>
      </c>
      <c r="M109" s="47">
        <f t="shared" si="13"/>
        <v>1125</v>
      </c>
      <c r="N109" s="47">
        <f t="shared" si="14"/>
        <v>1125</v>
      </c>
      <c r="O109" s="794"/>
      <c r="P109" s="725"/>
      <c r="Q109" s="246"/>
      <c r="R109" s="246"/>
      <c r="S109" s="246"/>
      <c r="T109" s="246"/>
      <c r="U109" s="246"/>
      <c r="V109" s="246"/>
      <c r="W109" s="246"/>
      <c r="X109" s="246"/>
      <c r="Y109" s="246"/>
    </row>
    <row r="110" spans="1:25" ht="12" customHeight="1">
      <c r="A110" s="183">
        <v>106</v>
      </c>
      <c r="B110" s="183" t="s">
        <v>662</v>
      </c>
      <c r="C110" s="183" t="s">
        <v>655</v>
      </c>
      <c r="D110" s="183" t="s">
        <v>660</v>
      </c>
      <c r="E110" s="183" t="s">
        <v>67</v>
      </c>
      <c r="F110" s="183" t="s">
        <v>33</v>
      </c>
      <c r="G110" s="183" t="s">
        <v>661</v>
      </c>
      <c r="H110" s="273">
        <v>18</v>
      </c>
      <c r="I110" s="183">
        <v>180</v>
      </c>
      <c r="J110" s="183">
        <v>3</v>
      </c>
      <c r="K110" s="131">
        <v>4500</v>
      </c>
      <c r="L110" s="132">
        <v>1</v>
      </c>
      <c r="M110" s="163">
        <f t="shared" si="13"/>
        <v>4500</v>
      </c>
      <c r="N110" s="163">
        <f t="shared" si="14"/>
        <v>4500</v>
      </c>
      <c r="O110" s="133">
        <f>N110</f>
        <v>4500</v>
      </c>
      <c r="P110" s="171">
        <f t="shared" ref="P110:P134" si="19">O110*90%</f>
        <v>4050</v>
      </c>
      <c r="Q110" s="246"/>
      <c r="R110" s="246"/>
      <c r="S110" s="246"/>
      <c r="T110" s="246"/>
      <c r="U110" s="246"/>
      <c r="V110" s="246"/>
      <c r="W110" s="246"/>
      <c r="X110" s="246"/>
      <c r="Y110" s="246"/>
    </row>
    <row r="111" spans="1:25" ht="12" customHeight="1">
      <c r="A111" s="186">
        <v>107</v>
      </c>
      <c r="B111" s="186" t="s">
        <v>663</v>
      </c>
      <c r="C111" s="186" t="s">
        <v>664</v>
      </c>
      <c r="D111" s="186" t="s">
        <v>665</v>
      </c>
      <c r="E111" s="186" t="s">
        <v>666</v>
      </c>
      <c r="F111" s="186" t="s">
        <v>30</v>
      </c>
      <c r="G111" s="186" t="s">
        <v>667</v>
      </c>
      <c r="H111" s="251">
        <v>20</v>
      </c>
      <c r="I111" s="186">
        <v>6</v>
      </c>
      <c r="J111" s="186">
        <v>1</v>
      </c>
      <c r="K111" s="187">
        <v>5000</v>
      </c>
      <c r="L111" s="188">
        <v>1</v>
      </c>
      <c r="M111" s="191">
        <f t="shared" si="13"/>
        <v>5000</v>
      </c>
      <c r="N111" s="191">
        <f t="shared" si="14"/>
        <v>5000</v>
      </c>
      <c r="O111" s="252">
        <f t="shared" ref="O111:O123" si="20">K111*L111</f>
        <v>5000</v>
      </c>
      <c r="P111" s="171">
        <f t="shared" si="19"/>
        <v>4500</v>
      </c>
      <c r="Q111" s="246"/>
      <c r="R111" s="246"/>
      <c r="S111" s="246"/>
      <c r="T111" s="246"/>
      <c r="U111" s="246"/>
      <c r="V111" s="246"/>
      <c r="W111" s="246"/>
      <c r="X111" s="246"/>
      <c r="Y111" s="246"/>
    </row>
    <row r="112" spans="1:25" ht="12" customHeight="1">
      <c r="A112" s="183">
        <v>108</v>
      </c>
      <c r="B112" s="275" t="s">
        <v>668</v>
      </c>
      <c r="C112" s="183" t="s">
        <v>664</v>
      </c>
      <c r="D112" s="183" t="s">
        <v>665</v>
      </c>
      <c r="E112" s="183" t="s">
        <v>32</v>
      </c>
      <c r="F112" s="183" t="s">
        <v>30</v>
      </c>
      <c r="G112" s="183" t="s">
        <v>667</v>
      </c>
      <c r="H112" s="273">
        <v>20</v>
      </c>
      <c r="I112" s="183">
        <v>7</v>
      </c>
      <c r="J112" s="183">
        <v>3</v>
      </c>
      <c r="K112" s="131">
        <v>10000</v>
      </c>
      <c r="L112" s="132">
        <v>1</v>
      </c>
      <c r="M112" s="163">
        <f t="shared" si="13"/>
        <v>10000</v>
      </c>
      <c r="N112" s="163">
        <f t="shared" si="14"/>
        <v>10000</v>
      </c>
      <c r="O112" s="133">
        <f t="shared" si="20"/>
        <v>10000</v>
      </c>
      <c r="P112" s="171">
        <f t="shared" si="19"/>
        <v>9000</v>
      </c>
      <c r="Q112" s="246"/>
      <c r="R112" s="246"/>
      <c r="S112" s="246"/>
      <c r="T112" s="246"/>
      <c r="U112" s="246"/>
      <c r="V112" s="246"/>
      <c r="W112" s="246"/>
      <c r="X112" s="246"/>
      <c r="Y112" s="246"/>
    </row>
    <row r="113" spans="1:25" ht="12" customHeight="1">
      <c r="A113" s="186">
        <v>109</v>
      </c>
      <c r="B113" s="186" t="s">
        <v>669</v>
      </c>
      <c r="C113" s="186" t="s">
        <v>664</v>
      </c>
      <c r="D113" s="186" t="s">
        <v>670</v>
      </c>
      <c r="E113" s="186" t="s">
        <v>32</v>
      </c>
      <c r="F113" s="186" t="s">
        <v>30</v>
      </c>
      <c r="G113" s="186" t="s">
        <v>667</v>
      </c>
      <c r="H113" s="251">
        <v>20</v>
      </c>
      <c r="I113" s="186">
        <v>6</v>
      </c>
      <c r="J113" s="186">
        <v>3</v>
      </c>
      <c r="K113" s="187">
        <v>10000</v>
      </c>
      <c r="L113" s="276">
        <v>1</v>
      </c>
      <c r="M113" s="191">
        <f t="shared" si="13"/>
        <v>10000</v>
      </c>
      <c r="N113" s="191">
        <f t="shared" si="14"/>
        <v>10000</v>
      </c>
      <c r="O113" s="252">
        <f t="shared" si="20"/>
        <v>10000</v>
      </c>
      <c r="P113" s="171">
        <f t="shared" si="19"/>
        <v>9000</v>
      </c>
      <c r="Q113" s="246"/>
      <c r="R113" s="246"/>
      <c r="S113" s="246"/>
      <c r="T113" s="246"/>
      <c r="U113" s="246"/>
      <c r="V113" s="246"/>
      <c r="W113" s="246"/>
      <c r="X113" s="246"/>
      <c r="Y113" s="246"/>
    </row>
    <row r="114" spans="1:25" ht="12" customHeight="1">
      <c r="A114" s="183">
        <v>110</v>
      </c>
      <c r="B114" s="183" t="s">
        <v>671</v>
      </c>
      <c r="C114" s="183" t="s">
        <v>664</v>
      </c>
      <c r="D114" s="183" t="s">
        <v>670</v>
      </c>
      <c r="E114" s="183" t="s">
        <v>666</v>
      </c>
      <c r="F114" s="183" t="s">
        <v>30</v>
      </c>
      <c r="G114" s="183" t="s">
        <v>667</v>
      </c>
      <c r="H114" s="273">
        <v>20</v>
      </c>
      <c r="I114" s="183">
        <v>2</v>
      </c>
      <c r="J114" s="183">
        <v>2</v>
      </c>
      <c r="K114" s="131">
        <v>0</v>
      </c>
      <c r="L114" s="132">
        <v>0</v>
      </c>
      <c r="M114" s="163">
        <f t="shared" si="13"/>
        <v>0</v>
      </c>
      <c r="N114" s="163">
        <f t="shared" si="14"/>
        <v>0</v>
      </c>
      <c r="O114" s="133">
        <f t="shared" si="20"/>
        <v>0</v>
      </c>
      <c r="P114" s="171">
        <f t="shared" si="19"/>
        <v>0</v>
      </c>
      <c r="Q114" s="246"/>
      <c r="R114" s="246"/>
      <c r="S114" s="246"/>
      <c r="T114" s="246"/>
      <c r="U114" s="246"/>
      <c r="V114" s="246"/>
      <c r="W114" s="246"/>
      <c r="X114" s="246"/>
      <c r="Y114" s="246"/>
    </row>
    <row r="115" spans="1:25" ht="12" customHeight="1">
      <c r="A115" s="186">
        <v>111</v>
      </c>
      <c r="B115" s="186" t="s">
        <v>672</v>
      </c>
      <c r="C115" s="186" t="s">
        <v>664</v>
      </c>
      <c r="D115" s="186" t="s">
        <v>670</v>
      </c>
      <c r="E115" s="186" t="s">
        <v>32</v>
      </c>
      <c r="F115" s="186" t="s">
        <v>30</v>
      </c>
      <c r="G115" s="186" t="s">
        <v>667</v>
      </c>
      <c r="H115" s="251">
        <v>20</v>
      </c>
      <c r="I115" s="186">
        <v>9</v>
      </c>
      <c r="J115" s="186">
        <v>1</v>
      </c>
      <c r="K115" s="187">
        <v>35000</v>
      </c>
      <c r="L115" s="188">
        <v>1</v>
      </c>
      <c r="M115" s="191">
        <f t="shared" si="13"/>
        <v>35000</v>
      </c>
      <c r="N115" s="191">
        <f t="shared" si="14"/>
        <v>35000</v>
      </c>
      <c r="O115" s="252">
        <f t="shared" si="20"/>
        <v>35000</v>
      </c>
      <c r="P115" s="171">
        <f t="shared" si="19"/>
        <v>31500</v>
      </c>
      <c r="Q115" s="246"/>
      <c r="R115" s="246"/>
      <c r="S115" s="246"/>
      <c r="T115" s="246"/>
      <c r="U115" s="246"/>
      <c r="V115" s="246"/>
      <c r="W115" s="246"/>
      <c r="X115" s="246"/>
      <c r="Y115" s="246"/>
    </row>
    <row r="116" spans="1:25" ht="12" customHeight="1">
      <c r="A116" s="183">
        <v>112</v>
      </c>
      <c r="B116" s="183" t="s">
        <v>673</v>
      </c>
      <c r="C116" s="183" t="s">
        <v>664</v>
      </c>
      <c r="D116" s="183" t="s">
        <v>674</v>
      </c>
      <c r="E116" s="183" t="s">
        <v>666</v>
      </c>
      <c r="F116" s="183" t="s">
        <v>30</v>
      </c>
      <c r="G116" s="183" t="s">
        <v>667</v>
      </c>
      <c r="H116" s="273">
        <v>20</v>
      </c>
      <c r="I116" s="183">
        <v>6</v>
      </c>
      <c r="J116" s="183">
        <v>1</v>
      </c>
      <c r="K116" s="131">
        <v>5000</v>
      </c>
      <c r="L116" s="132">
        <v>1</v>
      </c>
      <c r="M116" s="163">
        <f t="shared" si="13"/>
        <v>5000</v>
      </c>
      <c r="N116" s="163">
        <f t="shared" si="14"/>
        <v>5000</v>
      </c>
      <c r="O116" s="133">
        <f t="shared" si="20"/>
        <v>5000</v>
      </c>
      <c r="P116" s="171">
        <f t="shared" si="19"/>
        <v>4500</v>
      </c>
      <c r="Q116" s="246"/>
      <c r="R116" s="246"/>
      <c r="S116" s="246"/>
      <c r="T116" s="246"/>
      <c r="U116" s="246"/>
      <c r="V116" s="246"/>
      <c r="W116" s="246"/>
      <c r="X116" s="246"/>
      <c r="Y116" s="246"/>
    </row>
    <row r="117" spans="1:25" ht="12" customHeight="1">
      <c r="A117" s="186">
        <v>113</v>
      </c>
      <c r="B117" s="186" t="s">
        <v>675</v>
      </c>
      <c r="C117" s="186" t="s">
        <v>664</v>
      </c>
      <c r="D117" s="186" t="s">
        <v>665</v>
      </c>
      <c r="E117" s="186" t="s">
        <v>32</v>
      </c>
      <c r="F117" s="186" t="s">
        <v>30</v>
      </c>
      <c r="G117" s="186" t="s">
        <v>667</v>
      </c>
      <c r="H117" s="251">
        <v>20</v>
      </c>
      <c r="I117" s="186">
        <v>7</v>
      </c>
      <c r="J117" s="186">
        <v>3</v>
      </c>
      <c r="K117" s="187">
        <v>10000</v>
      </c>
      <c r="L117" s="188">
        <v>1</v>
      </c>
      <c r="M117" s="191">
        <f t="shared" si="13"/>
        <v>10000</v>
      </c>
      <c r="N117" s="191">
        <f t="shared" si="14"/>
        <v>10000</v>
      </c>
      <c r="O117" s="252">
        <f t="shared" si="20"/>
        <v>10000</v>
      </c>
      <c r="P117" s="171">
        <f t="shared" si="19"/>
        <v>9000</v>
      </c>
      <c r="Q117" s="246"/>
      <c r="R117" s="246"/>
      <c r="S117" s="246"/>
      <c r="T117" s="246"/>
      <c r="U117" s="246"/>
      <c r="V117" s="246"/>
      <c r="W117" s="246"/>
      <c r="X117" s="246"/>
      <c r="Y117" s="246"/>
    </row>
    <row r="118" spans="1:25" ht="12.75" customHeight="1">
      <c r="A118" s="183">
        <v>114</v>
      </c>
      <c r="B118" s="183" t="s">
        <v>676</v>
      </c>
      <c r="C118" s="183" t="s">
        <v>664</v>
      </c>
      <c r="D118" s="183" t="s">
        <v>670</v>
      </c>
      <c r="E118" s="183" t="s">
        <v>666</v>
      </c>
      <c r="F118" s="183" t="s">
        <v>30</v>
      </c>
      <c r="G118" s="183" t="s">
        <v>667</v>
      </c>
      <c r="H118" s="273">
        <v>20</v>
      </c>
      <c r="I118" s="183">
        <v>4</v>
      </c>
      <c r="J118" s="183">
        <v>3</v>
      </c>
      <c r="K118" s="131">
        <v>2000</v>
      </c>
      <c r="L118" s="132">
        <v>0.3</v>
      </c>
      <c r="M118" s="163">
        <f t="shared" si="13"/>
        <v>600</v>
      </c>
      <c r="N118" s="163">
        <f t="shared" si="14"/>
        <v>600</v>
      </c>
      <c r="O118" s="133">
        <f t="shared" si="20"/>
        <v>600</v>
      </c>
      <c r="P118" s="171">
        <f t="shared" si="19"/>
        <v>540</v>
      </c>
      <c r="Q118" s="246"/>
      <c r="R118" s="246"/>
      <c r="S118" s="246"/>
      <c r="T118" s="246"/>
      <c r="U118" s="246"/>
      <c r="V118" s="246"/>
      <c r="W118" s="246"/>
      <c r="X118" s="246"/>
      <c r="Y118" s="246"/>
    </row>
    <row r="119" spans="1:25" ht="12" customHeight="1">
      <c r="A119" s="186">
        <v>115</v>
      </c>
      <c r="B119" s="186" t="s">
        <v>677</v>
      </c>
      <c r="C119" s="186" t="s">
        <v>664</v>
      </c>
      <c r="D119" s="186" t="s">
        <v>670</v>
      </c>
      <c r="E119" s="186" t="s">
        <v>238</v>
      </c>
      <c r="F119" s="186" t="s">
        <v>30</v>
      </c>
      <c r="G119" s="186" t="s">
        <v>667</v>
      </c>
      <c r="H119" s="251">
        <v>20</v>
      </c>
      <c r="I119" s="186">
        <v>14</v>
      </c>
      <c r="J119" s="186">
        <v>3</v>
      </c>
      <c r="K119" s="187">
        <v>2000</v>
      </c>
      <c r="L119" s="188">
        <v>1</v>
      </c>
      <c r="M119" s="191">
        <f t="shared" si="13"/>
        <v>2000</v>
      </c>
      <c r="N119" s="191">
        <f t="shared" si="14"/>
        <v>2000</v>
      </c>
      <c r="O119" s="252">
        <f t="shared" si="20"/>
        <v>2000</v>
      </c>
      <c r="P119" s="171">
        <f t="shared" si="19"/>
        <v>1800</v>
      </c>
      <c r="Q119" s="246"/>
      <c r="R119" s="246"/>
      <c r="S119" s="246"/>
      <c r="T119" s="246"/>
      <c r="U119" s="246"/>
      <c r="V119" s="246"/>
      <c r="W119" s="246"/>
      <c r="X119" s="246"/>
      <c r="Y119" s="246"/>
    </row>
    <row r="120" spans="1:25" ht="12" customHeight="1">
      <c r="A120" s="183">
        <v>116</v>
      </c>
      <c r="B120" s="183" t="s">
        <v>678</v>
      </c>
      <c r="C120" s="183" t="s">
        <v>664</v>
      </c>
      <c r="D120" s="183" t="s">
        <v>670</v>
      </c>
      <c r="E120" s="183" t="s">
        <v>666</v>
      </c>
      <c r="F120" s="183" t="s">
        <v>30</v>
      </c>
      <c r="G120" s="183" t="s">
        <v>667</v>
      </c>
      <c r="H120" s="273">
        <v>20</v>
      </c>
      <c r="I120" s="183">
        <v>15</v>
      </c>
      <c r="J120" s="183">
        <v>3</v>
      </c>
      <c r="K120" s="131">
        <v>2000</v>
      </c>
      <c r="L120" s="132">
        <v>1</v>
      </c>
      <c r="M120" s="163">
        <f t="shared" si="13"/>
        <v>2000</v>
      </c>
      <c r="N120" s="163">
        <f t="shared" si="14"/>
        <v>2000</v>
      </c>
      <c r="O120" s="133">
        <f t="shared" si="20"/>
        <v>2000</v>
      </c>
      <c r="P120" s="171">
        <f t="shared" si="19"/>
        <v>1800</v>
      </c>
      <c r="Q120" s="246"/>
      <c r="R120" s="246"/>
      <c r="S120" s="246"/>
      <c r="T120" s="246"/>
      <c r="U120" s="246"/>
      <c r="V120" s="246"/>
      <c r="W120" s="246"/>
      <c r="X120" s="246"/>
      <c r="Y120" s="246"/>
    </row>
    <row r="121" spans="1:25" ht="12" customHeight="1">
      <c r="A121" s="186">
        <v>117</v>
      </c>
      <c r="B121" s="186" t="s">
        <v>679</v>
      </c>
      <c r="C121" s="186" t="s">
        <v>664</v>
      </c>
      <c r="D121" s="186" t="s">
        <v>680</v>
      </c>
      <c r="E121" s="186" t="s">
        <v>666</v>
      </c>
      <c r="F121" s="186" t="s">
        <v>30</v>
      </c>
      <c r="G121" s="186" t="s">
        <v>667</v>
      </c>
      <c r="H121" s="251">
        <v>20</v>
      </c>
      <c r="I121" s="186">
        <v>7</v>
      </c>
      <c r="J121" s="186">
        <v>3</v>
      </c>
      <c r="K121" s="187">
        <v>2000</v>
      </c>
      <c r="L121" s="188">
        <v>1</v>
      </c>
      <c r="M121" s="191">
        <f t="shared" si="13"/>
        <v>2000</v>
      </c>
      <c r="N121" s="191">
        <f t="shared" si="14"/>
        <v>2000</v>
      </c>
      <c r="O121" s="252">
        <f t="shared" si="20"/>
        <v>2000</v>
      </c>
      <c r="P121" s="171">
        <f t="shared" si="19"/>
        <v>1800</v>
      </c>
      <c r="Q121" s="246"/>
      <c r="R121" s="246"/>
      <c r="S121" s="246"/>
      <c r="T121" s="246"/>
      <c r="U121" s="246"/>
      <c r="V121" s="246"/>
      <c r="W121" s="246"/>
      <c r="X121" s="246"/>
      <c r="Y121" s="246"/>
    </row>
    <row r="122" spans="1:25" ht="12" customHeight="1">
      <c r="A122" s="183">
        <v>118</v>
      </c>
      <c r="B122" s="183" t="s">
        <v>681</v>
      </c>
      <c r="C122" s="183" t="s">
        <v>664</v>
      </c>
      <c r="D122" s="183" t="s">
        <v>674</v>
      </c>
      <c r="E122" s="183" t="s">
        <v>666</v>
      </c>
      <c r="F122" s="183" t="s">
        <v>30</v>
      </c>
      <c r="G122" s="183" t="s">
        <v>667</v>
      </c>
      <c r="H122" s="273">
        <v>20</v>
      </c>
      <c r="I122" s="183">
        <v>9</v>
      </c>
      <c r="J122" s="183">
        <v>2</v>
      </c>
      <c r="K122" s="131">
        <v>3000</v>
      </c>
      <c r="L122" s="132">
        <v>1</v>
      </c>
      <c r="M122" s="163">
        <f t="shared" si="13"/>
        <v>3000</v>
      </c>
      <c r="N122" s="163">
        <f t="shared" si="14"/>
        <v>3000</v>
      </c>
      <c r="O122" s="133">
        <f t="shared" si="20"/>
        <v>3000</v>
      </c>
      <c r="P122" s="171">
        <f t="shared" si="19"/>
        <v>2700</v>
      </c>
      <c r="Q122" s="246"/>
      <c r="R122" s="246"/>
      <c r="S122" s="246"/>
      <c r="T122" s="246"/>
      <c r="U122" s="246"/>
      <c r="V122" s="246"/>
      <c r="W122" s="246"/>
      <c r="X122" s="246"/>
      <c r="Y122" s="246"/>
    </row>
    <row r="123" spans="1:25" ht="12" customHeight="1">
      <c r="A123" s="186">
        <v>119</v>
      </c>
      <c r="B123" s="186" t="s">
        <v>682</v>
      </c>
      <c r="C123" s="186" t="s">
        <v>664</v>
      </c>
      <c r="D123" s="186" t="s">
        <v>674</v>
      </c>
      <c r="E123" s="186" t="s">
        <v>666</v>
      </c>
      <c r="F123" s="186" t="s">
        <v>30</v>
      </c>
      <c r="G123" s="186" t="s">
        <v>667</v>
      </c>
      <c r="H123" s="251">
        <v>20</v>
      </c>
      <c r="I123" s="186">
        <v>4</v>
      </c>
      <c r="J123" s="186">
        <v>3</v>
      </c>
      <c r="K123" s="187">
        <v>2000</v>
      </c>
      <c r="L123" s="188">
        <v>0.3</v>
      </c>
      <c r="M123" s="191">
        <f t="shared" si="13"/>
        <v>600</v>
      </c>
      <c r="N123" s="191">
        <f t="shared" si="14"/>
        <v>600</v>
      </c>
      <c r="O123" s="252">
        <f t="shared" si="20"/>
        <v>600</v>
      </c>
      <c r="P123" s="171">
        <f t="shared" si="19"/>
        <v>540</v>
      </c>
      <c r="Q123" s="246"/>
      <c r="R123" s="246"/>
      <c r="S123" s="246"/>
      <c r="T123" s="246"/>
      <c r="U123" s="246"/>
      <c r="V123" s="246"/>
      <c r="W123" s="246"/>
      <c r="X123" s="246"/>
      <c r="Y123" s="246"/>
    </row>
    <row r="124" spans="1:25" ht="12" customHeight="1">
      <c r="A124" s="183">
        <v>120</v>
      </c>
      <c r="B124" s="183" t="s">
        <v>683</v>
      </c>
      <c r="C124" s="183" t="s">
        <v>684</v>
      </c>
      <c r="D124" s="183" t="s">
        <v>684</v>
      </c>
      <c r="E124" s="183" t="s">
        <v>29</v>
      </c>
      <c r="F124" s="183" t="s">
        <v>30</v>
      </c>
      <c r="G124" s="183" t="s">
        <v>685</v>
      </c>
      <c r="H124" s="273">
        <v>25</v>
      </c>
      <c r="I124" s="183">
        <v>10</v>
      </c>
      <c r="J124" s="183">
        <v>3</v>
      </c>
      <c r="K124" s="131">
        <v>50000</v>
      </c>
      <c r="L124" s="132">
        <v>1</v>
      </c>
      <c r="M124" s="163">
        <f t="shared" si="13"/>
        <v>50000</v>
      </c>
      <c r="N124" s="163">
        <f t="shared" si="14"/>
        <v>50000</v>
      </c>
      <c r="O124" s="133">
        <f t="shared" ref="O124:O133" si="21">L124*M124</f>
        <v>50000</v>
      </c>
      <c r="P124" s="171">
        <f t="shared" si="19"/>
        <v>45000</v>
      </c>
      <c r="Q124" s="246"/>
      <c r="R124" s="246"/>
      <c r="S124" s="246"/>
      <c r="T124" s="246"/>
      <c r="U124" s="246"/>
      <c r="V124" s="246"/>
      <c r="W124" s="246"/>
      <c r="X124" s="246"/>
      <c r="Y124" s="246"/>
    </row>
    <row r="125" spans="1:25" ht="12" customHeight="1">
      <c r="A125" s="186">
        <v>121</v>
      </c>
      <c r="B125" s="186" t="s">
        <v>686</v>
      </c>
      <c r="C125" s="186" t="s">
        <v>684</v>
      </c>
      <c r="D125" s="186" t="s">
        <v>684</v>
      </c>
      <c r="E125" s="186" t="s">
        <v>29</v>
      </c>
      <c r="F125" s="186" t="s">
        <v>30</v>
      </c>
      <c r="G125" s="186" t="s">
        <v>685</v>
      </c>
      <c r="H125" s="251">
        <v>25</v>
      </c>
      <c r="I125" s="186">
        <v>14</v>
      </c>
      <c r="J125" s="186">
        <v>3</v>
      </c>
      <c r="K125" s="187">
        <v>50000</v>
      </c>
      <c r="L125" s="188">
        <v>1</v>
      </c>
      <c r="M125" s="191">
        <f t="shared" si="13"/>
        <v>50000</v>
      </c>
      <c r="N125" s="191">
        <f t="shared" si="14"/>
        <v>50000</v>
      </c>
      <c r="O125" s="252">
        <f t="shared" si="21"/>
        <v>50000</v>
      </c>
      <c r="P125" s="171">
        <f t="shared" si="19"/>
        <v>45000</v>
      </c>
      <c r="Q125" s="246"/>
      <c r="R125" s="246"/>
      <c r="S125" s="246"/>
      <c r="T125" s="246"/>
      <c r="U125" s="246"/>
      <c r="V125" s="246"/>
      <c r="W125" s="246"/>
      <c r="X125" s="246"/>
      <c r="Y125" s="246"/>
    </row>
    <row r="126" spans="1:25" ht="12" customHeight="1">
      <c r="A126" s="183">
        <v>122</v>
      </c>
      <c r="B126" s="183" t="s">
        <v>687</v>
      </c>
      <c r="C126" s="183" t="s">
        <v>684</v>
      </c>
      <c r="D126" s="183" t="s">
        <v>684</v>
      </c>
      <c r="E126" s="183" t="s">
        <v>29</v>
      </c>
      <c r="F126" s="183" t="s">
        <v>30</v>
      </c>
      <c r="G126" s="183" t="s">
        <v>685</v>
      </c>
      <c r="H126" s="273">
        <v>25</v>
      </c>
      <c r="I126" s="183">
        <v>16</v>
      </c>
      <c r="J126" s="183">
        <v>2</v>
      </c>
      <c r="K126" s="131">
        <v>75000</v>
      </c>
      <c r="L126" s="132">
        <v>1</v>
      </c>
      <c r="M126" s="163">
        <f t="shared" si="13"/>
        <v>75000</v>
      </c>
      <c r="N126" s="163">
        <f t="shared" si="14"/>
        <v>75000</v>
      </c>
      <c r="O126" s="133">
        <f t="shared" si="21"/>
        <v>75000</v>
      </c>
      <c r="P126" s="171">
        <f t="shared" si="19"/>
        <v>67500</v>
      </c>
      <c r="Q126" s="246"/>
      <c r="R126" s="246"/>
      <c r="S126" s="246"/>
      <c r="T126" s="246"/>
      <c r="U126" s="246"/>
      <c r="V126" s="246"/>
      <c r="W126" s="246"/>
      <c r="X126" s="246"/>
      <c r="Y126" s="246"/>
    </row>
    <row r="127" spans="1:25" ht="12" customHeight="1">
      <c r="A127" s="186">
        <v>123</v>
      </c>
      <c r="B127" s="186" t="s">
        <v>688</v>
      </c>
      <c r="C127" s="186" t="s">
        <v>684</v>
      </c>
      <c r="D127" s="186" t="s">
        <v>684</v>
      </c>
      <c r="E127" s="186" t="s">
        <v>576</v>
      </c>
      <c r="F127" s="186" t="s">
        <v>30</v>
      </c>
      <c r="G127" s="186" t="s">
        <v>685</v>
      </c>
      <c r="H127" s="251">
        <v>25</v>
      </c>
      <c r="I127" s="186">
        <v>9</v>
      </c>
      <c r="J127" s="186">
        <v>2</v>
      </c>
      <c r="K127" s="187">
        <v>7500</v>
      </c>
      <c r="L127" s="188">
        <v>1</v>
      </c>
      <c r="M127" s="191">
        <f t="shared" si="13"/>
        <v>7500</v>
      </c>
      <c r="N127" s="191">
        <f t="shared" si="14"/>
        <v>7500</v>
      </c>
      <c r="O127" s="252">
        <f t="shared" si="21"/>
        <v>7500</v>
      </c>
      <c r="P127" s="171">
        <f t="shared" si="19"/>
        <v>6750</v>
      </c>
      <c r="Q127" s="246"/>
      <c r="R127" s="246"/>
      <c r="S127" s="246"/>
      <c r="T127" s="246"/>
      <c r="U127" s="246"/>
      <c r="V127" s="246"/>
      <c r="W127" s="246"/>
      <c r="X127" s="246"/>
      <c r="Y127" s="246"/>
    </row>
    <row r="128" spans="1:25" ht="12" customHeight="1">
      <c r="A128" s="183">
        <v>124</v>
      </c>
      <c r="B128" s="183" t="s">
        <v>689</v>
      </c>
      <c r="C128" s="183" t="s">
        <v>684</v>
      </c>
      <c r="D128" s="183" t="s">
        <v>684</v>
      </c>
      <c r="E128" s="183" t="s">
        <v>174</v>
      </c>
      <c r="F128" s="183" t="s">
        <v>33</v>
      </c>
      <c r="G128" s="183" t="s">
        <v>690</v>
      </c>
      <c r="H128" s="273">
        <v>30</v>
      </c>
      <c r="I128" s="183">
        <v>10</v>
      </c>
      <c r="J128" s="183">
        <v>3</v>
      </c>
      <c r="K128" s="131">
        <v>15000</v>
      </c>
      <c r="L128" s="132">
        <v>1</v>
      </c>
      <c r="M128" s="163">
        <f t="shared" si="13"/>
        <v>15000</v>
      </c>
      <c r="N128" s="163">
        <f t="shared" si="14"/>
        <v>15000</v>
      </c>
      <c r="O128" s="133">
        <f t="shared" si="21"/>
        <v>15000</v>
      </c>
      <c r="P128" s="171">
        <f t="shared" si="19"/>
        <v>13500</v>
      </c>
      <c r="Q128" s="246"/>
      <c r="R128" s="246"/>
      <c r="S128" s="246"/>
      <c r="T128" s="246"/>
      <c r="U128" s="246"/>
      <c r="V128" s="246"/>
      <c r="W128" s="246"/>
      <c r="X128" s="246"/>
      <c r="Y128" s="246"/>
    </row>
    <row r="129" spans="1:25" ht="12" customHeight="1">
      <c r="A129" s="186">
        <v>125</v>
      </c>
      <c r="B129" s="186" t="s">
        <v>691</v>
      </c>
      <c r="C129" s="186" t="s">
        <v>684</v>
      </c>
      <c r="D129" s="186" t="s">
        <v>684</v>
      </c>
      <c r="E129" s="186" t="s">
        <v>576</v>
      </c>
      <c r="F129" s="186" t="s">
        <v>30</v>
      </c>
      <c r="G129" s="186" t="s">
        <v>685</v>
      </c>
      <c r="H129" s="251">
        <v>25</v>
      </c>
      <c r="I129" s="186">
        <v>10</v>
      </c>
      <c r="J129" s="186">
        <v>3</v>
      </c>
      <c r="K129" s="187">
        <v>5000</v>
      </c>
      <c r="L129" s="188">
        <v>1</v>
      </c>
      <c r="M129" s="191">
        <f t="shared" si="13"/>
        <v>5000</v>
      </c>
      <c r="N129" s="191">
        <f t="shared" si="14"/>
        <v>5000</v>
      </c>
      <c r="O129" s="252">
        <f t="shared" si="21"/>
        <v>5000</v>
      </c>
      <c r="P129" s="171">
        <f t="shared" si="19"/>
        <v>4500</v>
      </c>
      <c r="Q129" s="246"/>
      <c r="R129" s="246"/>
      <c r="S129" s="246"/>
      <c r="T129" s="246"/>
      <c r="U129" s="246"/>
      <c r="V129" s="246"/>
      <c r="W129" s="246"/>
      <c r="X129" s="246"/>
      <c r="Y129" s="246"/>
    </row>
    <row r="130" spans="1:25" ht="12" customHeight="1">
      <c r="A130" s="183">
        <v>126</v>
      </c>
      <c r="B130" s="183" t="s">
        <v>692</v>
      </c>
      <c r="C130" s="183" t="s">
        <v>684</v>
      </c>
      <c r="D130" s="183" t="s">
        <v>684</v>
      </c>
      <c r="E130" s="183" t="s">
        <v>576</v>
      </c>
      <c r="F130" s="183" t="s">
        <v>30</v>
      </c>
      <c r="G130" s="183" t="s">
        <v>685</v>
      </c>
      <c r="H130" s="273">
        <v>25</v>
      </c>
      <c r="I130" s="183">
        <v>9</v>
      </c>
      <c r="J130" s="183">
        <v>3</v>
      </c>
      <c r="K130" s="131">
        <v>5000</v>
      </c>
      <c r="L130" s="132">
        <v>1</v>
      </c>
      <c r="M130" s="163">
        <f t="shared" si="13"/>
        <v>5000</v>
      </c>
      <c r="N130" s="163">
        <f t="shared" si="14"/>
        <v>5000</v>
      </c>
      <c r="O130" s="133">
        <f t="shared" si="21"/>
        <v>5000</v>
      </c>
      <c r="P130" s="171">
        <f t="shared" si="19"/>
        <v>4500</v>
      </c>
      <c r="Q130" s="246"/>
      <c r="R130" s="246"/>
      <c r="S130" s="246"/>
      <c r="T130" s="246"/>
      <c r="U130" s="246"/>
      <c r="V130" s="246"/>
      <c r="W130" s="246"/>
      <c r="X130" s="246"/>
      <c r="Y130" s="246"/>
    </row>
    <row r="131" spans="1:25" ht="12" customHeight="1">
      <c r="A131" s="186">
        <v>127</v>
      </c>
      <c r="B131" s="186" t="s">
        <v>693</v>
      </c>
      <c r="C131" s="186" t="s">
        <v>684</v>
      </c>
      <c r="D131" s="186" t="s">
        <v>684</v>
      </c>
      <c r="E131" s="186" t="s">
        <v>576</v>
      </c>
      <c r="F131" s="186" t="s">
        <v>30</v>
      </c>
      <c r="G131" s="186" t="s">
        <v>685</v>
      </c>
      <c r="H131" s="251">
        <v>25</v>
      </c>
      <c r="I131" s="186">
        <v>10</v>
      </c>
      <c r="J131" s="186">
        <v>3</v>
      </c>
      <c r="K131" s="187">
        <v>5000</v>
      </c>
      <c r="L131" s="188">
        <v>1</v>
      </c>
      <c r="M131" s="191">
        <f t="shared" si="13"/>
        <v>5000</v>
      </c>
      <c r="N131" s="191">
        <f t="shared" si="14"/>
        <v>5000</v>
      </c>
      <c r="O131" s="252">
        <f t="shared" si="21"/>
        <v>5000</v>
      </c>
      <c r="P131" s="171">
        <f t="shared" si="19"/>
        <v>4500</v>
      </c>
      <c r="Q131" s="246"/>
      <c r="R131" s="246"/>
      <c r="S131" s="246"/>
      <c r="T131" s="246"/>
      <c r="U131" s="246"/>
      <c r="V131" s="246"/>
      <c r="W131" s="246"/>
      <c r="X131" s="246"/>
      <c r="Y131" s="246"/>
    </row>
    <row r="132" spans="1:25" ht="12" customHeight="1">
      <c r="A132" s="183">
        <v>128</v>
      </c>
      <c r="B132" s="183" t="s">
        <v>694</v>
      </c>
      <c r="C132" s="183" t="s">
        <v>695</v>
      </c>
      <c r="D132" s="183" t="s">
        <v>695</v>
      </c>
      <c r="E132" s="183" t="s">
        <v>29</v>
      </c>
      <c r="F132" s="183" t="s">
        <v>33</v>
      </c>
      <c r="G132" s="183" t="s">
        <v>696</v>
      </c>
      <c r="H132" s="273">
        <v>25</v>
      </c>
      <c r="I132" s="183">
        <v>7</v>
      </c>
      <c r="J132" s="183">
        <v>1</v>
      </c>
      <c r="K132" s="131">
        <v>200000</v>
      </c>
      <c r="L132" s="132">
        <v>1</v>
      </c>
      <c r="M132" s="163">
        <f t="shared" si="13"/>
        <v>200000</v>
      </c>
      <c r="N132" s="163">
        <f t="shared" si="14"/>
        <v>200000</v>
      </c>
      <c r="O132" s="133">
        <f t="shared" si="21"/>
        <v>200000</v>
      </c>
      <c r="P132" s="171">
        <f t="shared" si="19"/>
        <v>180000</v>
      </c>
      <c r="Q132" s="246"/>
      <c r="R132" s="246"/>
      <c r="S132" s="246"/>
      <c r="T132" s="246"/>
      <c r="U132" s="246"/>
      <c r="V132" s="246"/>
      <c r="W132" s="246"/>
      <c r="X132" s="246"/>
      <c r="Y132" s="246"/>
    </row>
    <row r="133" spans="1:25" ht="12" customHeight="1">
      <c r="A133" s="260">
        <v>129</v>
      </c>
      <c r="B133" s="260" t="s">
        <v>697</v>
      </c>
      <c r="C133" s="260" t="s">
        <v>695</v>
      </c>
      <c r="D133" s="260" t="s">
        <v>695</v>
      </c>
      <c r="E133" s="260" t="s">
        <v>29</v>
      </c>
      <c r="F133" s="260" t="s">
        <v>33</v>
      </c>
      <c r="G133" s="260" t="s">
        <v>696</v>
      </c>
      <c r="H133" s="277">
        <v>25</v>
      </c>
      <c r="I133" s="260">
        <v>9</v>
      </c>
      <c r="J133" s="260">
        <v>3</v>
      </c>
      <c r="K133" s="262">
        <v>75000</v>
      </c>
      <c r="L133" s="263">
        <v>1</v>
      </c>
      <c r="M133" s="194">
        <f t="shared" si="13"/>
        <v>75000</v>
      </c>
      <c r="N133" s="194">
        <f t="shared" si="14"/>
        <v>75000</v>
      </c>
      <c r="O133" s="149">
        <f t="shared" si="21"/>
        <v>75000</v>
      </c>
      <c r="P133" s="171">
        <f t="shared" si="19"/>
        <v>67500</v>
      </c>
      <c r="Q133" s="246"/>
      <c r="R133" s="246"/>
      <c r="S133" s="246"/>
      <c r="T133" s="246"/>
      <c r="U133" s="246"/>
      <c r="V133" s="246"/>
      <c r="W133" s="246"/>
      <c r="X133" s="246"/>
      <c r="Y133" s="246"/>
    </row>
    <row r="134" spans="1:25" ht="12" customHeight="1">
      <c r="A134" s="257">
        <v>130</v>
      </c>
      <c r="B134" s="26" t="s">
        <v>698</v>
      </c>
      <c r="C134" s="24" t="s">
        <v>26</v>
      </c>
      <c r="D134" s="24" t="s">
        <v>699</v>
      </c>
      <c r="E134" s="26" t="s">
        <v>29</v>
      </c>
      <c r="F134" s="26" t="s">
        <v>33</v>
      </c>
      <c r="G134" s="24" t="s">
        <v>700</v>
      </c>
      <c r="H134" s="28">
        <v>17</v>
      </c>
      <c r="I134" s="24">
        <v>15</v>
      </c>
      <c r="J134" s="24">
        <v>3</v>
      </c>
      <c r="K134" s="87">
        <v>75000</v>
      </c>
      <c r="L134" s="193">
        <v>0.25</v>
      </c>
      <c r="M134" s="87">
        <f t="shared" si="13"/>
        <v>18750</v>
      </c>
      <c r="N134" s="27">
        <f t="shared" si="14"/>
        <v>18750</v>
      </c>
      <c r="O134" s="793">
        <f>N134+N135</f>
        <v>168750</v>
      </c>
      <c r="P134" s="754">
        <f t="shared" si="19"/>
        <v>151875</v>
      </c>
      <c r="Q134" s="246"/>
      <c r="R134" s="246"/>
      <c r="S134" s="246"/>
      <c r="T134" s="246"/>
      <c r="U134" s="246"/>
      <c r="V134" s="246"/>
      <c r="W134" s="246"/>
      <c r="X134" s="246"/>
      <c r="Y134" s="246"/>
    </row>
    <row r="135" spans="1:25" ht="12" customHeight="1">
      <c r="A135" s="258">
        <v>131</v>
      </c>
      <c r="B135" s="44" t="s">
        <v>698</v>
      </c>
      <c r="C135" s="44" t="s">
        <v>26</v>
      </c>
      <c r="D135" s="42" t="s">
        <v>701</v>
      </c>
      <c r="E135" s="44" t="s">
        <v>29</v>
      </c>
      <c r="F135" s="44" t="s">
        <v>33</v>
      </c>
      <c r="G135" s="42" t="s">
        <v>700</v>
      </c>
      <c r="H135" s="46">
        <v>17</v>
      </c>
      <c r="I135" s="42">
        <v>10</v>
      </c>
      <c r="J135" s="42">
        <v>2</v>
      </c>
      <c r="K135" s="45">
        <v>150000</v>
      </c>
      <c r="L135" s="196">
        <v>1</v>
      </c>
      <c r="M135" s="47">
        <f t="shared" si="13"/>
        <v>150000</v>
      </c>
      <c r="N135" s="47">
        <f t="shared" si="14"/>
        <v>150000</v>
      </c>
      <c r="O135" s="794"/>
      <c r="P135" s="725"/>
      <c r="Q135" s="246"/>
      <c r="R135" s="246"/>
      <c r="S135" s="246"/>
      <c r="T135" s="246"/>
      <c r="U135" s="246"/>
      <c r="V135" s="246"/>
      <c r="W135" s="246"/>
      <c r="X135" s="246"/>
      <c r="Y135" s="246"/>
    </row>
    <row r="136" spans="1:25" ht="12" customHeight="1">
      <c r="A136" s="68">
        <v>132</v>
      </c>
      <c r="B136" s="278" t="s">
        <v>702</v>
      </c>
      <c r="C136" s="278" t="s">
        <v>26</v>
      </c>
      <c r="D136" s="68" t="s">
        <v>703</v>
      </c>
      <c r="E136" s="278" t="s">
        <v>29</v>
      </c>
      <c r="F136" s="278" t="s">
        <v>33</v>
      </c>
      <c r="G136" s="68" t="s">
        <v>700</v>
      </c>
      <c r="H136" s="72">
        <v>17</v>
      </c>
      <c r="I136" s="68">
        <v>16</v>
      </c>
      <c r="J136" s="68">
        <v>3</v>
      </c>
      <c r="K136" s="71">
        <v>75000</v>
      </c>
      <c r="L136" s="180">
        <v>1</v>
      </c>
      <c r="M136" s="73">
        <f t="shared" si="13"/>
        <v>75000</v>
      </c>
      <c r="N136" s="73">
        <f t="shared" si="14"/>
        <v>75000</v>
      </c>
      <c r="O136" s="181">
        <f t="shared" ref="O136:O137" si="22">K136*L136</f>
        <v>75000</v>
      </c>
      <c r="P136" s="154">
        <f t="shared" ref="P136:P138" si="23">O136*90%</f>
        <v>67500</v>
      </c>
      <c r="Q136" s="246"/>
      <c r="R136" s="246"/>
      <c r="S136" s="246"/>
      <c r="T136" s="246"/>
      <c r="U136" s="246"/>
      <c r="V136" s="246"/>
      <c r="W136" s="246"/>
      <c r="X136" s="246"/>
      <c r="Y136" s="246"/>
    </row>
    <row r="137" spans="1:25" ht="12" customHeight="1">
      <c r="A137" s="183">
        <v>133</v>
      </c>
      <c r="B137" s="129" t="s">
        <v>704</v>
      </c>
      <c r="C137" s="129" t="s">
        <v>26</v>
      </c>
      <c r="D137" s="183" t="s">
        <v>703</v>
      </c>
      <c r="E137" s="129" t="s">
        <v>29</v>
      </c>
      <c r="F137" s="129" t="s">
        <v>33</v>
      </c>
      <c r="G137" s="183" t="s">
        <v>700</v>
      </c>
      <c r="H137" s="273">
        <v>17</v>
      </c>
      <c r="I137" s="183">
        <v>17</v>
      </c>
      <c r="J137" s="183">
        <v>3</v>
      </c>
      <c r="K137" s="131">
        <v>75000</v>
      </c>
      <c r="L137" s="132">
        <v>1</v>
      </c>
      <c r="M137" s="163">
        <f t="shared" si="13"/>
        <v>75000</v>
      </c>
      <c r="N137" s="163">
        <f t="shared" si="14"/>
        <v>75000</v>
      </c>
      <c r="O137" s="133">
        <f t="shared" si="22"/>
        <v>75000</v>
      </c>
      <c r="P137" s="154">
        <f t="shared" si="23"/>
        <v>67500</v>
      </c>
      <c r="Q137" s="246"/>
      <c r="R137" s="246"/>
      <c r="S137" s="246"/>
      <c r="T137" s="246"/>
      <c r="U137" s="246"/>
      <c r="V137" s="246"/>
      <c r="W137" s="246"/>
      <c r="X137" s="246"/>
      <c r="Y137" s="246"/>
    </row>
    <row r="138" spans="1:25" ht="12" customHeight="1">
      <c r="A138" s="257">
        <v>134</v>
      </c>
      <c r="B138" s="26" t="s">
        <v>705</v>
      </c>
      <c r="C138" s="26" t="s">
        <v>26</v>
      </c>
      <c r="D138" s="24" t="s">
        <v>699</v>
      </c>
      <c r="E138" s="26" t="s">
        <v>29</v>
      </c>
      <c r="F138" s="26" t="s">
        <v>33</v>
      </c>
      <c r="G138" s="24" t="s">
        <v>700</v>
      </c>
      <c r="H138" s="28">
        <v>17</v>
      </c>
      <c r="I138" s="24">
        <v>12</v>
      </c>
      <c r="J138" s="24">
        <v>1</v>
      </c>
      <c r="K138" s="87">
        <v>200000</v>
      </c>
      <c r="L138" s="193">
        <v>1</v>
      </c>
      <c r="M138" s="27">
        <f t="shared" si="13"/>
        <v>200000</v>
      </c>
      <c r="N138" s="27">
        <f t="shared" si="14"/>
        <v>200000</v>
      </c>
      <c r="O138" s="793">
        <f>N138+N139</f>
        <v>218750</v>
      </c>
      <c r="P138" s="754">
        <f t="shared" si="23"/>
        <v>196875</v>
      </c>
      <c r="Q138" s="246"/>
      <c r="R138" s="246"/>
      <c r="S138" s="246"/>
      <c r="T138" s="246"/>
      <c r="U138" s="246"/>
      <c r="V138" s="246"/>
      <c r="W138" s="246"/>
      <c r="X138" s="246"/>
      <c r="Y138" s="246"/>
    </row>
    <row r="139" spans="1:25" ht="12" customHeight="1">
      <c r="A139" s="258">
        <v>135</v>
      </c>
      <c r="B139" s="44" t="s">
        <v>705</v>
      </c>
      <c r="C139" s="44" t="s">
        <v>26</v>
      </c>
      <c r="D139" s="42" t="s">
        <v>701</v>
      </c>
      <c r="E139" s="44" t="s">
        <v>29</v>
      </c>
      <c r="F139" s="44" t="s">
        <v>33</v>
      </c>
      <c r="G139" s="42" t="s">
        <v>700</v>
      </c>
      <c r="H139" s="46">
        <v>17</v>
      </c>
      <c r="I139" s="42">
        <v>11</v>
      </c>
      <c r="J139" s="42">
        <v>3</v>
      </c>
      <c r="K139" s="45">
        <v>75000</v>
      </c>
      <c r="L139" s="196">
        <v>0.25</v>
      </c>
      <c r="M139" s="47">
        <f t="shared" si="13"/>
        <v>18750</v>
      </c>
      <c r="N139" s="47">
        <f t="shared" si="14"/>
        <v>18750</v>
      </c>
      <c r="O139" s="794"/>
      <c r="P139" s="725"/>
      <c r="Q139" s="246"/>
      <c r="R139" s="246"/>
      <c r="S139" s="246"/>
      <c r="T139" s="246"/>
      <c r="U139" s="246"/>
      <c r="V139" s="246"/>
      <c r="W139" s="246"/>
      <c r="X139" s="246"/>
      <c r="Y139" s="246"/>
    </row>
    <row r="140" spans="1:25" ht="12" customHeight="1">
      <c r="A140" s="183">
        <v>136</v>
      </c>
      <c r="B140" s="129" t="s">
        <v>706</v>
      </c>
      <c r="C140" s="129" t="s">
        <v>26</v>
      </c>
      <c r="D140" s="129" t="s">
        <v>707</v>
      </c>
      <c r="E140" s="129" t="s">
        <v>32</v>
      </c>
      <c r="F140" s="129" t="s">
        <v>33</v>
      </c>
      <c r="G140" s="183" t="s">
        <v>708</v>
      </c>
      <c r="H140" s="273">
        <v>17</v>
      </c>
      <c r="I140" s="183">
        <v>4</v>
      </c>
      <c r="J140" s="183">
        <v>1</v>
      </c>
      <c r="K140" s="131">
        <v>50000</v>
      </c>
      <c r="L140" s="132">
        <v>0.3</v>
      </c>
      <c r="M140" s="131">
        <f t="shared" si="13"/>
        <v>15000</v>
      </c>
      <c r="N140" s="163">
        <f t="shared" si="14"/>
        <v>15000</v>
      </c>
      <c r="O140" s="133">
        <f t="shared" ref="O140:O142" si="24">K140*L140</f>
        <v>15000</v>
      </c>
      <c r="P140" s="171">
        <f t="shared" ref="P140:P143" si="25">O140*90%</f>
        <v>13500</v>
      </c>
      <c r="Q140" s="246"/>
      <c r="R140" s="246"/>
      <c r="S140" s="246"/>
      <c r="T140" s="246"/>
      <c r="U140" s="246"/>
      <c r="V140" s="246"/>
      <c r="W140" s="246"/>
      <c r="X140" s="246"/>
      <c r="Y140" s="246"/>
    </row>
    <row r="141" spans="1:25" ht="12" customHeight="1">
      <c r="A141" s="186">
        <v>137</v>
      </c>
      <c r="B141" s="279" t="s">
        <v>709</v>
      </c>
      <c r="C141" s="279" t="s">
        <v>26</v>
      </c>
      <c r="D141" s="279" t="s">
        <v>707</v>
      </c>
      <c r="E141" s="279" t="s">
        <v>29</v>
      </c>
      <c r="F141" s="279" t="s">
        <v>33</v>
      </c>
      <c r="G141" s="186" t="s">
        <v>700</v>
      </c>
      <c r="H141" s="251">
        <v>17</v>
      </c>
      <c r="I141" s="186">
        <v>10</v>
      </c>
      <c r="J141" s="186">
        <v>2</v>
      </c>
      <c r="K141" s="187">
        <v>150000</v>
      </c>
      <c r="L141" s="188">
        <v>1</v>
      </c>
      <c r="M141" s="187">
        <f t="shared" si="13"/>
        <v>150000</v>
      </c>
      <c r="N141" s="191">
        <f t="shared" si="14"/>
        <v>150000</v>
      </c>
      <c r="O141" s="252">
        <f t="shared" si="24"/>
        <v>150000</v>
      </c>
      <c r="P141" s="171">
        <f t="shared" si="25"/>
        <v>135000</v>
      </c>
      <c r="Q141" s="246"/>
      <c r="R141" s="246"/>
      <c r="S141" s="246"/>
      <c r="T141" s="246"/>
      <c r="U141" s="246"/>
      <c r="V141" s="246"/>
      <c r="W141" s="246"/>
      <c r="X141" s="246"/>
      <c r="Y141" s="246"/>
    </row>
    <row r="142" spans="1:25" ht="12" customHeight="1">
      <c r="A142" s="183">
        <v>138</v>
      </c>
      <c r="B142" s="129" t="s">
        <v>710</v>
      </c>
      <c r="C142" s="129" t="s">
        <v>26</v>
      </c>
      <c r="D142" s="129" t="s">
        <v>711</v>
      </c>
      <c r="E142" s="129" t="s">
        <v>29</v>
      </c>
      <c r="F142" s="129" t="s">
        <v>33</v>
      </c>
      <c r="G142" s="183" t="s">
        <v>712</v>
      </c>
      <c r="H142" s="273">
        <v>11</v>
      </c>
      <c r="I142" s="183">
        <v>10</v>
      </c>
      <c r="J142" s="183">
        <v>3</v>
      </c>
      <c r="K142" s="131">
        <v>75000</v>
      </c>
      <c r="L142" s="132">
        <v>1</v>
      </c>
      <c r="M142" s="131">
        <f t="shared" si="13"/>
        <v>75000</v>
      </c>
      <c r="N142" s="163">
        <f t="shared" si="14"/>
        <v>75000</v>
      </c>
      <c r="O142" s="133">
        <f t="shared" si="24"/>
        <v>75000</v>
      </c>
      <c r="P142" s="171">
        <f t="shared" si="25"/>
        <v>67500</v>
      </c>
      <c r="Q142" s="246"/>
      <c r="R142" s="246"/>
      <c r="S142" s="246"/>
      <c r="T142" s="246"/>
      <c r="U142" s="246"/>
      <c r="V142" s="246"/>
      <c r="W142" s="246"/>
      <c r="X142" s="246"/>
      <c r="Y142" s="246"/>
    </row>
    <row r="143" spans="1:25" ht="12" customHeight="1">
      <c r="A143" s="257">
        <v>139</v>
      </c>
      <c r="B143" s="24" t="s">
        <v>58</v>
      </c>
      <c r="C143" s="26" t="s">
        <v>26</v>
      </c>
      <c r="D143" s="26" t="s">
        <v>711</v>
      </c>
      <c r="E143" s="26" t="s">
        <v>29</v>
      </c>
      <c r="F143" s="26" t="s">
        <v>33</v>
      </c>
      <c r="G143" s="24" t="s">
        <v>712</v>
      </c>
      <c r="H143" s="28">
        <v>11</v>
      </c>
      <c r="I143" s="24">
        <v>10</v>
      </c>
      <c r="J143" s="24">
        <v>3</v>
      </c>
      <c r="K143" s="87">
        <v>75000</v>
      </c>
      <c r="L143" s="193">
        <v>1</v>
      </c>
      <c r="M143" s="87">
        <f t="shared" si="13"/>
        <v>75000</v>
      </c>
      <c r="N143" s="27">
        <f t="shared" si="14"/>
        <v>75000</v>
      </c>
      <c r="O143" s="793">
        <f>N143+N144</f>
        <v>125000</v>
      </c>
      <c r="P143" s="754">
        <f t="shared" si="25"/>
        <v>112500</v>
      </c>
      <c r="Q143" s="246"/>
      <c r="R143" s="246"/>
      <c r="S143" s="246"/>
      <c r="T143" s="246"/>
      <c r="U143" s="246"/>
      <c r="V143" s="246"/>
      <c r="W143" s="246"/>
      <c r="X143" s="246"/>
      <c r="Y143" s="246"/>
    </row>
    <row r="144" spans="1:25" ht="12" customHeight="1">
      <c r="A144" s="258">
        <v>140</v>
      </c>
      <c r="B144" s="42" t="s">
        <v>58</v>
      </c>
      <c r="C144" s="44" t="s">
        <v>26</v>
      </c>
      <c r="D144" s="44" t="s">
        <v>713</v>
      </c>
      <c r="E144" s="44" t="s">
        <v>32</v>
      </c>
      <c r="F144" s="44" t="s">
        <v>33</v>
      </c>
      <c r="G144" s="42" t="s">
        <v>714</v>
      </c>
      <c r="H144" s="46">
        <v>27</v>
      </c>
      <c r="I144" s="42">
        <v>15</v>
      </c>
      <c r="J144" s="42">
        <v>1</v>
      </c>
      <c r="K144" s="45">
        <v>50000</v>
      </c>
      <c r="L144" s="196">
        <v>1</v>
      </c>
      <c r="M144" s="45">
        <f t="shared" si="13"/>
        <v>50000</v>
      </c>
      <c r="N144" s="47">
        <f t="shared" si="14"/>
        <v>50000</v>
      </c>
      <c r="O144" s="794"/>
      <c r="P144" s="725"/>
      <c r="Q144" s="246"/>
      <c r="R144" s="246"/>
      <c r="S144" s="246"/>
      <c r="T144" s="246"/>
      <c r="U144" s="246"/>
      <c r="V144" s="246"/>
      <c r="W144" s="246"/>
      <c r="X144" s="246"/>
      <c r="Y144" s="246"/>
    </row>
    <row r="145" spans="1:25" ht="12" customHeight="1">
      <c r="A145" s="257">
        <v>141</v>
      </c>
      <c r="B145" s="26" t="s">
        <v>715</v>
      </c>
      <c r="C145" s="26" t="s">
        <v>26</v>
      </c>
      <c r="D145" s="26" t="s">
        <v>713</v>
      </c>
      <c r="E145" s="26" t="s">
        <v>32</v>
      </c>
      <c r="F145" s="26" t="s">
        <v>33</v>
      </c>
      <c r="G145" s="24" t="s">
        <v>714</v>
      </c>
      <c r="H145" s="28">
        <v>27</v>
      </c>
      <c r="I145" s="24">
        <v>12</v>
      </c>
      <c r="J145" s="24">
        <v>2</v>
      </c>
      <c r="K145" s="87">
        <v>30000</v>
      </c>
      <c r="L145" s="193">
        <v>1</v>
      </c>
      <c r="M145" s="87">
        <f t="shared" si="13"/>
        <v>30000</v>
      </c>
      <c r="N145" s="27">
        <f t="shared" si="14"/>
        <v>30000</v>
      </c>
      <c r="O145" s="793">
        <f>N145+N146</f>
        <v>35000</v>
      </c>
      <c r="P145" s="754">
        <f>O145*90%</f>
        <v>31500</v>
      </c>
      <c r="Q145" s="246"/>
      <c r="R145" s="246"/>
      <c r="S145" s="246"/>
      <c r="T145" s="246"/>
      <c r="U145" s="246"/>
      <c r="V145" s="246"/>
      <c r="W145" s="246"/>
      <c r="X145" s="246"/>
      <c r="Y145" s="246"/>
    </row>
    <row r="146" spans="1:25" ht="12" customHeight="1">
      <c r="A146" s="258">
        <v>142</v>
      </c>
      <c r="B146" s="44" t="s">
        <v>715</v>
      </c>
      <c r="C146" s="44" t="s">
        <v>26</v>
      </c>
      <c r="D146" s="44" t="s">
        <v>713</v>
      </c>
      <c r="E146" s="44" t="s">
        <v>51</v>
      </c>
      <c r="F146" s="44" t="s">
        <v>33</v>
      </c>
      <c r="G146" s="42" t="s">
        <v>714</v>
      </c>
      <c r="H146" s="46">
        <v>27</v>
      </c>
      <c r="I146" s="42">
        <v>24</v>
      </c>
      <c r="J146" s="42">
        <v>1</v>
      </c>
      <c r="K146" s="45">
        <v>20000</v>
      </c>
      <c r="L146" s="196">
        <v>0.25</v>
      </c>
      <c r="M146" s="45">
        <f t="shared" si="13"/>
        <v>5000</v>
      </c>
      <c r="N146" s="47">
        <f t="shared" si="14"/>
        <v>5000</v>
      </c>
      <c r="O146" s="794"/>
      <c r="P146" s="725"/>
      <c r="Q146" s="246"/>
      <c r="R146" s="246"/>
      <c r="S146" s="246"/>
      <c r="T146" s="246"/>
      <c r="U146" s="246"/>
      <c r="V146" s="246"/>
      <c r="W146" s="246"/>
      <c r="X146" s="246"/>
      <c r="Y146" s="246"/>
    </row>
    <row r="147" spans="1:25" ht="12" customHeight="1">
      <c r="A147" s="183">
        <v>143</v>
      </c>
      <c r="B147" s="183" t="s">
        <v>716</v>
      </c>
      <c r="C147" s="129" t="s">
        <v>26</v>
      </c>
      <c r="D147" s="129" t="s">
        <v>713</v>
      </c>
      <c r="E147" s="129" t="s">
        <v>32</v>
      </c>
      <c r="F147" s="129" t="s">
        <v>33</v>
      </c>
      <c r="G147" s="183" t="s">
        <v>714</v>
      </c>
      <c r="H147" s="273">
        <v>27</v>
      </c>
      <c r="I147" s="183">
        <v>14</v>
      </c>
      <c r="J147" s="183">
        <v>2</v>
      </c>
      <c r="K147" s="131">
        <v>30000</v>
      </c>
      <c r="L147" s="132">
        <v>1</v>
      </c>
      <c r="M147" s="131">
        <f t="shared" si="13"/>
        <v>30000</v>
      </c>
      <c r="N147" s="163">
        <f t="shared" si="14"/>
        <v>30000</v>
      </c>
      <c r="O147" s="133">
        <f t="shared" ref="O147:O148" si="26">K147*L147</f>
        <v>30000</v>
      </c>
      <c r="P147" s="136">
        <f t="shared" ref="P147:P148" si="27">O147*90%</f>
        <v>27000</v>
      </c>
      <c r="Q147" s="246"/>
      <c r="R147" s="246"/>
      <c r="S147" s="246"/>
      <c r="T147" s="246"/>
      <c r="U147" s="246"/>
      <c r="V147" s="246"/>
      <c r="W147" s="246"/>
      <c r="X147" s="246"/>
      <c r="Y147" s="246"/>
    </row>
    <row r="148" spans="1:25" ht="12" customHeight="1">
      <c r="A148" s="186">
        <v>144</v>
      </c>
      <c r="B148" s="279" t="s">
        <v>313</v>
      </c>
      <c r="C148" s="279" t="s">
        <v>26</v>
      </c>
      <c r="D148" s="279" t="s">
        <v>713</v>
      </c>
      <c r="E148" s="279" t="s">
        <v>29</v>
      </c>
      <c r="F148" s="279" t="s">
        <v>33</v>
      </c>
      <c r="G148" s="186" t="s">
        <v>717</v>
      </c>
      <c r="H148" s="251">
        <v>19</v>
      </c>
      <c r="I148" s="186">
        <v>11</v>
      </c>
      <c r="J148" s="186">
        <v>1</v>
      </c>
      <c r="K148" s="187">
        <v>200000</v>
      </c>
      <c r="L148" s="188">
        <v>1</v>
      </c>
      <c r="M148" s="187">
        <f t="shared" si="13"/>
        <v>200000</v>
      </c>
      <c r="N148" s="191">
        <f t="shared" si="14"/>
        <v>200000</v>
      </c>
      <c r="O148" s="252">
        <f t="shared" si="26"/>
        <v>200000</v>
      </c>
      <c r="P148" s="171">
        <f t="shared" si="27"/>
        <v>180000</v>
      </c>
      <c r="Q148" s="246"/>
      <c r="R148" s="246"/>
      <c r="S148" s="246"/>
      <c r="T148" s="246"/>
      <c r="U148" s="246"/>
      <c r="V148" s="246"/>
      <c r="W148" s="246"/>
      <c r="X148" s="246"/>
      <c r="Y148" s="246"/>
    </row>
    <row r="149" spans="1:25" ht="12" customHeight="1">
      <c r="A149" s="808" t="s">
        <v>297</v>
      </c>
      <c r="B149" s="809"/>
      <c r="C149" s="809"/>
      <c r="D149" s="809"/>
      <c r="E149" s="809"/>
      <c r="F149" s="809"/>
      <c r="G149" s="809"/>
      <c r="H149" s="809"/>
      <c r="I149" s="809"/>
      <c r="J149" s="809"/>
      <c r="K149" s="809"/>
      <c r="L149" s="809"/>
      <c r="M149" s="809"/>
      <c r="N149" s="810"/>
      <c r="O149" s="280">
        <f t="shared" ref="O149:P149" si="28">SUM(O2:O148)</f>
        <v>8073425</v>
      </c>
      <c r="P149" s="281">
        <f t="shared" si="28"/>
        <v>7266082.5</v>
      </c>
      <c r="Q149" s="246"/>
      <c r="R149" s="246"/>
      <c r="S149" s="246"/>
      <c r="T149" s="246"/>
      <c r="U149" s="246"/>
      <c r="V149" s="246"/>
      <c r="W149" s="246"/>
      <c r="X149" s="246"/>
      <c r="Y149" s="246"/>
    </row>
    <row r="150" spans="1:25" ht="12" customHeight="1">
      <c r="P150" s="282"/>
      <c r="Q150" s="246"/>
      <c r="R150" s="246"/>
      <c r="S150" s="246"/>
      <c r="T150" s="246"/>
      <c r="U150" s="246"/>
      <c r="V150" s="246"/>
      <c r="W150" s="246"/>
      <c r="X150" s="246"/>
      <c r="Y150" s="246"/>
    </row>
    <row r="151" spans="1:25" ht="12" customHeight="1">
      <c r="P151" s="108"/>
      <c r="Q151" s="246"/>
      <c r="R151" s="246"/>
      <c r="S151" s="246"/>
      <c r="T151" s="246"/>
      <c r="U151" s="246"/>
      <c r="V151" s="246"/>
      <c r="W151" s="246"/>
      <c r="X151" s="246"/>
      <c r="Y151" s="246"/>
    </row>
    <row r="152" spans="1:25" ht="12" customHeight="1">
      <c r="P152" s="108"/>
      <c r="Q152" s="246"/>
      <c r="R152" s="246"/>
      <c r="S152" s="246"/>
      <c r="T152" s="246"/>
      <c r="U152" s="246"/>
      <c r="V152" s="246"/>
      <c r="W152" s="246"/>
      <c r="X152" s="246"/>
      <c r="Y152" s="246"/>
    </row>
    <row r="153" spans="1:25" ht="12" customHeight="1">
      <c r="P153" s="108"/>
      <c r="Q153" s="246"/>
      <c r="R153" s="246"/>
      <c r="S153" s="246"/>
      <c r="T153" s="246"/>
      <c r="U153" s="246"/>
      <c r="V153" s="246"/>
      <c r="W153" s="246"/>
      <c r="X153" s="246"/>
      <c r="Y153" s="246"/>
    </row>
    <row r="154" spans="1:25" ht="12" customHeight="1">
      <c r="P154" s="108"/>
      <c r="Q154" s="246"/>
      <c r="R154" s="246"/>
      <c r="S154" s="246"/>
      <c r="T154" s="246"/>
      <c r="U154" s="246"/>
      <c r="V154" s="246"/>
      <c r="W154" s="246"/>
      <c r="X154" s="246"/>
      <c r="Y154" s="246"/>
    </row>
    <row r="155" spans="1:25" ht="12" customHeight="1">
      <c r="P155" s="219"/>
      <c r="Q155" s="246"/>
      <c r="R155" s="246"/>
      <c r="S155" s="246"/>
      <c r="T155" s="246"/>
      <c r="U155" s="246"/>
      <c r="V155" s="246"/>
      <c r="W155" s="246"/>
      <c r="X155" s="246"/>
      <c r="Y155" s="246"/>
    </row>
    <row r="156" spans="1:25" ht="12" customHeight="1">
      <c r="P156" s="108"/>
      <c r="Q156" s="246"/>
      <c r="R156" s="246"/>
      <c r="S156" s="246"/>
      <c r="T156" s="246"/>
      <c r="U156" s="246"/>
      <c r="V156" s="246"/>
      <c r="W156" s="246"/>
      <c r="X156" s="246"/>
      <c r="Y156" s="246"/>
    </row>
    <row r="157" spans="1:25" ht="12" customHeight="1">
      <c r="P157" s="108"/>
      <c r="Q157" s="246"/>
      <c r="R157" s="246"/>
      <c r="S157" s="246"/>
      <c r="T157" s="246"/>
      <c r="U157" s="246"/>
      <c r="V157" s="246"/>
      <c r="W157" s="246"/>
      <c r="X157" s="246"/>
      <c r="Y157" s="246"/>
    </row>
    <row r="158" spans="1:25" ht="12" customHeight="1">
      <c r="A158" s="110"/>
      <c r="B158" s="22"/>
      <c r="C158" s="22"/>
      <c r="D158" s="22"/>
      <c r="E158" s="22"/>
      <c r="F158" s="22"/>
      <c r="G158" s="22"/>
      <c r="H158" s="109"/>
      <c r="I158" s="22"/>
      <c r="J158" s="22"/>
      <c r="K158" s="219"/>
      <c r="L158" s="245"/>
      <c r="M158" s="108"/>
      <c r="N158" s="22"/>
      <c r="O158" s="22"/>
      <c r="P158" s="108"/>
      <c r="Q158" s="246"/>
      <c r="R158" s="246"/>
      <c r="S158" s="246"/>
      <c r="T158" s="246"/>
      <c r="U158" s="246"/>
      <c r="V158" s="246"/>
      <c r="W158" s="246"/>
      <c r="X158" s="246"/>
      <c r="Y158" s="246"/>
    </row>
    <row r="159" spans="1:25" ht="12" customHeight="1">
      <c r="A159" s="110"/>
      <c r="B159" s="22"/>
      <c r="C159" s="22"/>
      <c r="D159" s="22"/>
      <c r="E159" s="22"/>
      <c r="F159" s="22"/>
      <c r="G159" s="22"/>
      <c r="H159" s="109"/>
      <c r="I159" s="22"/>
      <c r="J159" s="22"/>
      <c r="K159" s="108"/>
      <c r="L159" s="245"/>
      <c r="M159" s="108"/>
      <c r="N159" s="22"/>
      <c r="O159" s="22"/>
      <c r="P159" s="108"/>
      <c r="Q159" s="246"/>
      <c r="R159" s="246"/>
      <c r="S159" s="246"/>
      <c r="T159" s="246"/>
      <c r="U159" s="246"/>
      <c r="V159" s="246"/>
      <c r="W159" s="246"/>
      <c r="X159" s="246"/>
      <c r="Y159" s="246"/>
    </row>
    <row r="160" spans="1:25" ht="12" customHeight="1">
      <c r="A160" s="110"/>
      <c r="B160" s="22"/>
      <c r="C160" s="22"/>
      <c r="D160" s="22"/>
      <c r="E160" s="22"/>
      <c r="F160" s="22"/>
      <c r="G160" s="22"/>
      <c r="H160" s="109"/>
      <c r="I160" s="22"/>
      <c r="J160" s="22"/>
      <c r="K160" s="108"/>
      <c r="L160" s="245"/>
      <c r="M160" s="108"/>
      <c r="N160" s="22"/>
      <c r="O160" s="22"/>
      <c r="P160" s="108"/>
      <c r="Q160" s="246"/>
      <c r="R160" s="246"/>
      <c r="S160" s="246"/>
      <c r="T160" s="246"/>
      <c r="U160" s="246"/>
      <c r="V160" s="246"/>
      <c r="W160" s="246"/>
      <c r="X160" s="246"/>
      <c r="Y160" s="246"/>
    </row>
    <row r="161" spans="1:25" ht="12" customHeight="1">
      <c r="A161" s="110"/>
      <c r="B161" s="22"/>
      <c r="C161" s="22"/>
      <c r="D161" s="22"/>
      <c r="E161" s="22"/>
      <c r="F161" s="22"/>
      <c r="G161" s="22"/>
      <c r="H161" s="109"/>
      <c r="I161" s="22"/>
      <c r="J161" s="22"/>
      <c r="K161" s="108"/>
      <c r="L161" s="245"/>
      <c r="M161" s="108"/>
      <c r="N161" s="22"/>
      <c r="O161" s="22"/>
      <c r="P161" s="108"/>
      <c r="Q161" s="246"/>
      <c r="R161" s="246"/>
      <c r="S161" s="246"/>
      <c r="T161" s="246"/>
      <c r="U161" s="246"/>
      <c r="V161" s="246"/>
      <c r="W161" s="246"/>
      <c r="X161" s="246"/>
      <c r="Y161" s="246"/>
    </row>
    <row r="162" spans="1:25" ht="12" customHeight="1">
      <c r="A162" s="110"/>
      <c r="B162" s="22"/>
      <c r="C162" s="22"/>
      <c r="D162" s="22"/>
      <c r="E162" s="22"/>
      <c r="F162" s="22"/>
      <c r="G162" s="22"/>
      <c r="H162" s="109"/>
      <c r="I162" s="22"/>
      <c r="J162" s="22"/>
      <c r="K162" s="108"/>
      <c r="L162" s="245"/>
      <c r="M162" s="108"/>
      <c r="N162" s="22"/>
      <c r="O162" s="22"/>
      <c r="P162" s="108"/>
      <c r="Q162" s="246"/>
      <c r="R162" s="246"/>
      <c r="S162" s="246"/>
      <c r="T162" s="246"/>
      <c r="U162" s="246"/>
      <c r="V162" s="246"/>
      <c r="W162" s="246"/>
      <c r="X162" s="246"/>
      <c r="Y162" s="246"/>
    </row>
    <row r="163" spans="1:25" ht="12" customHeight="1">
      <c r="A163" s="110"/>
      <c r="B163" s="22"/>
      <c r="C163" s="22"/>
      <c r="D163" s="22"/>
      <c r="E163" s="22"/>
      <c r="F163" s="22"/>
      <c r="G163" s="22"/>
      <c r="H163" s="109"/>
      <c r="I163" s="22"/>
      <c r="J163" s="22"/>
      <c r="K163" s="108"/>
      <c r="L163" s="245"/>
      <c r="M163" s="108"/>
      <c r="N163" s="22"/>
      <c r="O163" s="22"/>
      <c r="P163" s="108"/>
      <c r="Q163" s="246"/>
      <c r="R163" s="246"/>
      <c r="S163" s="246"/>
      <c r="T163" s="246"/>
      <c r="U163" s="246"/>
      <c r="V163" s="246"/>
      <c r="W163" s="246"/>
      <c r="X163" s="246"/>
      <c r="Y163" s="246"/>
    </row>
    <row r="164" spans="1:25" ht="12" customHeight="1">
      <c r="A164" s="110"/>
      <c r="B164" s="22"/>
      <c r="C164" s="22"/>
      <c r="D164" s="22"/>
      <c r="E164" s="22"/>
      <c r="F164" s="22"/>
      <c r="G164" s="22"/>
      <c r="H164" s="109"/>
      <c r="I164" s="22"/>
      <c r="J164" s="22"/>
      <c r="K164" s="108"/>
      <c r="L164" s="245"/>
      <c r="M164" s="108"/>
      <c r="N164" s="22"/>
      <c r="O164" s="22"/>
      <c r="P164" s="108"/>
      <c r="Q164" s="246"/>
      <c r="R164" s="246"/>
      <c r="S164" s="246"/>
      <c r="T164" s="246"/>
      <c r="U164" s="246"/>
      <c r="V164" s="246"/>
      <c r="W164" s="246"/>
      <c r="X164" s="246"/>
      <c r="Y164" s="246"/>
    </row>
    <row r="165" spans="1:25" ht="12" customHeight="1">
      <c r="A165" s="110"/>
      <c r="B165" s="22"/>
      <c r="C165" s="22"/>
      <c r="D165" s="22"/>
      <c r="E165" s="22"/>
      <c r="F165" s="22"/>
      <c r="G165" s="22"/>
      <c r="H165" s="109"/>
      <c r="I165" s="22"/>
      <c r="J165" s="22"/>
      <c r="K165" s="108"/>
      <c r="L165" s="245"/>
      <c r="M165" s="108"/>
      <c r="N165" s="22"/>
      <c r="O165" s="22"/>
      <c r="P165" s="108"/>
      <c r="Q165" s="246"/>
      <c r="R165" s="246"/>
      <c r="S165" s="246"/>
      <c r="T165" s="246"/>
      <c r="U165" s="246"/>
      <c r="V165" s="246"/>
      <c r="W165" s="246"/>
      <c r="X165" s="246"/>
      <c r="Y165" s="246"/>
    </row>
    <row r="166" spans="1:25" ht="12" customHeight="1">
      <c r="A166" s="110"/>
      <c r="B166" s="22"/>
      <c r="C166" s="22"/>
      <c r="D166" s="22"/>
      <c r="E166" s="22"/>
      <c r="F166" s="22"/>
      <c r="G166" s="22"/>
      <c r="H166" s="109"/>
      <c r="I166" s="22"/>
      <c r="J166" s="22"/>
      <c r="K166" s="108"/>
      <c r="L166" s="245"/>
      <c r="M166" s="108"/>
      <c r="N166" s="22"/>
      <c r="O166" s="22"/>
      <c r="P166" s="108"/>
      <c r="Q166" s="246"/>
      <c r="R166" s="246"/>
      <c r="S166" s="246"/>
      <c r="T166" s="246"/>
      <c r="U166" s="246"/>
      <c r="V166" s="246"/>
      <c r="W166" s="246"/>
      <c r="X166" s="246"/>
      <c r="Y166" s="246"/>
    </row>
    <row r="167" spans="1:25" ht="12" customHeight="1">
      <c r="A167" s="110"/>
      <c r="B167" s="22"/>
      <c r="C167" s="22"/>
      <c r="D167" s="22"/>
      <c r="E167" s="22"/>
      <c r="F167" s="22"/>
      <c r="G167" s="22"/>
      <c r="H167" s="109"/>
      <c r="I167" s="22"/>
      <c r="J167" s="22"/>
      <c r="K167" s="108"/>
      <c r="L167" s="245"/>
      <c r="M167" s="108"/>
      <c r="N167" s="22"/>
      <c r="O167" s="22"/>
      <c r="P167" s="108"/>
      <c r="Q167" s="246"/>
      <c r="R167" s="246"/>
      <c r="S167" s="246"/>
      <c r="T167" s="246"/>
      <c r="U167" s="246"/>
      <c r="V167" s="246"/>
      <c r="W167" s="246"/>
      <c r="X167" s="246"/>
      <c r="Y167" s="246"/>
    </row>
    <row r="168" spans="1:25" ht="12" customHeight="1">
      <c r="A168" s="110"/>
      <c r="B168" s="22"/>
      <c r="C168" s="22"/>
      <c r="D168" s="22"/>
      <c r="E168" s="22"/>
      <c r="F168" s="22"/>
      <c r="G168" s="22"/>
      <c r="H168" s="109"/>
      <c r="I168" s="22"/>
      <c r="J168" s="22"/>
      <c r="K168" s="108"/>
      <c r="L168" s="245"/>
      <c r="M168" s="108"/>
      <c r="N168" s="22"/>
      <c r="O168" s="22"/>
      <c r="P168" s="108"/>
      <c r="Q168" s="246"/>
      <c r="R168" s="246"/>
      <c r="S168" s="246"/>
      <c r="T168" s="246"/>
      <c r="U168" s="246"/>
      <c r="V168" s="246"/>
      <c r="W168" s="246"/>
      <c r="X168" s="246"/>
      <c r="Y168" s="246"/>
    </row>
    <row r="169" spans="1:25" ht="12" customHeight="1">
      <c r="A169" s="22"/>
      <c r="B169" s="22"/>
      <c r="C169" s="22"/>
      <c r="D169" s="22"/>
      <c r="E169" s="22"/>
      <c r="F169" s="22"/>
      <c r="G169" s="22"/>
      <c r="H169" s="109"/>
      <c r="I169" s="22"/>
      <c r="J169" s="22"/>
      <c r="K169" s="108"/>
      <c r="L169" s="245"/>
      <c r="M169" s="108"/>
      <c r="N169" s="22"/>
      <c r="O169" s="22"/>
      <c r="P169" s="108"/>
      <c r="Q169" s="246"/>
      <c r="R169" s="246"/>
      <c r="S169" s="246"/>
      <c r="T169" s="246"/>
      <c r="U169" s="246"/>
      <c r="V169" s="246"/>
      <c r="W169" s="246"/>
      <c r="X169" s="246"/>
      <c r="Y169" s="246"/>
    </row>
    <row r="170" spans="1:25" ht="12" customHeight="1">
      <c r="A170" s="22"/>
      <c r="B170" s="22"/>
      <c r="C170" s="22"/>
      <c r="D170" s="22"/>
      <c r="E170" s="22"/>
      <c r="F170" s="22"/>
      <c r="G170" s="22"/>
      <c r="H170" s="109"/>
      <c r="I170" s="22"/>
      <c r="J170" s="22"/>
      <c r="K170" s="108"/>
      <c r="L170" s="245"/>
      <c r="M170" s="108"/>
      <c r="N170" s="22"/>
      <c r="O170" s="22"/>
      <c r="P170" s="108"/>
      <c r="Q170" s="246"/>
      <c r="R170" s="246"/>
      <c r="S170" s="246"/>
      <c r="T170" s="246"/>
      <c r="U170" s="246"/>
      <c r="V170" s="246"/>
      <c r="W170" s="246"/>
      <c r="X170" s="246"/>
      <c r="Y170" s="246"/>
    </row>
    <row r="171" spans="1:25" ht="12" customHeight="1">
      <c r="A171" s="22"/>
      <c r="B171" s="22"/>
      <c r="C171" s="22"/>
      <c r="D171" s="22"/>
      <c r="E171" s="22"/>
      <c r="F171" s="22"/>
      <c r="G171" s="22"/>
      <c r="H171" s="109"/>
      <c r="I171" s="22"/>
      <c r="J171" s="22"/>
      <c r="K171" s="108"/>
      <c r="L171" s="245"/>
      <c r="M171" s="108"/>
      <c r="N171" s="22"/>
      <c r="O171" s="22"/>
      <c r="P171" s="108"/>
      <c r="Q171" s="246"/>
      <c r="R171" s="246"/>
      <c r="S171" s="246"/>
      <c r="T171" s="246"/>
      <c r="U171" s="246"/>
      <c r="V171" s="246"/>
      <c r="W171" s="246"/>
      <c r="X171" s="246"/>
      <c r="Y171" s="246"/>
    </row>
    <row r="172" spans="1:25" ht="12" customHeight="1">
      <c r="A172" s="22"/>
      <c r="B172" s="22"/>
      <c r="C172" s="22"/>
      <c r="D172" s="22"/>
      <c r="E172" s="22"/>
      <c r="F172" s="22"/>
      <c r="G172" s="22"/>
      <c r="H172" s="109"/>
      <c r="I172" s="22"/>
      <c r="J172" s="22"/>
      <c r="K172" s="108"/>
      <c r="L172" s="245"/>
      <c r="M172" s="108"/>
      <c r="N172" s="22"/>
      <c r="O172" s="22"/>
      <c r="P172" s="108"/>
      <c r="Q172" s="246"/>
      <c r="R172" s="246"/>
      <c r="S172" s="246"/>
      <c r="T172" s="246"/>
      <c r="U172" s="246"/>
      <c r="V172" s="246"/>
      <c r="W172" s="246"/>
      <c r="X172" s="246"/>
      <c r="Y172" s="246"/>
    </row>
    <row r="173" spans="1:25" ht="12" customHeight="1">
      <c r="A173" s="22"/>
      <c r="B173" s="22"/>
      <c r="C173" s="22"/>
      <c r="D173" s="22"/>
      <c r="E173" s="22"/>
      <c r="F173" s="22"/>
      <c r="G173" s="22"/>
      <c r="H173" s="109"/>
      <c r="I173" s="22"/>
      <c r="J173" s="22"/>
      <c r="K173" s="108"/>
      <c r="L173" s="245"/>
      <c r="M173" s="108"/>
      <c r="N173" s="22"/>
      <c r="O173" s="22"/>
      <c r="P173" s="108"/>
      <c r="Q173" s="246"/>
      <c r="R173" s="246"/>
      <c r="S173" s="246"/>
      <c r="T173" s="246"/>
      <c r="U173" s="246"/>
      <c r="V173" s="246"/>
      <c r="W173" s="246"/>
      <c r="X173" s="246"/>
      <c r="Y173" s="246"/>
    </row>
    <row r="174" spans="1:25" ht="12" customHeight="1">
      <c r="A174" s="22"/>
      <c r="B174" s="22"/>
      <c r="C174" s="22"/>
      <c r="D174" s="22"/>
      <c r="E174" s="22"/>
      <c r="F174" s="22"/>
      <c r="G174" s="22"/>
      <c r="H174" s="109"/>
      <c r="I174" s="22"/>
      <c r="J174" s="22"/>
      <c r="K174" s="108"/>
      <c r="L174" s="245"/>
      <c r="M174" s="108"/>
      <c r="N174" s="22"/>
      <c r="O174" s="22"/>
      <c r="P174" s="108"/>
      <c r="Q174" s="246"/>
      <c r="R174" s="246"/>
      <c r="S174" s="246"/>
      <c r="T174" s="246"/>
      <c r="U174" s="246"/>
      <c r="V174" s="246"/>
      <c r="W174" s="246"/>
      <c r="X174" s="246"/>
      <c r="Y174" s="246"/>
    </row>
    <row r="175" spans="1:25" ht="12" customHeight="1">
      <c r="A175" s="22"/>
      <c r="B175" s="22"/>
      <c r="C175" s="22"/>
      <c r="D175" s="22"/>
      <c r="E175" s="22"/>
      <c r="F175" s="22"/>
      <c r="G175" s="22"/>
      <c r="H175" s="109"/>
      <c r="I175" s="22"/>
      <c r="J175" s="22"/>
      <c r="K175" s="108"/>
      <c r="L175" s="245"/>
      <c r="M175" s="108"/>
      <c r="N175" s="22"/>
      <c r="O175" s="22"/>
      <c r="P175" s="108"/>
      <c r="Q175" s="246"/>
      <c r="R175" s="246"/>
      <c r="S175" s="246"/>
      <c r="T175" s="246"/>
      <c r="U175" s="246"/>
      <c r="V175" s="246"/>
      <c r="W175" s="246"/>
      <c r="X175" s="246"/>
      <c r="Y175" s="246"/>
    </row>
    <row r="176" spans="1:25" ht="12" customHeight="1">
      <c r="A176" s="22"/>
      <c r="B176" s="22"/>
      <c r="C176" s="22"/>
      <c r="D176" s="22"/>
      <c r="E176" s="22"/>
      <c r="F176" s="22"/>
      <c r="G176" s="22"/>
      <c r="H176" s="109"/>
      <c r="I176" s="22"/>
      <c r="J176" s="22"/>
      <c r="K176" s="108"/>
      <c r="L176" s="245"/>
      <c r="M176" s="108"/>
      <c r="N176" s="22"/>
      <c r="O176" s="22"/>
      <c r="P176" s="108"/>
      <c r="Q176" s="246"/>
      <c r="R176" s="246"/>
      <c r="S176" s="246"/>
      <c r="T176" s="246"/>
      <c r="U176" s="246"/>
      <c r="V176" s="246"/>
      <c r="W176" s="246"/>
      <c r="X176" s="246"/>
      <c r="Y176" s="246"/>
    </row>
    <row r="177" spans="1:25" ht="12" customHeight="1">
      <c r="A177" s="22"/>
      <c r="B177" s="22"/>
      <c r="C177" s="22"/>
      <c r="D177" s="22"/>
      <c r="E177" s="22"/>
      <c r="F177" s="22"/>
      <c r="G177" s="22"/>
      <c r="H177" s="109"/>
      <c r="I177" s="22"/>
      <c r="J177" s="22"/>
      <c r="K177" s="108"/>
      <c r="L177" s="245"/>
      <c r="M177" s="108"/>
      <c r="N177" s="22"/>
      <c r="O177" s="22"/>
      <c r="P177" s="108"/>
      <c r="Q177" s="246"/>
      <c r="R177" s="246"/>
      <c r="S177" s="246"/>
      <c r="T177" s="246"/>
      <c r="U177" s="246"/>
      <c r="V177" s="246"/>
      <c r="W177" s="246"/>
      <c r="X177" s="246"/>
      <c r="Y177" s="246"/>
    </row>
    <row r="178" spans="1:25" ht="12" customHeight="1">
      <c r="A178" s="22"/>
      <c r="B178" s="22"/>
      <c r="C178" s="22"/>
      <c r="D178" s="22"/>
      <c r="E178" s="22"/>
      <c r="F178" s="22"/>
      <c r="G178" s="22"/>
      <c r="H178" s="109"/>
      <c r="I178" s="22"/>
      <c r="J178" s="22"/>
      <c r="K178" s="108"/>
      <c r="L178" s="245"/>
      <c r="M178" s="108"/>
      <c r="N178" s="22"/>
      <c r="O178" s="22"/>
      <c r="P178" s="108"/>
      <c r="Q178" s="246"/>
      <c r="R178" s="246"/>
      <c r="S178" s="246"/>
      <c r="T178" s="246"/>
      <c r="U178" s="246"/>
      <c r="V178" s="246"/>
      <c r="W178" s="246"/>
      <c r="X178" s="246"/>
      <c r="Y178" s="246"/>
    </row>
    <row r="179" spans="1:25" ht="12" customHeight="1">
      <c r="A179" s="22"/>
      <c r="B179" s="22"/>
      <c r="C179" s="22"/>
      <c r="D179" s="22"/>
      <c r="E179" s="22"/>
      <c r="F179" s="22"/>
      <c r="G179" s="22"/>
      <c r="H179" s="109"/>
      <c r="I179" s="22"/>
      <c r="J179" s="22"/>
      <c r="K179" s="108"/>
      <c r="L179" s="245"/>
      <c r="M179" s="108"/>
      <c r="N179" s="22"/>
      <c r="O179" s="22"/>
      <c r="P179" s="108"/>
      <c r="Q179" s="246"/>
      <c r="R179" s="246"/>
      <c r="S179" s="246"/>
      <c r="T179" s="246"/>
      <c r="U179" s="246"/>
      <c r="V179" s="246"/>
      <c r="W179" s="246"/>
      <c r="X179" s="246"/>
      <c r="Y179" s="246"/>
    </row>
    <row r="180" spans="1:25" ht="12" customHeight="1">
      <c r="A180" s="22"/>
      <c r="B180" s="22"/>
      <c r="C180" s="22"/>
      <c r="D180" s="22"/>
      <c r="E180" s="22"/>
      <c r="F180" s="22"/>
      <c r="G180" s="22"/>
      <c r="H180" s="109"/>
      <c r="I180" s="22"/>
      <c r="J180" s="22"/>
      <c r="K180" s="108"/>
      <c r="L180" s="245"/>
      <c r="M180" s="108"/>
      <c r="N180" s="22"/>
      <c r="O180" s="22"/>
      <c r="P180" s="108"/>
      <c r="Q180" s="246"/>
      <c r="R180" s="246"/>
      <c r="S180" s="246"/>
      <c r="T180" s="246"/>
      <c r="U180" s="246"/>
      <c r="V180" s="246"/>
      <c r="W180" s="246"/>
      <c r="X180" s="246"/>
      <c r="Y180" s="246"/>
    </row>
    <row r="181" spans="1:25" ht="12" customHeight="1">
      <c r="A181" s="22"/>
      <c r="B181" s="22"/>
      <c r="C181" s="22"/>
      <c r="D181" s="22"/>
      <c r="E181" s="22"/>
      <c r="F181" s="22"/>
      <c r="G181" s="22"/>
      <c r="H181" s="109"/>
      <c r="I181" s="22"/>
      <c r="J181" s="22"/>
      <c r="K181" s="108"/>
      <c r="L181" s="245"/>
      <c r="M181" s="108"/>
      <c r="N181" s="22"/>
      <c r="O181" s="22"/>
      <c r="P181" s="108"/>
      <c r="Q181" s="246"/>
      <c r="R181" s="246"/>
      <c r="S181" s="246"/>
      <c r="T181" s="246"/>
      <c r="U181" s="246"/>
      <c r="V181" s="246"/>
      <c r="W181" s="246"/>
      <c r="X181" s="246"/>
      <c r="Y181" s="246"/>
    </row>
    <row r="182" spans="1:25" ht="12" customHeight="1">
      <c r="A182" s="22"/>
      <c r="B182" s="22"/>
      <c r="C182" s="22"/>
      <c r="D182" s="22"/>
      <c r="E182" s="22"/>
      <c r="F182" s="22"/>
      <c r="G182" s="22"/>
      <c r="H182" s="109"/>
      <c r="I182" s="22"/>
      <c r="J182" s="22"/>
      <c r="K182" s="108"/>
      <c r="L182" s="245"/>
      <c r="M182" s="108"/>
      <c r="N182" s="22"/>
      <c r="O182" s="22"/>
      <c r="P182" s="108"/>
      <c r="Q182" s="246"/>
      <c r="R182" s="246"/>
      <c r="S182" s="246"/>
      <c r="T182" s="246"/>
      <c r="U182" s="246"/>
      <c r="V182" s="246"/>
      <c r="W182" s="246"/>
      <c r="X182" s="246"/>
      <c r="Y182" s="246"/>
    </row>
    <row r="183" spans="1:25" ht="12" customHeight="1">
      <c r="A183" s="22"/>
      <c r="B183" s="22"/>
      <c r="C183" s="22"/>
      <c r="D183" s="22"/>
      <c r="E183" s="22"/>
      <c r="F183" s="22"/>
      <c r="G183" s="22"/>
      <c r="H183" s="109"/>
      <c r="I183" s="22"/>
      <c r="J183" s="22"/>
      <c r="K183" s="108"/>
      <c r="L183" s="245"/>
      <c r="M183" s="108"/>
      <c r="N183" s="22"/>
      <c r="O183" s="22"/>
      <c r="P183" s="108"/>
      <c r="Q183" s="246"/>
      <c r="R183" s="246"/>
      <c r="S183" s="246"/>
      <c r="T183" s="246"/>
      <c r="U183" s="246"/>
      <c r="V183" s="246"/>
      <c r="W183" s="246"/>
      <c r="X183" s="246"/>
      <c r="Y183" s="246"/>
    </row>
    <row r="184" spans="1:25" ht="12" customHeight="1">
      <c r="A184" s="22"/>
      <c r="B184" s="22"/>
      <c r="C184" s="22"/>
      <c r="D184" s="22"/>
      <c r="E184" s="22"/>
      <c r="F184" s="22"/>
      <c r="G184" s="22"/>
      <c r="H184" s="109"/>
      <c r="I184" s="22"/>
      <c r="J184" s="22"/>
      <c r="K184" s="108"/>
      <c r="L184" s="245"/>
      <c r="M184" s="108"/>
      <c r="N184" s="22"/>
      <c r="O184" s="22"/>
      <c r="P184" s="108"/>
      <c r="Q184" s="246"/>
      <c r="R184" s="246"/>
      <c r="S184" s="246"/>
      <c r="T184" s="246"/>
      <c r="U184" s="246"/>
      <c r="V184" s="246"/>
      <c r="W184" s="246"/>
      <c r="X184" s="246"/>
      <c r="Y184" s="246"/>
    </row>
    <row r="185" spans="1:25" ht="12" customHeight="1">
      <c r="A185" s="22"/>
      <c r="B185" s="22"/>
      <c r="C185" s="22"/>
      <c r="D185" s="22"/>
      <c r="E185" s="22"/>
      <c r="F185" s="22"/>
      <c r="G185" s="22"/>
      <c r="H185" s="109"/>
      <c r="I185" s="22"/>
      <c r="J185" s="22"/>
      <c r="K185" s="108"/>
      <c r="L185" s="245"/>
      <c r="M185" s="108"/>
      <c r="N185" s="22"/>
      <c r="O185" s="22"/>
      <c r="P185" s="108"/>
      <c r="Q185" s="246"/>
      <c r="R185" s="246"/>
      <c r="S185" s="246"/>
      <c r="T185" s="246"/>
      <c r="U185" s="246"/>
      <c r="V185" s="246"/>
      <c r="W185" s="246"/>
      <c r="X185" s="246"/>
      <c r="Y185" s="246"/>
    </row>
    <row r="186" spans="1:25" ht="12" customHeight="1">
      <c r="A186" s="22"/>
      <c r="B186" s="22"/>
      <c r="C186" s="22"/>
      <c r="D186" s="22"/>
      <c r="E186" s="22"/>
      <c r="F186" s="22"/>
      <c r="G186" s="22"/>
      <c r="H186" s="109"/>
      <c r="I186" s="22"/>
      <c r="J186" s="22"/>
      <c r="K186" s="108"/>
      <c r="L186" s="245"/>
      <c r="M186" s="108"/>
      <c r="N186" s="22"/>
      <c r="O186" s="22"/>
      <c r="P186" s="108"/>
      <c r="Q186" s="246"/>
      <c r="R186" s="246"/>
      <c r="S186" s="246"/>
      <c r="T186" s="246"/>
      <c r="U186" s="246"/>
      <c r="V186" s="246"/>
      <c r="W186" s="246"/>
      <c r="X186" s="246"/>
      <c r="Y186" s="246"/>
    </row>
    <row r="187" spans="1:25" ht="12" customHeight="1">
      <c r="A187" s="22"/>
      <c r="B187" s="22"/>
      <c r="C187" s="22"/>
      <c r="D187" s="22"/>
      <c r="E187" s="22"/>
      <c r="F187" s="22"/>
      <c r="G187" s="22"/>
      <c r="H187" s="109"/>
      <c r="I187" s="22"/>
      <c r="J187" s="22"/>
      <c r="K187" s="108"/>
      <c r="L187" s="245"/>
      <c r="M187" s="108"/>
      <c r="N187" s="22"/>
      <c r="O187" s="22"/>
      <c r="P187" s="108"/>
      <c r="Q187" s="246"/>
      <c r="R187" s="246"/>
      <c r="S187" s="246"/>
      <c r="T187" s="246"/>
      <c r="U187" s="246"/>
      <c r="V187" s="246"/>
      <c r="W187" s="246"/>
      <c r="X187" s="246"/>
      <c r="Y187" s="246"/>
    </row>
    <row r="188" spans="1:25" ht="12" customHeight="1">
      <c r="A188" s="22"/>
      <c r="B188" s="22"/>
      <c r="C188" s="22"/>
      <c r="D188" s="22"/>
      <c r="E188" s="22"/>
      <c r="F188" s="22"/>
      <c r="G188" s="22"/>
      <c r="H188" s="109"/>
      <c r="I188" s="22"/>
      <c r="J188" s="22"/>
      <c r="K188" s="108"/>
      <c r="L188" s="245"/>
      <c r="M188" s="108"/>
      <c r="N188" s="22"/>
      <c r="O188" s="22"/>
      <c r="P188" s="108"/>
      <c r="Q188" s="246"/>
      <c r="R188" s="246"/>
      <c r="S188" s="246"/>
      <c r="T188" s="246"/>
      <c r="U188" s="246"/>
      <c r="V188" s="246"/>
      <c r="W188" s="246"/>
      <c r="X188" s="246"/>
      <c r="Y188" s="246"/>
    </row>
    <row r="189" spans="1:25" ht="12" customHeight="1">
      <c r="A189" s="22"/>
      <c r="B189" s="22"/>
      <c r="C189" s="22"/>
      <c r="D189" s="22"/>
      <c r="E189" s="22"/>
      <c r="F189" s="22"/>
      <c r="G189" s="22"/>
      <c r="H189" s="109"/>
      <c r="I189" s="22"/>
      <c r="J189" s="22"/>
      <c r="K189" s="108"/>
      <c r="L189" s="245"/>
      <c r="M189" s="108"/>
      <c r="N189" s="22"/>
      <c r="O189" s="22"/>
      <c r="P189" s="108"/>
      <c r="Q189" s="246"/>
      <c r="R189" s="246"/>
      <c r="S189" s="246"/>
      <c r="T189" s="246"/>
      <c r="U189" s="246"/>
      <c r="V189" s="246"/>
      <c r="W189" s="246"/>
      <c r="X189" s="246"/>
      <c r="Y189" s="246"/>
    </row>
    <row r="190" spans="1:25" ht="12" customHeight="1">
      <c r="A190" s="22"/>
      <c r="B190" s="22"/>
      <c r="C190" s="22"/>
      <c r="D190" s="22"/>
      <c r="E190" s="22"/>
      <c r="F190" s="22"/>
      <c r="G190" s="22"/>
      <c r="H190" s="109"/>
      <c r="I190" s="22"/>
      <c r="J190" s="22"/>
      <c r="K190" s="108"/>
      <c r="L190" s="245"/>
      <c r="M190" s="108"/>
      <c r="N190" s="22"/>
      <c r="O190" s="22"/>
      <c r="P190" s="108"/>
      <c r="Q190" s="246"/>
      <c r="R190" s="246"/>
      <c r="S190" s="246"/>
      <c r="T190" s="246"/>
      <c r="U190" s="246"/>
      <c r="V190" s="246"/>
      <c r="W190" s="246"/>
      <c r="X190" s="246"/>
      <c r="Y190" s="246"/>
    </row>
    <row r="191" spans="1:25" ht="12" customHeight="1">
      <c r="A191" s="22"/>
      <c r="B191" s="22"/>
      <c r="C191" s="22"/>
      <c r="D191" s="22"/>
      <c r="E191" s="22"/>
      <c r="F191" s="22"/>
      <c r="G191" s="22"/>
      <c r="H191" s="109"/>
      <c r="I191" s="22"/>
      <c r="J191" s="22"/>
      <c r="K191" s="108"/>
      <c r="L191" s="245"/>
      <c r="M191" s="108"/>
      <c r="N191" s="22"/>
      <c r="O191" s="22"/>
      <c r="P191" s="108"/>
      <c r="Q191" s="246"/>
      <c r="R191" s="246"/>
      <c r="S191" s="246"/>
      <c r="T191" s="246"/>
      <c r="U191" s="246"/>
      <c r="V191" s="246"/>
      <c r="W191" s="246"/>
      <c r="X191" s="246"/>
      <c r="Y191" s="246"/>
    </row>
    <row r="192" spans="1:25" ht="12" customHeight="1">
      <c r="A192" s="22"/>
      <c r="B192" s="22"/>
      <c r="C192" s="22"/>
      <c r="D192" s="22"/>
      <c r="E192" s="22"/>
      <c r="F192" s="22"/>
      <c r="G192" s="22"/>
      <c r="H192" s="109"/>
      <c r="I192" s="22"/>
      <c r="J192" s="22"/>
      <c r="K192" s="108"/>
      <c r="L192" s="245"/>
      <c r="M192" s="108"/>
      <c r="N192" s="22"/>
      <c r="O192" s="22"/>
      <c r="P192" s="108"/>
      <c r="Q192" s="246"/>
      <c r="R192" s="246"/>
      <c r="S192" s="246"/>
      <c r="T192" s="246"/>
      <c r="U192" s="246"/>
      <c r="V192" s="246"/>
      <c r="W192" s="246"/>
      <c r="X192" s="246"/>
      <c r="Y192" s="246"/>
    </row>
    <row r="193" spans="1:25" ht="12" customHeight="1">
      <c r="A193" s="22"/>
      <c r="B193" s="22"/>
      <c r="C193" s="22"/>
      <c r="D193" s="22"/>
      <c r="E193" s="22"/>
      <c r="F193" s="22"/>
      <c r="G193" s="22"/>
      <c r="H193" s="109"/>
      <c r="I193" s="22"/>
      <c r="J193" s="22"/>
      <c r="K193" s="108"/>
      <c r="L193" s="245"/>
      <c r="M193" s="108"/>
      <c r="N193" s="22"/>
      <c r="O193" s="22"/>
      <c r="P193" s="108"/>
      <c r="Q193" s="246"/>
      <c r="R193" s="246"/>
      <c r="S193" s="246"/>
      <c r="T193" s="246"/>
      <c r="U193" s="246"/>
      <c r="V193" s="246"/>
      <c r="W193" s="246"/>
      <c r="X193" s="246"/>
      <c r="Y193" s="246"/>
    </row>
    <row r="194" spans="1:25" ht="12" customHeight="1">
      <c r="A194" s="22"/>
      <c r="B194" s="22"/>
      <c r="C194" s="22"/>
      <c r="D194" s="22"/>
      <c r="E194" s="22"/>
      <c r="F194" s="22"/>
      <c r="G194" s="22"/>
      <c r="H194" s="109"/>
      <c r="I194" s="22"/>
      <c r="J194" s="22"/>
      <c r="K194" s="108"/>
      <c r="L194" s="245"/>
      <c r="M194" s="108"/>
      <c r="N194" s="22"/>
      <c r="O194" s="22"/>
      <c r="P194" s="108"/>
      <c r="Q194" s="246"/>
      <c r="R194" s="246"/>
      <c r="S194" s="246"/>
      <c r="T194" s="246"/>
      <c r="U194" s="246"/>
      <c r="V194" s="246"/>
      <c r="W194" s="246"/>
      <c r="X194" s="246"/>
      <c r="Y194" s="246"/>
    </row>
    <row r="195" spans="1:25" ht="12" customHeight="1">
      <c r="A195" s="22"/>
      <c r="B195" s="22"/>
      <c r="C195" s="22"/>
      <c r="D195" s="22"/>
      <c r="E195" s="22"/>
      <c r="F195" s="22"/>
      <c r="G195" s="22"/>
      <c r="H195" s="109"/>
      <c r="I195" s="22"/>
      <c r="J195" s="22"/>
      <c r="K195" s="108"/>
      <c r="L195" s="245"/>
      <c r="M195" s="108"/>
      <c r="N195" s="22"/>
      <c r="O195" s="22"/>
      <c r="P195" s="108"/>
      <c r="Q195" s="246"/>
      <c r="R195" s="246"/>
      <c r="S195" s="246"/>
      <c r="T195" s="246"/>
      <c r="U195" s="246"/>
      <c r="V195" s="246"/>
      <c r="W195" s="246"/>
      <c r="X195" s="246"/>
      <c r="Y195" s="246"/>
    </row>
    <row r="196" spans="1:25" ht="12" customHeight="1">
      <c r="A196" s="22"/>
      <c r="B196" s="22"/>
      <c r="C196" s="22"/>
      <c r="D196" s="22"/>
      <c r="E196" s="22"/>
      <c r="F196" s="22"/>
      <c r="G196" s="22"/>
      <c r="H196" s="109"/>
      <c r="I196" s="22"/>
      <c r="J196" s="22"/>
      <c r="K196" s="108"/>
      <c r="L196" s="245"/>
      <c r="M196" s="108"/>
      <c r="N196" s="22"/>
      <c r="O196" s="22"/>
      <c r="P196" s="108"/>
      <c r="Q196" s="246"/>
      <c r="R196" s="246"/>
      <c r="S196" s="246"/>
      <c r="T196" s="246"/>
      <c r="U196" s="246"/>
      <c r="V196" s="246"/>
      <c r="W196" s="246"/>
      <c r="X196" s="246"/>
      <c r="Y196" s="246"/>
    </row>
    <row r="197" spans="1:25" ht="12" customHeight="1">
      <c r="A197" s="22"/>
      <c r="B197" s="22"/>
      <c r="C197" s="22"/>
      <c r="D197" s="22"/>
      <c r="E197" s="22"/>
      <c r="F197" s="22"/>
      <c r="G197" s="22"/>
      <c r="H197" s="109"/>
      <c r="I197" s="22"/>
      <c r="J197" s="22"/>
      <c r="K197" s="108"/>
      <c r="L197" s="245"/>
      <c r="M197" s="108"/>
      <c r="N197" s="22"/>
      <c r="O197" s="22"/>
      <c r="P197" s="108"/>
      <c r="Q197" s="246"/>
      <c r="R197" s="246"/>
      <c r="S197" s="246"/>
      <c r="T197" s="246"/>
      <c r="U197" s="246"/>
      <c r="V197" s="246"/>
      <c r="W197" s="246"/>
      <c r="X197" s="246"/>
      <c r="Y197" s="246"/>
    </row>
    <row r="198" spans="1:25" ht="12" customHeight="1">
      <c r="A198" s="22"/>
      <c r="B198" s="22"/>
      <c r="C198" s="22"/>
      <c r="D198" s="22"/>
      <c r="E198" s="22"/>
      <c r="F198" s="22"/>
      <c r="G198" s="22"/>
      <c r="H198" s="109"/>
      <c r="I198" s="22"/>
      <c r="J198" s="22"/>
      <c r="K198" s="108"/>
      <c r="L198" s="245"/>
      <c r="M198" s="108"/>
      <c r="N198" s="22"/>
      <c r="O198" s="22"/>
      <c r="P198" s="108"/>
      <c r="Q198" s="246"/>
      <c r="R198" s="246"/>
      <c r="S198" s="246"/>
      <c r="T198" s="246"/>
      <c r="U198" s="246"/>
      <c r="V198" s="246"/>
      <c r="W198" s="246"/>
      <c r="X198" s="246"/>
      <c r="Y198" s="246"/>
    </row>
    <row r="199" spans="1:25" ht="12" customHeight="1">
      <c r="A199" s="22"/>
      <c r="B199" s="22"/>
      <c r="C199" s="22"/>
      <c r="D199" s="22"/>
      <c r="E199" s="22"/>
      <c r="F199" s="22"/>
      <c r="G199" s="22"/>
      <c r="H199" s="109"/>
      <c r="I199" s="22"/>
      <c r="J199" s="22"/>
      <c r="K199" s="108"/>
      <c r="L199" s="245"/>
      <c r="M199" s="108"/>
      <c r="N199" s="22"/>
      <c r="O199" s="22"/>
      <c r="P199" s="108"/>
      <c r="Q199" s="246"/>
      <c r="R199" s="246"/>
      <c r="S199" s="246"/>
      <c r="T199" s="246"/>
      <c r="U199" s="246"/>
      <c r="V199" s="246"/>
      <c r="W199" s="246"/>
      <c r="X199" s="246"/>
      <c r="Y199" s="246"/>
    </row>
    <row r="200" spans="1:25" ht="12" customHeight="1">
      <c r="A200" s="22"/>
      <c r="B200" s="22"/>
      <c r="C200" s="22"/>
      <c r="D200" s="22"/>
      <c r="E200" s="22"/>
      <c r="F200" s="22"/>
      <c r="G200" s="22"/>
      <c r="H200" s="109"/>
      <c r="I200" s="22"/>
      <c r="J200" s="22"/>
      <c r="K200" s="108"/>
      <c r="L200" s="245"/>
      <c r="M200" s="108"/>
      <c r="N200" s="22"/>
      <c r="O200" s="22"/>
      <c r="P200" s="108"/>
      <c r="Q200" s="246"/>
      <c r="R200" s="246"/>
      <c r="S200" s="246"/>
      <c r="T200" s="246"/>
      <c r="U200" s="246"/>
      <c r="V200" s="246"/>
      <c r="W200" s="246"/>
      <c r="X200" s="246"/>
      <c r="Y200" s="246"/>
    </row>
    <row r="201" spans="1:25" ht="12" customHeight="1">
      <c r="A201" s="22"/>
      <c r="B201" s="22"/>
      <c r="C201" s="22"/>
      <c r="D201" s="22"/>
      <c r="E201" s="22"/>
      <c r="F201" s="22"/>
      <c r="G201" s="22"/>
      <c r="H201" s="109"/>
      <c r="I201" s="22"/>
      <c r="J201" s="22"/>
      <c r="K201" s="108"/>
      <c r="L201" s="245"/>
      <c r="M201" s="108"/>
      <c r="N201" s="22"/>
      <c r="O201" s="22"/>
      <c r="P201" s="108"/>
      <c r="Q201" s="246"/>
      <c r="R201" s="246"/>
      <c r="S201" s="246"/>
      <c r="T201" s="246"/>
      <c r="U201" s="246"/>
      <c r="V201" s="246"/>
      <c r="W201" s="246"/>
      <c r="X201" s="246"/>
      <c r="Y201" s="246"/>
    </row>
    <row r="202" spans="1:25" ht="12" customHeight="1">
      <c r="A202" s="22"/>
      <c r="B202" s="22"/>
      <c r="C202" s="22"/>
      <c r="D202" s="22"/>
      <c r="E202" s="22"/>
      <c r="F202" s="22"/>
      <c r="G202" s="22"/>
      <c r="H202" s="109"/>
      <c r="I202" s="22"/>
      <c r="J202" s="22"/>
      <c r="K202" s="108"/>
      <c r="L202" s="245"/>
      <c r="M202" s="108"/>
      <c r="N202" s="22"/>
      <c r="O202" s="22"/>
      <c r="P202" s="108"/>
      <c r="Q202" s="246"/>
      <c r="R202" s="246"/>
      <c r="S202" s="246"/>
      <c r="T202" s="246"/>
      <c r="U202" s="246"/>
      <c r="V202" s="246"/>
      <c r="W202" s="246"/>
      <c r="X202" s="246"/>
      <c r="Y202" s="246"/>
    </row>
    <row r="203" spans="1:25" ht="12" customHeight="1">
      <c r="A203" s="22"/>
      <c r="B203" s="22"/>
      <c r="C203" s="22"/>
      <c r="D203" s="22"/>
      <c r="E203" s="22"/>
      <c r="F203" s="22"/>
      <c r="G203" s="22"/>
      <c r="H203" s="109"/>
      <c r="I203" s="22"/>
      <c r="J203" s="22"/>
      <c r="K203" s="108"/>
      <c r="L203" s="245"/>
      <c r="M203" s="108"/>
      <c r="N203" s="22"/>
      <c r="O203" s="22"/>
      <c r="P203" s="108"/>
      <c r="Q203" s="246"/>
      <c r="R203" s="246"/>
      <c r="S203" s="246"/>
      <c r="T203" s="246"/>
      <c r="U203" s="246"/>
      <c r="V203" s="246"/>
      <c r="W203" s="246"/>
      <c r="X203" s="246"/>
      <c r="Y203" s="246"/>
    </row>
    <row r="204" spans="1:25" ht="12" customHeight="1">
      <c r="A204" s="22"/>
      <c r="B204" s="22"/>
      <c r="C204" s="22"/>
      <c r="D204" s="22"/>
      <c r="E204" s="22"/>
      <c r="F204" s="22"/>
      <c r="G204" s="22"/>
      <c r="H204" s="109"/>
      <c r="I204" s="22"/>
      <c r="J204" s="22"/>
      <c r="K204" s="108"/>
      <c r="L204" s="245"/>
      <c r="M204" s="108"/>
      <c r="N204" s="22"/>
      <c r="O204" s="22"/>
      <c r="P204" s="108"/>
      <c r="Q204" s="246"/>
      <c r="R204" s="246"/>
      <c r="S204" s="246"/>
      <c r="T204" s="246"/>
      <c r="U204" s="246"/>
      <c r="V204" s="246"/>
      <c r="W204" s="246"/>
      <c r="X204" s="246"/>
      <c r="Y204" s="246"/>
    </row>
    <row r="205" spans="1:25" ht="12" customHeight="1">
      <c r="A205" s="22"/>
      <c r="B205" s="22"/>
      <c r="C205" s="22"/>
      <c r="D205" s="22"/>
      <c r="E205" s="22"/>
      <c r="F205" s="22"/>
      <c r="G205" s="22"/>
      <c r="H205" s="109"/>
      <c r="I205" s="22"/>
      <c r="J205" s="22"/>
      <c r="K205" s="108"/>
      <c r="L205" s="245"/>
      <c r="M205" s="108"/>
      <c r="N205" s="22"/>
      <c r="O205" s="22"/>
      <c r="P205" s="108"/>
      <c r="Q205" s="246"/>
      <c r="R205" s="246"/>
      <c r="S205" s="246"/>
      <c r="T205" s="246"/>
      <c r="U205" s="246"/>
      <c r="V205" s="246"/>
      <c r="W205" s="246"/>
      <c r="X205" s="246"/>
      <c r="Y205" s="246"/>
    </row>
    <row r="206" spans="1:25" ht="12" customHeight="1">
      <c r="A206" s="22"/>
      <c r="B206" s="22"/>
      <c r="C206" s="22"/>
      <c r="D206" s="22"/>
      <c r="E206" s="22"/>
      <c r="F206" s="22"/>
      <c r="G206" s="22"/>
      <c r="H206" s="109"/>
      <c r="I206" s="22"/>
      <c r="J206" s="22"/>
      <c r="K206" s="108"/>
      <c r="L206" s="245"/>
      <c r="M206" s="108"/>
      <c r="N206" s="22"/>
      <c r="O206" s="22"/>
      <c r="P206" s="108"/>
      <c r="Q206" s="246"/>
      <c r="R206" s="246"/>
      <c r="S206" s="246"/>
      <c r="T206" s="246"/>
      <c r="U206" s="246"/>
      <c r="V206" s="246"/>
      <c r="W206" s="246"/>
      <c r="X206" s="246"/>
      <c r="Y206" s="246"/>
    </row>
    <row r="207" spans="1:25" ht="12" customHeight="1">
      <c r="A207" s="22"/>
      <c r="B207" s="22"/>
      <c r="C207" s="22"/>
      <c r="D207" s="22"/>
      <c r="E207" s="22"/>
      <c r="F207" s="22"/>
      <c r="G207" s="22"/>
      <c r="H207" s="109"/>
      <c r="I207" s="22"/>
      <c r="J207" s="22"/>
      <c r="K207" s="108"/>
      <c r="L207" s="245"/>
      <c r="M207" s="108"/>
      <c r="N207" s="22"/>
      <c r="O207" s="22"/>
      <c r="P207" s="108"/>
      <c r="Q207" s="246"/>
      <c r="R207" s="246"/>
      <c r="S207" s="246"/>
      <c r="T207" s="246"/>
      <c r="U207" s="246"/>
      <c r="V207" s="246"/>
      <c r="W207" s="246"/>
      <c r="X207" s="246"/>
      <c r="Y207" s="246"/>
    </row>
    <row r="208" spans="1:25" ht="12" customHeight="1">
      <c r="A208" s="22"/>
      <c r="B208" s="22"/>
      <c r="C208" s="22"/>
      <c r="D208" s="22"/>
      <c r="E208" s="22"/>
      <c r="F208" s="22"/>
      <c r="G208" s="22"/>
      <c r="H208" s="109"/>
      <c r="I208" s="22"/>
      <c r="J208" s="22"/>
      <c r="K208" s="108"/>
      <c r="L208" s="245"/>
      <c r="M208" s="108"/>
      <c r="N208" s="22"/>
      <c r="O208" s="22"/>
      <c r="P208" s="108"/>
      <c r="Q208" s="246"/>
      <c r="R208" s="246"/>
      <c r="S208" s="246"/>
      <c r="T208" s="246"/>
      <c r="U208" s="246"/>
      <c r="V208" s="246"/>
      <c r="W208" s="246"/>
      <c r="X208" s="246"/>
      <c r="Y208" s="246"/>
    </row>
    <row r="209" spans="1:25" ht="12" customHeight="1">
      <c r="A209" s="22"/>
      <c r="B209" s="22"/>
      <c r="C209" s="22"/>
      <c r="D209" s="22"/>
      <c r="E209" s="22"/>
      <c r="F209" s="22"/>
      <c r="G209" s="22"/>
      <c r="H209" s="109"/>
      <c r="I209" s="22"/>
      <c r="J209" s="22"/>
      <c r="K209" s="108"/>
      <c r="L209" s="245"/>
      <c r="M209" s="108"/>
      <c r="N209" s="22"/>
      <c r="O209" s="22"/>
      <c r="P209" s="108"/>
      <c r="Q209" s="246"/>
      <c r="R209" s="246"/>
      <c r="S209" s="246"/>
      <c r="T209" s="246"/>
      <c r="U209" s="246"/>
      <c r="V209" s="246"/>
      <c r="W209" s="246"/>
      <c r="X209" s="246"/>
      <c r="Y209" s="246"/>
    </row>
    <row r="210" spans="1:25" ht="12" customHeight="1">
      <c r="A210" s="22"/>
      <c r="B210" s="22"/>
      <c r="C210" s="22"/>
      <c r="D210" s="22"/>
      <c r="E210" s="22"/>
      <c r="F210" s="22"/>
      <c r="G210" s="22"/>
      <c r="H210" s="109"/>
      <c r="I210" s="22"/>
      <c r="J210" s="22"/>
      <c r="K210" s="108"/>
      <c r="L210" s="245"/>
      <c r="M210" s="108"/>
      <c r="N210" s="22"/>
      <c r="O210" s="22"/>
      <c r="P210" s="108"/>
      <c r="Q210" s="246"/>
      <c r="R210" s="246"/>
      <c r="S210" s="246"/>
      <c r="T210" s="246"/>
      <c r="U210" s="246"/>
      <c r="V210" s="246"/>
      <c r="W210" s="246"/>
      <c r="X210" s="246"/>
      <c r="Y210" s="246"/>
    </row>
    <row r="211" spans="1:25" ht="12" customHeight="1">
      <c r="A211" s="22"/>
      <c r="B211" s="22"/>
      <c r="C211" s="22"/>
      <c r="D211" s="22"/>
      <c r="E211" s="22"/>
      <c r="F211" s="22"/>
      <c r="G211" s="22"/>
      <c r="H211" s="109"/>
      <c r="I211" s="22"/>
      <c r="J211" s="22"/>
      <c r="K211" s="108"/>
      <c r="L211" s="245"/>
      <c r="M211" s="108"/>
      <c r="N211" s="22"/>
      <c r="O211" s="22"/>
      <c r="P211" s="108"/>
      <c r="Q211" s="246"/>
      <c r="R211" s="246"/>
      <c r="S211" s="246"/>
      <c r="T211" s="246"/>
      <c r="U211" s="246"/>
      <c r="V211" s="246"/>
      <c r="W211" s="246"/>
      <c r="X211" s="246"/>
      <c r="Y211" s="246"/>
    </row>
    <row r="212" spans="1:25" ht="12" customHeight="1">
      <c r="A212" s="22"/>
      <c r="B212" s="22"/>
      <c r="C212" s="22"/>
      <c r="D212" s="22"/>
      <c r="E212" s="22"/>
      <c r="F212" s="22"/>
      <c r="G212" s="22"/>
      <c r="H212" s="109"/>
      <c r="I212" s="22"/>
      <c r="J212" s="22"/>
      <c r="K212" s="108"/>
      <c r="L212" s="245"/>
      <c r="M212" s="108"/>
      <c r="N212" s="22"/>
      <c r="O212" s="22"/>
      <c r="P212" s="108"/>
      <c r="Q212" s="246"/>
      <c r="R212" s="246"/>
      <c r="S212" s="246"/>
      <c r="T212" s="246"/>
      <c r="U212" s="246"/>
      <c r="V212" s="246"/>
      <c r="W212" s="246"/>
      <c r="X212" s="246"/>
      <c r="Y212" s="246"/>
    </row>
    <row r="213" spans="1:25" ht="12" customHeight="1">
      <c r="A213" s="22"/>
      <c r="B213" s="22"/>
      <c r="C213" s="22"/>
      <c r="D213" s="22"/>
      <c r="E213" s="22"/>
      <c r="F213" s="22"/>
      <c r="G213" s="22"/>
      <c r="H213" s="109"/>
      <c r="I213" s="22"/>
      <c r="J213" s="22"/>
      <c r="K213" s="108"/>
      <c r="L213" s="245"/>
      <c r="M213" s="108"/>
      <c r="N213" s="22"/>
      <c r="O213" s="22"/>
      <c r="P213" s="108"/>
      <c r="Q213" s="246"/>
      <c r="R213" s="246"/>
      <c r="S213" s="246"/>
      <c r="T213" s="246"/>
      <c r="U213" s="246"/>
      <c r="V213" s="246"/>
      <c r="W213" s="246"/>
      <c r="X213" s="246"/>
      <c r="Y213" s="246"/>
    </row>
    <row r="214" spans="1:25" ht="12" customHeight="1">
      <c r="A214" s="22"/>
      <c r="B214" s="22"/>
      <c r="C214" s="22"/>
      <c r="D214" s="22"/>
      <c r="E214" s="22"/>
      <c r="F214" s="22"/>
      <c r="G214" s="22"/>
      <c r="H214" s="109"/>
      <c r="I214" s="22"/>
      <c r="J214" s="22"/>
      <c r="K214" s="108"/>
      <c r="L214" s="245"/>
      <c r="M214" s="108"/>
      <c r="N214" s="22"/>
      <c r="O214" s="22"/>
      <c r="P214" s="108"/>
      <c r="Q214" s="246"/>
      <c r="R214" s="246"/>
      <c r="S214" s="246"/>
      <c r="T214" s="246"/>
      <c r="U214" s="246"/>
      <c r="V214" s="246"/>
      <c r="W214" s="246"/>
      <c r="X214" s="246"/>
      <c r="Y214" s="246"/>
    </row>
    <row r="215" spans="1:25" ht="12" customHeight="1">
      <c r="A215" s="22"/>
      <c r="B215" s="22"/>
      <c r="C215" s="22"/>
      <c r="D215" s="22"/>
      <c r="E215" s="22"/>
      <c r="F215" s="22"/>
      <c r="G215" s="22"/>
      <c r="H215" s="109"/>
      <c r="I215" s="22"/>
      <c r="J215" s="22"/>
      <c r="K215" s="108"/>
      <c r="L215" s="245"/>
      <c r="M215" s="108"/>
      <c r="N215" s="22"/>
      <c r="O215" s="22"/>
      <c r="P215" s="108"/>
      <c r="Q215" s="246"/>
      <c r="R215" s="246"/>
      <c r="S215" s="246"/>
      <c r="T215" s="246"/>
      <c r="U215" s="246"/>
      <c r="V215" s="246"/>
      <c r="W215" s="246"/>
      <c r="X215" s="246"/>
      <c r="Y215" s="246"/>
    </row>
    <row r="216" spans="1:25" ht="12" customHeight="1">
      <c r="A216" s="22"/>
      <c r="B216" s="22"/>
      <c r="C216" s="22"/>
      <c r="D216" s="22"/>
      <c r="E216" s="22"/>
      <c r="F216" s="22"/>
      <c r="G216" s="22"/>
      <c r="H216" s="109"/>
      <c r="I216" s="22"/>
      <c r="J216" s="22"/>
      <c r="K216" s="108"/>
      <c r="L216" s="245"/>
      <c r="M216" s="108"/>
      <c r="N216" s="22"/>
      <c r="O216" s="22"/>
      <c r="P216" s="108"/>
      <c r="Q216" s="246"/>
      <c r="R216" s="246"/>
      <c r="S216" s="246"/>
      <c r="T216" s="246"/>
      <c r="U216" s="246"/>
      <c r="V216" s="246"/>
      <c r="W216" s="246"/>
      <c r="X216" s="246"/>
      <c r="Y216" s="246"/>
    </row>
    <row r="217" spans="1:25" ht="12" customHeight="1">
      <c r="A217" s="22"/>
      <c r="B217" s="22"/>
      <c r="C217" s="22"/>
      <c r="D217" s="22"/>
      <c r="E217" s="22"/>
      <c r="F217" s="22"/>
      <c r="G217" s="22"/>
      <c r="H217" s="109"/>
      <c r="I217" s="22"/>
      <c r="J217" s="22"/>
      <c r="K217" s="108"/>
      <c r="L217" s="245"/>
      <c r="M217" s="108"/>
      <c r="N217" s="22"/>
      <c r="O217" s="22"/>
      <c r="P217" s="108"/>
      <c r="Q217" s="246"/>
      <c r="R217" s="246"/>
      <c r="S217" s="246"/>
      <c r="T217" s="246"/>
      <c r="U217" s="246"/>
      <c r="V217" s="246"/>
      <c r="W217" s="246"/>
      <c r="X217" s="246"/>
      <c r="Y217" s="246"/>
    </row>
    <row r="218" spans="1:25" ht="12" customHeight="1">
      <c r="A218" s="22"/>
      <c r="B218" s="22"/>
      <c r="C218" s="22"/>
      <c r="D218" s="22"/>
      <c r="E218" s="22"/>
      <c r="F218" s="22"/>
      <c r="G218" s="22"/>
      <c r="H218" s="109"/>
      <c r="I218" s="22"/>
      <c r="J218" s="22"/>
      <c r="K218" s="108"/>
      <c r="L218" s="245"/>
      <c r="M218" s="108"/>
      <c r="N218" s="22"/>
      <c r="O218" s="22"/>
      <c r="P218" s="108"/>
      <c r="Q218" s="246"/>
      <c r="R218" s="246"/>
      <c r="S218" s="246"/>
      <c r="T218" s="246"/>
      <c r="U218" s="246"/>
      <c r="V218" s="246"/>
      <c r="W218" s="246"/>
      <c r="X218" s="246"/>
      <c r="Y218" s="246"/>
    </row>
    <row r="219" spans="1:25" ht="12" customHeight="1">
      <c r="A219" s="22"/>
      <c r="B219" s="22"/>
      <c r="C219" s="22"/>
      <c r="D219" s="22"/>
      <c r="E219" s="22"/>
      <c r="F219" s="22"/>
      <c r="G219" s="22"/>
      <c r="H219" s="109"/>
      <c r="I219" s="22"/>
      <c r="J219" s="22"/>
      <c r="K219" s="108"/>
      <c r="L219" s="245"/>
      <c r="M219" s="108"/>
      <c r="N219" s="22"/>
      <c r="O219" s="22"/>
      <c r="P219" s="108"/>
      <c r="Q219" s="246"/>
      <c r="R219" s="246"/>
      <c r="S219" s="246"/>
      <c r="T219" s="246"/>
      <c r="U219" s="246"/>
      <c r="V219" s="246"/>
      <c r="W219" s="246"/>
      <c r="X219" s="246"/>
      <c r="Y219" s="246"/>
    </row>
    <row r="220" spans="1:25" ht="12" customHeight="1">
      <c r="A220" s="22"/>
      <c r="B220" s="22"/>
      <c r="C220" s="22"/>
      <c r="D220" s="22"/>
      <c r="E220" s="22"/>
      <c r="F220" s="22"/>
      <c r="G220" s="22"/>
      <c r="H220" s="109"/>
      <c r="I220" s="22"/>
      <c r="J220" s="22"/>
      <c r="K220" s="108"/>
      <c r="L220" s="245"/>
      <c r="M220" s="108"/>
      <c r="N220" s="22"/>
      <c r="O220" s="22"/>
      <c r="P220" s="108"/>
      <c r="Q220" s="246"/>
      <c r="R220" s="246"/>
      <c r="S220" s="246"/>
      <c r="T220" s="246"/>
      <c r="U220" s="246"/>
      <c r="V220" s="246"/>
      <c r="W220" s="246"/>
      <c r="X220" s="246"/>
      <c r="Y220" s="246"/>
    </row>
    <row r="221" spans="1:25" ht="12" customHeight="1">
      <c r="A221" s="22"/>
      <c r="B221" s="22"/>
      <c r="C221" s="22"/>
      <c r="D221" s="22"/>
      <c r="E221" s="22"/>
      <c r="F221" s="22"/>
      <c r="G221" s="22"/>
      <c r="H221" s="109"/>
      <c r="I221" s="22"/>
      <c r="J221" s="22"/>
      <c r="K221" s="108"/>
      <c r="L221" s="245"/>
      <c r="M221" s="108"/>
      <c r="N221" s="22"/>
      <c r="O221" s="22"/>
      <c r="P221" s="108"/>
      <c r="Q221" s="246"/>
      <c r="R221" s="246"/>
      <c r="S221" s="246"/>
      <c r="T221" s="246"/>
      <c r="U221" s="246"/>
      <c r="V221" s="246"/>
      <c r="W221" s="246"/>
      <c r="X221" s="246"/>
      <c r="Y221" s="246"/>
    </row>
    <row r="222" spans="1:25" ht="12" customHeight="1">
      <c r="A222" s="22"/>
      <c r="B222" s="22"/>
      <c r="C222" s="22"/>
      <c r="D222" s="22"/>
      <c r="E222" s="22"/>
      <c r="F222" s="22"/>
      <c r="G222" s="22"/>
      <c r="H222" s="109"/>
      <c r="I222" s="22"/>
      <c r="J222" s="22"/>
      <c r="K222" s="108"/>
      <c r="L222" s="245"/>
      <c r="M222" s="108"/>
      <c r="N222" s="22"/>
      <c r="O222" s="22"/>
      <c r="P222" s="108"/>
      <c r="Q222" s="246"/>
      <c r="R222" s="246"/>
      <c r="S222" s="246"/>
      <c r="T222" s="246"/>
      <c r="U222" s="246"/>
      <c r="V222" s="246"/>
      <c r="W222" s="246"/>
      <c r="X222" s="246"/>
      <c r="Y222" s="246"/>
    </row>
    <row r="223" spans="1:25" ht="12" customHeight="1">
      <c r="A223" s="22"/>
      <c r="B223" s="22"/>
      <c r="C223" s="22"/>
      <c r="D223" s="22"/>
      <c r="E223" s="22"/>
      <c r="F223" s="22"/>
      <c r="G223" s="22"/>
      <c r="H223" s="109"/>
      <c r="I223" s="22"/>
      <c r="J223" s="22"/>
      <c r="K223" s="108"/>
      <c r="L223" s="245"/>
      <c r="M223" s="108"/>
      <c r="N223" s="22"/>
      <c r="O223" s="22"/>
      <c r="P223" s="108"/>
      <c r="Q223" s="246"/>
      <c r="R223" s="246"/>
      <c r="S223" s="246"/>
      <c r="T223" s="246"/>
      <c r="U223" s="246"/>
      <c r="V223" s="246"/>
      <c r="W223" s="246"/>
      <c r="X223" s="246"/>
      <c r="Y223" s="246"/>
    </row>
    <row r="224" spans="1:25" ht="12" customHeight="1">
      <c r="A224" s="22"/>
      <c r="B224" s="22"/>
      <c r="C224" s="22"/>
      <c r="D224" s="22"/>
      <c r="E224" s="22"/>
      <c r="F224" s="22"/>
      <c r="G224" s="22"/>
      <c r="H224" s="109"/>
      <c r="I224" s="22"/>
      <c r="J224" s="22"/>
      <c r="K224" s="108"/>
      <c r="L224" s="245"/>
      <c r="M224" s="108"/>
      <c r="N224" s="22"/>
      <c r="O224" s="22"/>
      <c r="P224" s="108"/>
      <c r="Q224" s="246"/>
      <c r="R224" s="246"/>
      <c r="S224" s="246"/>
      <c r="T224" s="246"/>
      <c r="U224" s="246"/>
      <c r="V224" s="246"/>
      <c r="W224" s="246"/>
      <c r="X224" s="246"/>
      <c r="Y224" s="246"/>
    </row>
    <row r="225" spans="1:25" ht="12" customHeight="1">
      <c r="A225" s="22"/>
      <c r="B225" s="22"/>
      <c r="C225" s="22"/>
      <c r="D225" s="22"/>
      <c r="E225" s="22"/>
      <c r="F225" s="22"/>
      <c r="G225" s="22"/>
      <c r="H225" s="109"/>
      <c r="I225" s="22"/>
      <c r="J225" s="22"/>
      <c r="K225" s="108"/>
      <c r="L225" s="245"/>
      <c r="M225" s="108"/>
      <c r="N225" s="22"/>
      <c r="O225" s="22"/>
      <c r="P225" s="108"/>
      <c r="Q225" s="246"/>
      <c r="R225" s="246"/>
      <c r="S225" s="246"/>
      <c r="T225" s="246"/>
      <c r="U225" s="246"/>
      <c r="V225" s="246"/>
      <c r="W225" s="246"/>
      <c r="X225" s="246"/>
      <c r="Y225" s="246"/>
    </row>
    <row r="226" spans="1:25" ht="12" customHeight="1">
      <c r="A226" s="22"/>
      <c r="B226" s="22"/>
      <c r="C226" s="22"/>
      <c r="D226" s="22"/>
      <c r="E226" s="22"/>
      <c r="F226" s="22"/>
      <c r="G226" s="22"/>
      <c r="H226" s="109"/>
      <c r="I226" s="22"/>
      <c r="J226" s="22"/>
      <c r="K226" s="108"/>
      <c r="L226" s="245"/>
      <c r="M226" s="108"/>
      <c r="N226" s="22"/>
      <c r="O226" s="22"/>
      <c r="P226" s="108"/>
      <c r="Q226" s="246"/>
      <c r="R226" s="246"/>
      <c r="S226" s="246"/>
      <c r="T226" s="246"/>
      <c r="U226" s="246"/>
      <c r="V226" s="246"/>
      <c r="W226" s="246"/>
      <c r="X226" s="246"/>
      <c r="Y226" s="246"/>
    </row>
    <row r="227" spans="1:25" ht="12" customHeight="1">
      <c r="A227" s="22"/>
      <c r="B227" s="22"/>
      <c r="C227" s="22"/>
      <c r="D227" s="22"/>
      <c r="E227" s="22"/>
      <c r="F227" s="22"/>
      <c r="G227" s="22"/>
      <c r="H227" s="109"/>
      <c r="I227" s="22"/>
      <c r="J227" s="22"/>
      <c r="K227" s="108"/>
      <c r="L227" s="245"/>
      <c r="M227" s="108"/>
      <c r="N227" s="22"/>
      <c r="O227" s="22"/>
      <c r="P227" s="108"/>
      <c r="Q227" s="246"/>
      <c r="R227" s="246"/>
      <c r="S227" s="246"/>
      <c r="T227" s="246"/>
      <c r="U227" s="246"/>
      <c r="V227" s="246"/>
      <c r="W227" s="246"/>
      <c r="X227" s="246"/>
      <c r="Y227" s="246"/>
    </row>
    <row r="228" spans="1:25" ht="12" customHeight="1">
      <c r="A228" s="22"/>
      <c r="B228" s="22"/>
      <c r="C228" s="22"/>
      <c r="D228" s="22"/>
      <c r="E228" s="22"/>
      <c r="F228" s="22"/>
      <c r="G228" s="22"/>
      <c r="H228" s="109"/>
      <c r="I228" s="22"/>
      <c r="J228" s="22"/>
      <c r="K228" s="108"/>
      <c r="L228" s="245"/>
      <c r="M228" s="108"/>
      <c r="N228" s="22"/>
      <c r="O228" s="22"/>
      <c r="P228" s="108"/>
      <c r="Q228" s="246"/>
      <c r="R228" s="246"/>
      <c r="S228" s="246"/>
      <c r="T228" s="246"/>
      <c r="U228" s="246"/>
      <c r="V228" s="246"/>
      <c r="W228" s="246"/>
      <c r="X228" s="246"/>
      <c r="Y228" s="246"/>
    </row>
    <row r="229" spans="1:25" ht="12" customHeight="1">
      <c r="A229" s="22"/>
      <c r="B229" s="22"/>
      <c r="C229" s="22"/>
      <c r="D229" s="22"/>
      <c r="E229" s="22"/>
      <c r="F229" s="22"/>
      <c r="G229" s="22"/>
      <c r="H229" s="109"/>
      <c r="I229" s="22"/>
      <c r="J229" s="22"/>
      <c r="K229" s="108"/>
      <c r="L229" s="245"/>
      <c r="M229" s="108"/>
      <c r="N229" s="22"/>
      <c r="O229" s="22"/>
      <c r="P229" s="108"/>
      <c r="Q229" s="246"/>
      <c r="R229" s="246"/>
      <c r="S229" s="246"/>
      <c r="T229" s="246"/>
      <c r="U229" s="246"/>
      <c r="V229" s="246"/>
      <c r="W229" s="246"/>
      <c r="X229" s="246"/>
      <c r="Y229" s="246"/>
    </row>
    <row r="230" spans="1:25" ht="12" customHeight="1">
      <c r="A230" s="22"/>
      <c r="B230" s="22"/>
      <c r="C230" s="22"/>
      <c r="D230" s="22"/>
      <c r="E230" s="22"/>
      <c r="F230" s="22"/>
      <c r="G230" s="22"/>
      <c r="H230" s="109"/>
      <c r="I230" s="22"/>
      <c r="J230" s="22"/>
      <c r="K230" s="108"/>
      <c r="L230" s="245"/>
      <c r="M230" s="108"/>
      <c r="N230" s="22"/>
      <c r="O230" s="22"/>
      <c r="P230" s="108"/>
      <c r="Q230" s="246"/>
      <c r="R230" s="246"/>
      <c r="S230" s="246"/>
      <c r="T230" s="246"/>
      <c r="U230" s="246"/>
      <c r="V230" s="246"/>
      <c r="W230" s="246"/>
      <c r="X230" s="246"/>
      <c r="Y230" s="246"/>
    </row>
    <row r="231" spans="1:25" ht="12" customHeight="1">
      <c r="A231" s="22"/>
      <c r="B231" s="22"/>
      <c r="C231" s="22"/>
      <c r="D231" s="22"/>
      <c r="E231" s="22"/>
      <c r="F231" s="22"/>
      <c r="G231" s="22"/>
      <c r="H231" s="109"/>
      <c r="I231" s="22"/>
      <c r="J231" s="22"/>
      <c r="K231" s="108"/>
      <c r="L231" s="245"/>
      <c r="M231" s="108"/>
      <c r="N231" s="22"/>
      <c r="O231" s="22"/>
      <c r="P231" s="108"/>
      <c r="Q231" s="246"/>
      <c r="R231" s="246"/>
      <c r="S231" s="246"/>
      <c r="T231" s="246"/>
      <c r="U231" s="246"/>
      <c r="V231" s="246"/>
      <c r="W231" s="246"/>
      <c r="X231" s="246"/>
      <c r="Y231" s="246"/>
    </row>
    <row r="232" spans="1:25" ht="12" customHeight="1">
      <c r="A232" s="22"/>
      <c r="B232" s="22"/>
      <c r="C232" s="22"/>
      <c r="D232" s="22"/>
      <c r="E232" s="22"/>
      <c r="F232" s="22"/>
      <c r="G232" s="22"/>
      <c r="H232" s="109"/>
      <c r="I232" s="22"/>
      <c r="J232" s="22"/>
      <c r="K232" s="108"/>
      <c r="L232" s="245"/>
      <c r="M232" s="108"/>
      <c r="N232" s="22"/>
      <c r="O232" s="22"/>
      <c r="P232" s="108"/>
      <c r="Q232" s="246"/>
      <c r="R232" s="246"/>
      <c r="S232" s="246"/>
      <c r="T232" s="246"/>
      <c r="U232" s="246"/>
      <c r="V232" s="246"/>
      <c r="W232" s="246"/>
      <c r="X232" s="246"/>
      <c r="Y232" s="246"/>
    </row>
    <row r="233" spans="1:25" ht="12" customHeight="1">
      <c r="A233" s="22"/>
      <c r="B233" s="22"/>
      <c r="C233" s="22"/>
      <c r="D233" s="22"/>
      <c r="E233" s="22"/>
      <c r="F233" s="22"/>
      <c r="G233" s="22"/>
      <c r="H233" s="109"/>
      <c r="I233" s="22"/>
      <c r="J233" s="22"/>
      <c r="K233" s="108"/>
      <c r="L233" s="245"/>
      <c r="M233" s="108"/>
      <c r="N233" s="22"/>
      <c r="O233" s="22"/>
      <c r="P233" s="108"/>
      <c r="Q233" s="246"/>
      <c r="R233" s="246"/>
      <c r="S233" s="246"/>
      <c r="T233" s="246"/>
      <c r="U233" s="246"/>
      <c r="V233" s="246"/>
      <c r="W233" s="246"/>
      <c r="X233" s="246"/>
      <c r="Y233" s="246"/>
    </row>
    <row r="234" spans="1:25" ht="12" customHeight="1">
      <c r="A234" s="22"/>
      <c r="B234" s="22"/>
      <c r="C234" s="22"/>
      <c r="D234" s="22"/>
      <c r="E234" s="22"/>
      <c r="F234" s="22"/>
      <c r="G234" s="22"/>
      <c r="H234" s="109"/>
      <c r="I234" s="22"/>
      <c r="J234" s="22"/>
      <c r="K234" s="108"/>
      <c r="L234" s="245"/>
      <c r="M234" s="108"/>
      <c r="N234" s="22"/>
      <c r="O234" s="22"/>
      <c r="P234" s="108"/>
      <c r="Q234" s="246"/>
      <c r="R234" s="246"/>
      <c r="S234" s="246"/>
      <c r="T234" s="246"/>
      <c r="U234" s="246"/>
      <c r="V234" s="246"/>
      <c r="W234" s="246"/>
      <c r="X234" s="246"/>
      <c r="Y234" s="246"/>
    </row>
    <row r="235" spans="1:25" ht="12" customHeight="1">
      <c r="A235" s="22"/>
      <c r="B235" s="22"/>
      <c r="C235" s="22"/>
      <c r="D235" s="22"/>
      <c r="E235" s="22"/>
      <c r="F235" s="22"/>
      <c r="G235" s="22"/>
      <c r="H235" s="109"/>
      <c r="I235" s="22"/>
      <c r="J235" s="22"/>
      <c r="K235" s="108"/>
      <c r="L235" s="245"/>
      <c r="M235" s="108"/>
      <c r="N235" s="22"/>
      <c r="O235" s="22"/>
      <c r="P235" s="108"/>
      <c r="Q235" s="246"/>
      <c r="R235" s="246"/>
      <c r="S235" s="246"/>
      <c r="T235" s="246"/>
      <c r="U235" s="246"/>
      <c r="V235" s="246"/>
      <c r="W235" s="246"/>
      <c r="X235" s="246"/>
      <c r="Y235" s="246"/>
    </row>
    <row r="236" spans="1:25" ht="12" customHeight="1">
      <c r="A236" s="22"/>
      <c r="B236" s="22"/>
      <c r="C236" s="22"/>
      <c r="D236" s="22"/>
      <c r="E236" s="22"/>
      <c r="F236" s="22"/>
      <c r="G236" s="22"/>
      <c r="H236" s="109"/>
      <c r="I236" s="22"/>
      <c r="J236" s="22"/>
      <c r="K236" s="108"/>
      <c r="L236" s="245"/>
      <c r="M236" s="108"/>
      <c r="N236" s="22"/>
      <c r="O236" s="22"/>
      <c r="P236" s="108"/>
      <c r="Q236" s="246"/>
      <c r="R236" s="246"/>
      <c r="S236" s="246"/>
      <c r="T236" s="246"/>
      <c r="U236" s="246"/>
      <c r="V236" s="246"/>
      <c r="W236" s="246"/>
      <c r="X236" s="246"/>
      <c r="Y236" s="246"/>
    </row>
    <row r="237" spans="1:25" ht="12" customHeight="1">
      <c r="A237" s="22"/>
      <c r="B237" s="22"/>
      <c r="C237" s="22"/>
      <c r="D237" s="22"/>
      <c r="E237" s="22"/>
      <c r="F237" s="22"/>
      <c r="G237" s="22"/>
      <c r="H237" s="109"/>
      <c r="I237" s="22"/>
      <c r="J237" s="22"/>
      <c r="K237" s="108"/>
      <c r="L237" s="245"/>
      <c r="M237" s="108"/>
      <c r="N237" s="22"/>
      <c r="O237" s="22"/>
      <c r="P237" s="108"/>
      <c r="Q237" s="246"/>
      <c r="R237" s="246"/>
      <c r="S237" s="246"/>
      <c r="T237" s="246"/>
      <c r="U237" s="246"/>
      <c r="V237" s="246"/>
      <c r="W237" s="246"/>
      <c r="X237" s="246"/>
      <c r="Y237" s="246"/>
    </row>
    <row r="238" spans="1:25" ht="12" customHeight="1">
      <c r="A238" s="22"/>
      <c r="B238" s="22"/>
      <c r="C238" s="22"/>
      <c r="D238" s="22"/>
      <c r="E238" s="22"/>
      <c r="F238" s="22"/>
      <c r="G238" s="22"/>
      <c r="H238" s="109"/>
      <c r="I238" s="22"/>
      <c r="J238" s="22"/>
      <c r="K238" s="108"/>
      <c r="L238" s="245"/>
      <c r="M238" s="108"/>
      <c r="N238" s="22"/>
      <c r="O238" s="22"/>
      <c r="P238" s="108"/>
      <c r="Q238" s="246"/>
      <c r="R238" s="246"/>
      <c r="S238" s="246"/>
      <c r="T238" s="246"/>
      <c r="U238" s="246"/>
      <c r="V238" s="246"/>
      <c r="W238" s="246"/>
      <c r="X238" s="246"/>
      <c r="Y238" s="246"/>
    </row>
    <row r="239" spans="1:25" ht="12" customHeight="1">
      <c r="A239" s="22"/>
      <c r="B239" s="22"/>
      <c r="C239" s="22"/>
      <c r="D239" s="22"/>
      <c r="E239" s="22"/>
      <c r="F239" s="22"/>
      <c r="G239" s="22"/>
      <c r="H239" s="109"/>
      <c r="I239" s="22"/>
      <c r="J239" s="22"/>
      <c r="K239" s="108"/>
      <c r="L239" s="245"/>
      <c r="M239" s="108"/>
      <c r="N239" s="22"/>
      <c r="O239" s="22"/>
      <c r="P239" s="108"/>
      <c r="Q239" s="246"/>
      <c r="R239" s="246"/>
      <c r="S239" s="246"/>
      <c r="T239" s="246"/>
      <c r="U239" s="246"/>
      <c r="V239" s="246"/>
      <c r="W239" s="246"/>
      <c r="X239" s="246"/>
      <c r="Y239" s="246"/>
    </row>
    <row r="240" spans="1:25" ht="12" customHeight="1">
      <c r="A240" s="22"/>
      <c r="B240" s="22"/>
      <c r="C240" s="22"/>
      <c r="D240" s="22"/>
      <c r="E240" s="22"/>
      <c r="F240" s="22"/>
      <c r="G240" s="22"/>
      <c r="H240" s="109"/>
      <c r="I240" s="22"/>
      <c r="J240" s="22"/>
      <c r="K240" s="108"/>
      <c r="L240" s="245"/>
      <c r="M240" s="108"/>
      <c r="N240" s="22"/>
      <c r="O240" s="22"/>
      <c r="P240" s="108"/>
      <c r="Q240" s="246"/>
      <c r="R240" s="246"/>
      <c r="S240" s="246"/>
      <c r="T240" s="246"/>
      <c r="U240" s="246"/>
      <c r="V240" s="246"/>
      <c r="W240" s="246"/>
      <c r="X240" s="246"/>
      <c r="Y240" s="246"/>
    </row>
    <row r="241" spans="1:25" ht="12" customHeight="1">
      <c r="A241" s="22"/>
      <c r="B241" s="22"/>
      <c r="C241" s="22"/>
      <c r="D241" s="22"/>
      <c r="E241" s="22"/>
      <c r="F241" s="22"/>
      <c r="G241" s="22"/>
      <c r="H241" s="109"/>
      <c r="I241" s="22"/>
      <c r="J241" s="22"/>
      <c r="K241" s="108"/>
      <c r="L241" s="245"/>
      <c r="M241" s="108"/>
      <c r="N241" s="22"/>
      <c r="O241" s="22"/>
      <c r="P241" s="108"/>
      <c r="Q241" s="246"/>
      <c r="R241" s="246"/>
      <c r="S241" s="246"/>
      <c r="T241" s="246"/>
      <c r="U241" s="246"/>
      <c r="V241" s="246"/>
      <c r="W241" s="246"/>
      <c r="X241" s="246"/>
      <c r="Y241" s="246"/>
    </row>
    <row r="242" spans="1:25" ht="12" customHeight="1">
      <c r="A242" s="22"/>
      <c r="B242" s="22"/>
      <c r="C242" s="22"/>
      <c r="D242" s="22"/>
      <c r="E242" s="22"/>
      <c r="F242" s="22"/>
      <c r="G242" s="22"/>
      <c r="H242" s="109"/>
      <c r="I242" s="22"/>
      <c r="J242" s="22"/>
      <c r="K242" s="108"/>
      <c r="L242" s="245"/>
      <c r="M242" s="108"/>
      <c r="N242" s="22"/>
      <c r="O242" s="22"/>
      <c r="P242" s="108"/>
      <c r="Q242" s="246"/>
      <c r="R242" s="246"/>
      <c r="S242" s="246"/>
      <c r="T242" s="246"/>
      <c r="U242" s="246"/>
      <c r="V242" s="246"/>
      <c r="W242" s="246"/>
      <c r="X242" s="246"/>
      <c r="Y242" s="246"/>
    </row>
    <row r="243" spans="1:25" ht="12" customHeight="1">
      <c r="A243" s="22"/>
      <c r="B243" s="22"/>
      <c r="C243" s="22"/>
      <c r="D243" s="22"/>
      <c r="E243" s="22"/>
      <c r="F243" s="22"/>
      <c r="G243" s="22"/>
      <c r="H243" s="109"/>
      <c r="I243" s="22"/>
      <c r="J243" s="22"/>
      <c r="K243" s="108"/>
      <c r="L243" s="245"/>
      <c r="M243" s="108"/>
      <c r="N243" s="22"/>
      <c r="O243" s="22"/>
      <c r="P243" s="108"/>
      <c r="Q243" s="246"/>
      <c r="R243" s="246"/>
      <c r="S243" s="246"/>
      <c r="T243" s="246"/>
      <c r="U243" s="246"/>
      <c r="V243" s="246"/>
      <c r="W243" s="246"/>
      <c r="X243" s="246"/>
      <c r="Y243" s="246"/>
    </row>
    <row r="244" spans="1:25" ht="12" customHeight="1">
      <c r="A244" s="22"/>
      <c r="B244" s="22"/>
      <c r="C244" s="22"/>
      <c r="D244" s="22"/>
      <c r="E244" s="22"/>
      <c r="F244" s="22"/>
      <c r="G244" s="22"/>
      <c r="H244" s="109"/>
      <c r="I244" s="22"/>
      <c r="J244" s="22"/>
      <c r="K244" s="108"/>
      <c r="L244" s="245"/>
      <c r="M244" s="108"/>
      <c r="N244" s="22"/>
      <c r="O244" s="22"/>
      <c r="P244" s="108"/>
      <c r="Q244" s="246"/>
      <c r="R244" s="246"/>
      <c r="S244" s="246"/>
      <c r="T244" s="246"/>
      <c r="U244" s="246"/>
      <c r="V244" s="246"/>
      <c r="W244" s="246"/>
      <c r="X244" s="246"/>
      <c r="Y244" s="246"/>
    </row>
    <row r="245" spans="1:25" ht="12" customHeight="1">
      <c r="A245" s="22"/>
      <c r="B245" s="22"/>
      <c r="C245" s="22"/>
      <c r="D245" s="22"/>
      <c r="E245" s="22"/>
      <c r="F245" s="22"/>
      <c r="G245" s="22"/>
      <c r="H245" s="109"/>
      <c r="I245" s="22"/>
      <c r="J245" s="22"/>
      <c r="K245" s="108"/>
      <c r="L245" s="245"/>
      <c r="M245" s="108"/>
      <c r="N245" s="22"/>
      <c r="O245" s="22"/>
      <c r="P245" s="108"/>
      <c r="Q245" s="246"/>
      <c r="R245" s="246"/>
      <c r="S245" s="246"/>
      <c r="T245" s="246"/>
      <c r="U245" s="246"/>
      <c r="V245" s="246"/>
      <c r="W245" s="246"/>
      <c r="X245" s="246"/>
      <c r="Y245" s="246"/>
    </row>
    <row r="246" spans="1:25" ht="12" customHeight="1">
      <c r="A246" s="22"/>
      <c r="B246" s="22"/>
      <c r="C246" s="22"/>
      <c r="D246" s="22"/>
      <c r="E246" s="22"/>
      <c r="F246" s="22"/>
      <c r="G246" s="22"/>
      <c r="H246" s="109"/>
      <c r="I246" s="22"/>
      <c r="J246" s="22"/>
      <c r="K246" s="108"/>
      <c r="L246" s="245"/>
      <c r="M246" s="108"/>
      <c r="N246" s="22"/>
      <c r="O246" s="22"/>
      <c r="P246" s="108"/>
      <c r="Q246" s="246"/>
      <c r="R246" s="246"/>
      <c r="S246" s="246"/>
      <c r="T246" s="246"/>
      <c r="U246" s="246"/>
      <c r="V246" s="246"/>
      <c r="W246" s="246"/>
      <c r="X246" s="246"/>
      <c r="Y246" s="246"/>
    </row>
    <row r="247" spans="1:25" ht="12" customHeight="1">
      <c r="A247" s="22"/>
      <c r="B247" s="22"/>
      <c r="C247" s="22"/>
      <c r="D247" s="22"/>
      <c r="E247" s="22"/>
      <c r="F247" s="22"/>
      <c r="G247" s="22"/>
      <c r="H247" s="109"/>
      <c r="I247" s="22"/>
      <c r="J247" s="22"/>
      <c r="K247" s="108"/>
      <c r="L247" s="245"/>
      <c r="M247" s="108"/>
      <c r="N247" s="22"/>
      <c r="O247" s="22"/>
      <c r="P247" s="108"/>
      <c r="Q247" s="246"/>
      <c r="R247" s="246"/>
      <c r="S247" s="246"/>
      <c r="T247" s="246"/>
      <c r="U247" s="246"/>
      <c r="V247" s="246"/>
      <c r="W247" s="246"/>
      <c r="X247" s="246"/>
      <c r="Y247" s="246"/>
    </row>
    <row r="248" spans="1:25" ht="12" customHeight="1">
      <c r="A248" s="22"/>
      <c r="B248" s="22"/>
      <c r="C248" s="22"/>
      <c r="D248" s="22"/>
      <c r="E248" s="22"/>
      <c r="F248" s="22"/>
      <c r="G248" s="22"/>
      <c r="H248" s="109"/>
      <c r="I248" s="22"/>
      <c r="J248" s="22"/>
      <c r="K248" s="108"/>
      <c r="L248" s="245"/>
      <c r="M248" s="108"/>
      <c r="N248" s="22"/>
      <c r="O248" s="22"/>
      <c r="P248" s="108"/>
      <c r="Q248" s="246"/>
      <c r="R248" s="246"/>
      <c r="S248" s="246"/>
      <c r="T248" s="246"/>
      <c r="U248" s="246"/>
      <c r="V248" s="246"/>
      <c r="W248" s="246"/>
      <c r="X248" s="246"/>
      <c r="Y248" s="246"/>
    </row>
    <row r="249" spans="1:25" ht="12" customHeight="1">
      <c r="A249" s="22"/>
      <c r="B249" s="22"/>
      <c r="C249" s="22"/>
      <c r="D249" s="22"/>
      <c r="E249" s="22"/>
      <c r="F249" s="22"/>
      <c r="G249" s="22"/>
      <c r="H249" s="109"/>
      <c r="I249" s="22"/>
      <c r="J249" s="22"/>
      <c r="K249" s="108"/>
      <c r="L249" s="245"/>
      <c r="M249" s="108"/>
      <c r="N249" s="22"/>
      <c r="O249" s="22"/>
      <c r="P249" s="108"/>
      <c r="Q249" s="246"/>
      <c r="R249" s="246"/>
      <c r="S249" s="246"/>
      <c r="T249" s="246"/>
      <c r="U249" s="246"/>
      <c r="V249" s="246"/>
      <c r="W249" s="246"/>
      <c r="X249" s="246"/>
      <c r="Y249" s="246"/>
    </row>
    <row r="250" spans="1:25" ht="12" customHeight="1">
      <c r="A250" s="22"/>
      <c r="B250" s="22"/>
      <c r="C250" s="22"/>
      <c r="D250" s="22"/>
      <c r="E250" s="22"/>
      <c r="F250" s="22"/>
      <c r="G250" s="22"/>
      <c r="H250" s="109"/>
      <c r="I250" s="22"/>
      <c r="J250" s="22"/>
      <c r="K250" s="108"/>
      <c r="L250" s="245"/>
      <c r="M250" s="108"/>
      <c r="N250" s="22"/>
      <c r="O250" s="22"/>
      <c r="P250" s="108"/>
      <c r="Q250" s="246"/>
      <c r="R250" s="246"/>
      <c r="S250" s="246"/>
      <c r="T250" s="246"/>
      <c r="U250" s="246"/>
      <c r="V250" s="246"/>
      <c r="W250" s="246"/>
      <c r="X250" s="246"/>
      <c r="Y250" s="246"/>
    </row>
    <row r="251" spans="1:25" ht="12" customHeight="1">
      <c r="A251" s="22"/>
      <c r="B251" s="22"/>
      <c r="C251" s="22"/>
      <c r="D251" s="22"/>
      <c r="E251" s="22"/>
      <c r="F251" s="22"/>
      <c r="G251" s="22"/>
      <c r="H251" s="109"/>
      <c r="I251" s="22"/>
      <c r="J251" s="22"/>
      <c r="K251" s="108"/>
      <c r="L251" s="245"/>
      <c r="M251" s="108"/>
      <c r="N251" s="22"/>
      <c r="O251" s="22"/>
      <c r="P251" s="108"/>
      <c r="Q251" s="246"/>
      <c r="R251" s="246"/>
      <c r="S251" s="246"/>
      <c r="T251" s="246"/>
      <c r="U251" s="246"/>
      <c r="V251" s="246"/>
      <c r="W251" s="246"/>
      <c r="X251" s="246"/>
      <c r="Y251" s="246"/>
    </row>
    <row r="252" spans="1:25" ht="12" customHeight="1">
      <c r="A252" s="22"/>
      <c r="B252" s="22"/>
      <c r="C252" s="22"/>
      <c r="D252" s="22"/>
      <c r="E252" s="22"/>
      <c r="F252" s="22"/>
      <c r="G252" s="22"/>
      <c r="H252" s="109"/>
      <c r="I252" s="22"/>
      <c r="J252" s="22"/>
      <c r="K252" s="108"/>
      <c r="L252" s="245"/>
      <c r="M252" s="108"/>
      <c r="N252" s="22"/>
      <c r="O252" s="22"/>
      <c r="P252" s="108"/>
      <c r="Q252" s="246"/>
      <c r="R252" s="246"/>
      <c r="S252" s="246"/>
      <c r="T252" s="246"/>
      <c r="U252" s="246"/>
      <c r="V252" s="246"/>
      <c r="W252" s="246"/>
      <c r="X252" s="246"/>
      <c r="Y252" s="246"/>
    </row>
    <row r="253" spans="1:25" ht="12" customHeight="1">
      <c r="A253" s="22"/>
      <c r="B253" s="22"/>
      <c r="C253" s="22"/>
      <c r="D253" s="22"/>
      <c r="E253" s="22"/>
      <c r="F253" s="22"/>
      <c r="G253" s="22"/>
      <c r="H253" s="109"/>
      <c r="I253" s="22"/>
      <c r="J253" s="22"/>
      <c r="K253" s="108"/>
      <c r="L253" s="245"/>
      <c r="M253" s="108"/>
      <c r="N253" s="22"/>
      <c r="O253" s="22"/>
      <c r="P253" s="108"/>
      <c r="Q253" s="246"/>
      <c r="R253" s="246"/>
      <c r="S253" s="246"/>
      <c r="T253" s="246"/>
      <c r="U253" s="246"/>
      <c r="V253" s="246"/>
      <c r="W253" s="246"/>
      <c r="X253" s="246"/>
      <c r="Y253" s="246"/>
    </row>
    <row r="254" spans="1:25" ht="12" customHeight="1">
      <c r="A254" s="22"/>
      <c r="B254" s="22"/>
      <c r="C254" s="22"/>
      <c r="D254" s="22"/>
      <c r="E254" s="22"/>
      <c r="F254" s="22"/>
      <c r="G254" s="22"/>
      <c r="H254" s="109"/>
      <c r="I254" s="22"/>
      <c r="J254" s="22"/>
      <c r="K254" s="108"/>
      <c r="L254" s="245"/>
      <c r="M254" s="108"/>
      <c r="N254" s="22"/>
      <c r="O254" s="22"/>
      <c r="P254" s="108"/>
      <c r="Q254" s="246"/>
      <c r="R254" s="246"/>
      <c r="S254" s="246"/>
      <c r="T254" s="246"/>
      <c r="U254" s="246"/>
      <c r="V254" s="246"/>
      <c r="W254" s="246"/>
      <c r="X254" s="246"/>
      <c r="Y254" s="246"/>
    </row>
    <row r="255" spans="1:25" ht="12" customHeight="1">
      <c r="A255" s="22"/>
      <c r="B255" s="22"/>
      <c r="C255" s="22"/>
      <c r="D255" s="22"/>
      <c r="E255" s="22"/>
      <c r="F255" s="22"/>
      <c r="G255" s="22"/>
      <c r="H255" s="109"/>
      <c r="I255" s="22"/>
      <c r="J255" s="22"/>
      <c r="K255" s="108"/>
      <c r="L255" s="245"/>
      <c r="M255" s="108"/>
      <c r="N255" s="22"/>
      <c r="O255" s="22"/>
      <c r="P255" s="108"/>
      <c r="Q255" s="246"/>
      <c r="R255" s="246"/>
      <c r="S255" s="246"/>
      <c r="T255" s="246"/>
      <c r="U255" s="246"/>
      <c r="V255" s="246"/>
      <c r="W255" s="246"/>
      <c r="X255" s="246"/>
      <c r="Y255" s="246"/>
    </row>
    <row r="256" spans="1:25" ht="12" customHeight="1">
      <c r="A256" s="22"/>
      <c r="B256" s="22"/>
      <c r="C256" s="22"/>
      <c r="D256" s="22"/>
      <c r="E256" s="22"/>
      <c r="F256" s="22"/>
      <c r="G256" s="22"/>
      <c r="H256" s="109"/>
      <c r="I256" s="22"/>
      <c r="J256" s="22"/>
      <c r="K256" s="108"/>
      <c r="L256" s="245"/>
      <c r="M256" s="108"/>
      <c r="N256" s="22"/>
      <c r="O256" s="22"/>
      <c r="P256" s="108"/>
      <c r="Q256" s="246"/>
      <c r="R256" s="246"/>
      <c r="S256" s="246"/>
      <c r="T256" s="246"/>
      <c r="U256" s="246"/>
      <c r="V256" s="246"/>
      <c r="W256" s="246"/>
      <c r="X256" s="246"/>
      <c r="Y256" s="246"/>
    </row>
    <row r="257" spans="1:25" ht="12" customHeight="1">
      <c r="A257" s="22"/>
      <c r="B257" s="22"/>
      <c r="C257" s="22"/>
      <c r="D257" s="22"/>
      <c r="E257" s="22"/>
      <c r="F257" s="22"/>
      <c r="G257" s="22"/>
      <c r="H257" s="109"/>
      <c r="I257" s="22"/>
      <c r="J257" s="22"/>
      <c r="K257" s="108"/>
      <c r="L257" s="245"/>
      <c r="M257" s="108"/>
      <c r="N257" s="22"/>
      <c r="O257" s="22"/>
      <c r="P257" s="108"/>
      <c r="Q257" s="246"/>
      <c r="R257" s="246"/>
      <c r="S257" s="246"/>
      <c r="T257" s="246"/>
      <c r="U257" s="246"/>
      <c r="V257" s="246"/>
      <c r="W257" s="246"/>
      <c r="X257" s="246"/>
      <c r="Y257" s="246"/>
    </row>
    <row r="258" spans="1:25" ht="12" customHeight="1">
      <c r="A258" s="22"/>
      <c r="B258" s="22"/>
      <c r="C258" s="22"/>
      <c r="D258" s="22"/>
      <c r="E258" s="22"/>
      <c r="F258" s="22"/>
      <c r="G258" s="22"/>
      <c r="H258" s="109"/>
      <c r="I258" s="22"/>
      <c r="J258" s="22"/>
      <c r="K258" s="108"/>
      <c r="L258" s="245"/>
      <c r="M258" s="108"/>
      <c r="N258" s="22"/>
      <c r="O258" s="22"/>
      <c r="P258" s="108"/>
      <c r="Q258" s="246"/>
      <c r="R258" s="246"/>
      <c r="S258" s="246"/>
      <c r="T258" s="246"/>
      <c r="U258" s="246"/>
      <c r="V258" s="246"/>
      <c r="W258" s="246"/>
      <c r="X258" s="246"/>
      <c r="Y258" s="246"/>
    </row>
    <row r="259" spans="1:25" ht="12" customHeight="1">
      <c r="A259" s="22"/>
      <c r="B259" s="22"/>
      <c r="C259" s="22"/>
      <c r="D259" s="22"/>
      <c r="E259" s="22"/>
      <c r="F259" s="22"/>
      <c r="G259" s="22"/>
      <c r="H259" s="109"/>
      <c r="I259" s="22"/>
      <c r="J259" s="22"/>
      <c r="K259" s="108"/>
      <c r="L259" s="245"/>
      <c r="M259" s="108"/>
      <c r="N259" s="22"/>
      <c r="O259" s="22"/>
      <c r="P259" s="108"/>
      <c r="Q259" s="246"/>
      <c r="R259" s="246"/>
      <c r="S259" s="246"/>
      <c r="T259" s="246"/>
      <c r="U259" s="246"/>
      <c r="V259" s="246"/>
      <c r="W259" s="246"/>
      <c r="X259" s="246"/>
      <c r="Y259" s="246"/>
    </row>
    <row r="260" spans="1:25" ht="12" customHeight="1">
      <c r="A260" s="22"/>
      <c r="B260" s="22"/>
      <c r="C260" s="22"/>
      <c r="D260" s="22"/>
      <c r="E260" s="22"/>
      <c r="F260" s="22"/>
      <c r="G260" s="22"/>
      <c r="H260" s="109"/>
      <c r="I260" s="22"/>
      <c r="J260" s="22"/>
      <c r="K260" s="108"/>
      <c r="L260" s="245"/>
      <c r="M260" s="108"/>
      <c r="N260" s="22"/>
      <c r="O260" s="22"/>
      <c r="P260" s="108"/>
      <c r="Q260" s="246"/>
      <c r="R260" s="246"/>
      <c r="S260" s="246"/>
      <c r="T260" s="246"/>
      <c r="U260" s="246"/>
      <c r="V260" s="246"/>
      <c r="W260" s="246"/>
      <c r="X260" s="246"/>
      <c r="Y260" s="246"/>
    </row>
    <row r="261" spans="1:25" ht="12" customHeight="1">
      <c r="A261" s="22"/>
      <c r="B261" s="22"/>
      <c r="C261" s="22"/>
      <c r="D261" s="22"/>
      <c r="E261" s="22"/>
      <c r="F261" s="22"/>
      <c r="G261" s="22"/>
      <c r="H261" s="109"/>
      <c r="I261" s="22"/>
      <c r="J261" s="22"/>
      <c r="K261" s="108"/>
      <c r="L261" s="245"/>
      <c r="M261" s="108"/>
      <c r="N261" s="22"/>
      <c r="O261" s="22"/>
      <c r="P261" s="108"/>
      <c r="Q261" s="246"/>
      <c r="R261" s="246"/>
      <c r="S261" s="246"/>
      <c r="T261" s="246"/>
      <c r="U261" s="246"/>
      <c r="V261" s="246"/>
      <c r="W261" s="246"/>
      <c r="X261" s="246"/>
      <c r="Y261" s="246"/>
    </row>
    <row r="262" spans="1:25" ht="12" customHeight="1">
      <c r="A262" s="22"/>
      <c r="B262" s="22"/>
      <c r="C262" s="22"/>
      <c r="D262" s="22"/>
      <c r="E262" s="22"/>
      <c r="F262" s="22"/>
      <c r="G262" s="22"/>
      <c r="H262" s="109"/>
      <c r="I262" s="22"/>
      <c r="J262" s="22"/>
      <c r="K262" s="108"/>
      <c r="L262" s="245"/>
      <c r="M262" s="108"/>
      <c r="N262" s="22"/>
      <c r="O262" s="22"/>
      <c r="P262" s="108"/>
      <c r="Q262" s="246"/>
      <c r="R262" s="246"/>
      <c r="S262" s="246"/>
      <c r="T262" s="246"/>
      <c r="U262" s="246"/>
      <c r="V262" s="246"/>
      <c r="W262" s="246"/>
      <c r="X262" s="246"/>
      <c r="Y262" s="246"/>
    </row>
    <row r="263" spans="1:25" ht="12" customHeight="1">
      <c r="A263" s="22"/>
      <c r="B263" s="22"/>
      <c r="C263" s="22"/>
      <c r="D263" s="22"/>
      <c r="E263" s="22"/>
      <c r="F263" s="22"/>
      <c r="G263" s="22"/>
      <c r="H263" s="109"/>
      <c r="I263" s="22"/>
      <c r="J263" s="22"/>
      <c r="K263" s="108"/>
      <c r="L263" s="245"/>
      <c r="M263" s="108"/>
      <c r="N263" s="22"/>
      <c r="O263" s="22"/>
      <c r="P263" s="108"/>
      <c r="Q263" s="246"/>
      <c r="R263" s="246"/>
      <c r="S263" s="246"/>
      <c r="T263" s="246"/>
      <c r="U263" s="246"/>
      <c r="V263" s="246"/>
      <c r="W263" s="246"/>
      <c r="X263" s="246"/>
      <c r="Y263" s="246"/>
    </row>
    <row r="264" spans="1:25" ht="12" customHeight="1">
      <c r="A264" s="22"/>
      <c r="B264" s="22"/>
      <c r="C264" s="22"/>
      <c r="D264" s="22"/>
      <c r="E264" s="22"/>
      <c r="F264" s="22"/>
      <c r="G264" s="22"/>
      <c r="H264" s="109"/>
      <c r="I264" s="22"/>
      <c r="J264" s="22"/>
      <c r="K264" s="108"/>
      <c r="L264" s="245"/>
      <c r="M264" s="108"/>
      <c r="N264" s="22"/>
      <c r="O264" s="22"/>
      <c r="P264" s="108"/>
      <c r="Q264" s="246"/>
      <c r="R264" s="246"/>
      <c r="S264" s="246"/>
      <c r="T264" s="246"/>
      <c r="U264" s="246"/>
      <c r="V264" s="246"/>
      <c r="W264" s="246"/>
      <c r="X264" s="246"/>
      <c r="Y264" s="246"/>
    </row>
    <row r="265" spans="1:25" ht="12" customHeight="1">
      <c r="A265" s="22"/>
      <c r="B265" s="22"/>
      <c r="C265" s="22"/>
      <c r="D265" s="22"/>
      <c r="E265" s="22"/>
      <c r="F265" s="22"/>
      <c r="G265" s="22"/>
      <c r="H265" s="109"/>
      <c r="I265" s="22"/>
      <c r="J265" s="22"/>
      <c r="K265" s="108"/>
      <c r="L265" s="245"/>
      <c r="M265" s="108"/>
      <c r="N265" s="22"/>
      <c r="O265" s="22"/>
      <c r="P265" s="108"/>
      <c r="Q265" s="246"/>
      <c r="R265" s="246"/>
      <c r="S265" s="246"/>
      <c r="T265" s="246"/>
      <c r="U265" s="246"/>
      <c r="V265" s="246"/>
      <c r="W265" s="246"/>
      <c r="X265" s="246"/>
      <c r="Y265" s="246"/>
    </row>
    <row r="266" spans="1:25" ht="12" customHeight="1">
      <c r="A266" s="22"/>
      <c r="B266" s="22"/>
      <c r="C266" s="22"/>
      <c r="D266" s="22"/>
      <c r="E266" s="22"/>
      <c r="F266" s="22"/>
      <c r="G266" s="22"/>
      <c r="H266" s="109"/>
      <c r="I266" s="22"/>
      <c r="J266" s="22"/>
      <c r="K266" s="108"/>
      <c r="L266" s="245"/>
      <c r="M266" s="108"/>
      <c r="N266" s="22"/>
      <c r="O266" s="22"/>
      <c r="P266" s="108"/>
      <c r="Q266" s="246"/>
      <c r="R266" s="246"/>
      <c r="S266" s="246"/>
      <c r="T266" s="246"/>
      <c r="U266" s="246"/>
      <c r="V266" s="246"/>
      <c r="W266" s="246"/>
      <c r="X266" s="246"/>
      <c r="Y266" s="246"/>
    </row>
    <row r="267" spans="1:25" ht="12" customHeight="1">
      <c r="A267" s="22"/>
      <c r="B267" s="22"/>
      <c r="C267" s="22"/>
      <c r="D267" s="22"/>
      <c r="E267" s="22"/>
      <c r="F267" s="22"/>
      <c r="G267" s="22"/>
      <c r="H267" s="109"/>
      <c r="I267" s="22"/>
      <c r="J267" s="22"/>
      <c r="K267" s="108"/>
      <c r="L267" s="245"/>
      <c r="M267" s="108"/>
      <c r="N267" s="22"/>
      <c r="O267" s="22"/>
      <c r="P267" s="108"/>
      <c r="Q267" s="246"/>
      <c r="R267" s="246"/>
      <c r="S267" s="246"/>
      <c r="T267" s="246"/>
      <c r="U267" s="246"/>
      <c r="V267" s="246"/>
      <c r="W267" s="246"/>
      <c r="X267" s="246"/>
      <c r="Y267" s="246"/>
    </row>
    <row r="268" spans="1:25" ht="12" customHeight="1">
      <c r="A268" s="22"/>
      <c r="B268" s="22"/>
      <c r="C268" s="22"/>
      <c r="D268" s="22"/>
      <c r="E268" s="22"/>
      <c r="F268" s="22"/>
      <c r="G268" s="22"/>
      <c r="H268" s="109"/>
      <c r="I268" s="22"/>
      <c r="J268" s="22"/>
      <c r="K268" s="108"/>
      <c r="L268" s="245"/>
      <c r="M268" s="108"/>
      <c r="N268" s="22"/>
      <c r="O268" s="22"/>
      <c r="P268" s="108"/>
      <c r="Q268" s="246"/>
      <c r="R268" s="246"/>
      <c r="S268" s="246"/>
      <c r="T268" s="246"/>
      <c r="U268" s="246"/>
      <c r="V268" s="246"/>
      <c r="W268" s="246"/>
      <c r="X268" s="246"/>
      <c r="Y268" s="246"/>
    </row>
    <row r="269" spans="1:25" ht="12" customHeight="1">
      <c r="A269" s="22"/>
      <c r="B269" s="22"/>
      <c r="C269" s="22"/>
      <c r="D269" s="22"/>
      <c r="E269" s="22"/>
      <c r="F269" s="22"/>
      <c r="G269" s="22"/>
      <c r="H269" s="109"/>
      <c r="I269" s="22"/>
      <c r="J269" s="22"/>
      <c r="K269" s="108"/>
      <c r="L269" s="245"/>
      <c r="M269" s="108"/>
      <c r="N269" s="22"/>
      <c r="O269" s="22"/>
      <c r="P269" s="108"/>
      <c r="Q269" s="246"/>
      <c r="R269" s="246"/>
      <c r="S269" s="246"/>
      <c r="T269" s="246"/>
      <c r="U269" s="246"/>
      <c r="V269" s="246"/>
      <c r="W269" s="246"/>
      <c r="X269" s="246"/>
      <c r="Y269" s="246"/>
    </row>
    <row r="270" spans="1:25" ht="12" customHeight="1">
      <c r="A270" s="22"/>
      <c r="B270" s="22"/>
      <c r="C270" s="22"/>
      <c r="D270" s="22"/>
      <c r="E270" s="22"/>
      <c r="F270" s="22"/>
      <c r="G270" s="22"/>
      <c r="H270" s="109"/>
      <c r="I270" s="22"/>
      <c r="J270" s="22"/>
      <c r="K270" s="108"/>
      <c r="L270" s="245"/>
      <c r="M270" s="108"/>
      <c r="N270" s="22"/>
      <c r="O270" s="22"/>
      <c r="P270" s="108"/>
      <c r="Q270" s="246"/>
      <c r="R270" s="246"/>
      <c r="S270" s="246"/>
      <c r="T270" s="246"/>
      <c r="U270" s="246"/>
      <c r="V270" s="246"/>
      <c r="W270" s="246"/>
      <c r="X270" s="246"/>
      <c r="Y270" s="246"/>
    </row>
    <row r="271" spans="1:25" ht="12" customHeight="1">
      <c r="A271" s="22"/>
      <c r="B271" s="22"/>
      <c r="C271" s="22"/>
      <c r="D271" s="22"/>
      <c r="E271" s="22"/>
      <c r="F271" s="22"/>
      <c r="G271" s="22"/>
      <c r="H271" s="109"/>
      <c r="I271" s="22"/>
      <c r="J271" s="22"/>
      <c r="K271" s="108"/>
      <c r="L271" s="245"/>
      <c r="M271" s="108"/>
      <c r="N271" s="22"/>
      <c r="O271" s="22"/>
      <c r="P271" s="108"/>
      <c r="Q271" s="246"/>
      <c r="R271" s="246"/>
      <c r="S271" s="246"/>
      <c r="T271" s="246"/>
      <c r="U271" s="246"/>
      <c r="V271" s="246"/>
      <c r="W271" s="246"/>
      <c r="X271" s="246"/>
      <c r="Y271" s="246"/>
    </row>
    <row r="272" spans="1:25" ht="12" customHeight="1">
      <c r="A272" s="22"/>
      <c r="B272" s="22"/>
      <c r="C272" s="22"/>
      <c r="D272" s="22"/>
      <c r="E272" s="22"/>
      <c r="F272" s="22"/>
      <c r="G272" s="22"/>
      <c r="H272" s="109"/>
      <c r="I272" s="22"/>
      <c r="J272" s="22"/>
      <c r="K272" s="108"/>
      <c r="L272" s="245"/>
      <c r="M272" s="108"/>
      <c r="N272" s="22"/>
      <c r="O272" s="22"/>
      <c r="P272" s="108"/>
      <c r="Q272" s="246"/>
      <c r="R272" s="246"/>
      <c r="S272" s="246"/>
      <c r="T272" s="246"/>
      <c r="U272" s="246"/>
      <c r="V272" s="246"/>
      <c r="W272" s="246"/>
      <c r="X272" s="246"/>
      <c r="Y272" s="246"/>
    </row>
    <row r="273" spans="1:25" ht="12" customHeight="1">
      <c r="A273" s="22"/>
      <c r="B273" s="22"/>
      <c r="C273" s="22"/>
      <c r="D273" s="22"/>
      <c r="E273" s="22"/>
      <c r="F273" s="22"/>
      <c r="G273" s="22"/>
      <c r="H273" s="109"/>
      <c r="I273" s="22"/>
      <c r="J273" s="22"/>
      <c r="K273" s="108"/>
      <c r="L273" s="245"/>
      <c r="M273" s="108"/>
      <c r="N273" s="22"/>
      <c r="O273" s="22"/>
      <c r="P273" s="108"/>
      <c r="Q273" s="246"/>
      <c r="R273" s="246"/>
      <c r="S273" s="246"/>
      <c r="T273" s="246"/>
      <c r="U273" s="246"/>
      <c r="V273" s="246"/>
      <c r="W273" s="246"/>
      <c r="X273" s="246"/>
      <c r="Y273" s="246"/>
    </row>
    <row r="274" spans="1:25" ht="12" customHeight="1">
      <c r="A274" s="22"/>
      <c r="B274" s="22"/>
      <c r="C274" s="22"/>
      <c r="D274" s="22"/>
      <c r="E274" s="22"/>
      <c r="F274" s="22"/>
      <c r="G274" s="22"/>
      <c r="H274" s="109"/>
      <c r="I274" s="22"/>
      <c r="J274" s="22"/>
      <c r="K274" s="108"/>
      <c r="L274" s="245"/>
      <c r="M274" s="108"/>
      <c r="N274" s="22"/>
      <c r="O274" s="22"/>
      <c r="P274" s="108"/>
      <c r="Q274" s="246"/>
      <c r="R274" s="246"/>
      <c r="S274" s="246"/>
      <c r="T274" s="246"/>
      <c r="U274" s="246"/>
      <c r="V274" s="246"/>
      <c r="W274" s="246"/>
      <c r="X274" s="246"/>
      <c r="Y274" s="246"/>
    </row>
    <row r="275" spans="1:25" ht="12" customHeight="1">
      <c r="A275" s="22"/>
      <c r="B275" s="22"/>
      <c r="C275" s="22"/>
      <c r="D275" s="22"/>
      <c r="E275" s="22"/>
      <c r="F275" s="22"/>
      <c r="G275" s="22"/>
      <c r="H275" s="109"/>
      <c r="I275" s="22"/>
      <c r="J275" s="22"/>
      <c r="K275" s="108"/>
      <c r="L275" s="245"/>
      <c r="M275" s="108"/>
      <c r="N275" s="22"/>
      <c r="O275" s="22"/>
      <c r="P275" s="108"/>
      <c r="Q275" s="246"/>
      <c r="R275" s="246"/>
      <c r="S275" s="246"/>
      <c r="T275" s="246"/>
      <c r="U275" s="246"/>
      <c r="V275" s="246"/>
      <c r="W275" s="246"/>
      <c r="X275" s="246"/>
      <c r="Y275" s="246"/>
    </row>
    <row r="276" spans="1:25" ht="12" customHeight="1">
      <c r="A276" s="22"/>
      <c r="B276" s="22"/>
      <c r="C276" s="22"/>
      <c r="D276" s="22"/>
      <c r="E276" s="22"/>
      <c r="F276" s="22"/>
      <c r="G276" s="22"/>
      <c r="H276" s="109"/>
      <c r="I276" s="22"/>
      <c r="J276" s="22"/>
      <c r="K276" s="108"/>
      <c r="L276" s="245"/>
      <c r="M276" s="108"/>
      <c r="N276" s="22"/>
      <c r="O276" s="22"/>
      <c r="P276" s="108"/>
      <c r="Q276" s="246"/>
      <c r="R276" s="246"/>
      <c r="S276" s="246"/>
      <c r="T276" s="246"/>
      <c r="U276" s="246"/>
      <c r="V276" s="246"/>
      <c r="W276" s="246"/>
      <c r="X276" s="246"/>
      <c r="Y276" s="246"/>
    </row>
    <row r="277" spans="1:25" ht="12" customHeight="1">
      <c r="A277" s="22"/>
      <c r="B277" s="22"/>
      <c r="C277" s="22"/>
      <c r="D277" s="22"/>
      <c r="E277" s="22"/>
      <c r="F277" s="22"/>
      <c r="G277" s="22"/>
      <c r="H277" s="109"/>
      <c r="I277" s="22"/>
      <c r="J277" s="22"/>
      <c r="K277" s="108"/>
      <c r="L277" s="245"/>
      <c r="M277" s="108"/>
      <c r="N277" s="22"/>
      <c r="O277" s="22"/>
      <c r="P277" s="108"/>
      <c r="Q277" s="246"/>
      <c r="R277" s="246"/>
      <c r="S277" s="246"/>
      <c r="T277" s="246"/>
      <c r="U277" s="246"/>
      <c r="V277" s="246"/>
      <c r="W277" s="246"/>
      <c r="X277" s="246"/>
      <c r="Y277" s="246"/>
    </row>
    <row r="278" spans="1:25" ht="12" customHeight="1">
      <c r="A278" s="22"/>
      <c r="B278" s="22"/>
      <c r="C278" s="22"/>
      <c r="D278" s="22"/>
      <c r="E278" s="22"/>
      <c r="F278" s="22"/>
      <c r="G278" s="22"/>
      <c r="H278" s="109"/>
      <c r="I278" s="22"/>
      <c r="J278" s="22"/>
      <c r="K278" s="108"/>
      <c r="L278" s="245"/>
      <c r="M278" s="108"/>
      <c r="N278" s="22"/>
      <c r="O278" s="22"/>
      <c r="P278" s="108"/>
      <c r="Q278" s="246"/>
      <c r="R278" s="246"/>
      <c r="S278" s="246"/>
      <c r="T278" s="246"/>
      <c r="U278" s="246"/>
      <c r="V278" s="246"/>
      <c r="W278" s="246"/>
      <c r="X278" s="246"/>
      <c r="Y278" s="246"/>
    </row>
    <row r="279" spans="1:25" ht="12" customHeight="1">
      <c r="A279" s="22"/>
      <c r="B279" s="22"/>
      <c r="C279" s="22"/>
      <c r="D279" s="22"/>
      <c r="E279" s="22"/>
      <c r="F279" s="22"/>
      <c r="G279" s="22"/>
      <c r="H279" s="109"/>
      <c r="I279" s="22"/>
      <c r="J279" s="22"/>
      <c r="K279" s="108"/>
      <c r="L279" s="245"/>
      <c r="M279" s="108"/>
      <c r="N279" s="22"/>
      <c r="O279" s="22"/>
      <c r="P279" s="108"/>
      <c r="Q279" s="246"/>
      <c r="R279" s="246"/>
      <c r="S279" s="246"/>
      <c r="T279" s="246"/>
      <c r="U279" s="246"/>
      <c r="V279" s="246"/>
      <c r="W279" s="246"/>
      <c r="X279" s="246"/>
      <c r="Y279" s="246"/>
    </row>
    <row r="280" spans="1:25" ht="12" customHeight="1">
      <c r="A280" s="22"/>
      <c r="B280" s="22"/>
      <c r="C280" s="22"/>
      <c r="D280" s="22"/>
      <c r="E280" s="22"/>
      <c r="F280" s="22"/>
      <c r="G280" s="22"/>
      <c r="H280" s="109"/>
      <c r="I280" s="22"/>
      <c r="J280" s="22"/>
      <c r="K280" s="108"/>
      <c r="L280" s="245"/>
      <c r="M280" s="108"/>
      <c r="N280" s="22"/>
      <c r="O280" s="22"/>
      <c r="P280" s="108"/>
      <c r="Q280" s="246"/>
      <c r="R280" s="246"/>
      <c r="S280" s="246"/>
      <c r="T280" s="246"/>
      <c r="U280" s="246"/>
      <c r="V280" s="246"/>
      <c r="W280" s="246"/>
      <c r="X280" s="246"/>
      <c r="Y280" s="246"/>
    </row>
    <row r="281" spans="1:25" ht="12" customHeight="1">
      <c r="A281" s="22"/>
      <c r="B281" s="22"/>
      <c r="C281" s="22"/>
      <c r="D281" s="22"/>
      <c r="E281" s="22"/>
      <c r="F281" s="22"/>
      <c r="G281" s="22"/>
      <c r="H281" s="109"/>
      <c r="I281" s="22"/>
      <c r="J281" s="22"/>
      <c r="K281" s="108"/>
      <c r="L281" s="245"/>
      <c r="M281" s="108"/>
      <c r="N281" s="22"/>
      <c r="O281" s="22"/>
      <c r="P281" s="108"/>
      <c r="Q281" s="246"/>
      <c r="R281" s="246"/>
      <c r="S281" s="246"/>
      <c r="T281" s="246"/>
      <c r="U281" s="246"/>
      <c r="V281" s="246"/>
      <c r="W281" s="246"/>
      <c r="X281" s="246"/>
      <c r="Y281" s="246"/>
    </row>
    <row r="282" spans="1:25" ht="12" customHeight="1">
      <c r="A282" s="22"/>
      <c r="B282" s="22"/>
      <c r="C282" s="22"/>
      <c r="D282" s="22"/>
      <c r="E282" s="22"/>
      <c r="F282" s="22"/>
      <c r="G282" s="22"/>
      <c r="H282" s="109"/>
      <c r="I282" s="22"/>
      <c r="J282" s="22"/>
      <c r="K282" s="108"/>
      <c r="L282" s="245"/>
      <c r="M282" s="108"/>
      <c r="N282" s="22"/>
      <c r="O282" s="22"/>
      <c r="P282" s="108"/>
      <c r="Q282" s="246"/>
      <c r="R282" s="246"/>
      <c r="S282" s="246"/>
      <c r="T282" s="246"/>
      <c r="U282" s="246"/>
      <c r="V282" s="246"/>
      <c r="W282" s="246"/>
      <c r="X282" s="246"/>
      <c r="Y282" s="246"/>
    </row>
    <row r="283" spans="1:25" ht="12" customHeight="1">
      <c r="A283" s="22"/>
      <c r="B283" s="22"/>
      <c r="C283" s="22"/>
      <c r="D283" s="22"/>
      <c r="E283" s="22"/>
      <c r="F283" s="22"/>
      <c r="G283" s="22"/>
      <c r="H283" s="109"/>
      <c r="I283" s="22"/>
      <c r="J283" s="22"/>
      <c r="K283" s="108"/>
      <c r="L283" s="245"/>
      <c r="M283" s="108"/>
      <c r="N283" s="22"/>
      <c r="O283" s="22"/>
      <c r="P283" s="108"/>
      <c r="Q283" s="246"/>
      <c r="R283" s="246"/>
      <c r="S283" s="246"/>
      <c r="T283" s="246"/>
      <c r="U283" s="246"/>
      <c r="V283" s="246"/>
      <c r="W283" s="246"/>
      <c r="X283" s="246"/>
      <c r="Y283" s="246"/>
    </row>
    <row r="284" spans="1:25" ht="12" customHeight="1">
      <c r="A284" s="22"/>
      <c r="B284" s="22"/>
      <c r="C284" s="22"/>
      <c r="D284" s="22"/>
      <c r="E284" s="22"/>
      <c r="F284" s="22"/>
      <c r="G284" s="22"/>
      <c r="H284" s="109"/>
      <c r="I284" s="22"/>
      <c r="J284" s="22"/>
      <c r="K284" s="108"/>
      <c r="L284" s="245"/>
      <c r="M284" s="108"/>
      <c r="N284" s="22"/>
      <c r="O284" s="22"/>
      <c r="P284" s="108"/>
      <c r="Q284" s="246"/>
      <c r="R284" s="246"/>
      <c r="S284" s="246"/>
      <c r="T284" s="246"/>
      <c r="U284" s="246"/>
      <c r="V284" s="246"/>
      <c r="W284" s="246"/>
      <c r="X284" s="246"/>
      <c r="Y284" s="246"/>
    </row>
    <row r="285" spans="1:25" ht="12" customHeight="1">
      <c r="A285" s="22"/>
      <c r="B285" s="22"/>
      <c r="C285" s="22"/>
      <c r="D285" s="22"/>
      <c r="E285" s="22"/>
      <c r="F285" s="22"/>
      <c r="G285" s="22"/>
      <c r="H285" s="109"/>
      <c r="I285" s="22"/>
      <c r="J285" s="22"/>
      <c r="K285" s="108"/>
      <c r="L285" s="245"/>
      <c r="M285" s="108"/>
      <c r="N285" s="22"/>
      <c r="O285" s="22"/>
      <c r="P285" s="108"/>
      <c r="Q285" s="246"/>
      <c r="R285" s="246"/>
      <c r="S285" s="246"/>
      <c r="T285" s="246"/>
      <c r="U285" s="246"/>
      <c r="V285" s="246"/>
      <c r="W285" s="246"/>
      <c r="X285" s="246"/>
      <c r="Y285" s="246"/>
    </row>
    <row r="286" spans="1:25" ht="12" customHeight="1">
      <c r="A286" s="22"/>
      <c r="B286" s="22"/>
      <c r="C286" s="22"/>
      <c r="D286" s="22"/>
      <c r="E286" s="22"/>
      <c r="F286" s="22"/>
      <c r="G286" s="22"/>
      <c r="H286" s="109"/>
      <c r="I286" s="22"/>
      <c r="J286" s="22"/>
      <c r="K286" s="108"/>
      <c r="L286" s="245"/>
      <c r="M286" s="108"/>
      <c r="N286" s="22"/>
      <c r="O286" s="22"/>
      <c r="P286" s="108"/>
      <c r="Q286" s="246"/>
      <c r="R286" s="246"/>
      <c r="S286" s="246"/>
      <c r="T286" s="246"/>
      <c r="U286" s="246"/>
      <c r="V286" s="246"/>
      <c r="W286" s="246"/>
      <c r="X286" s="246"/>
      <c r="Y286" s="246"/>
    </row>
    <row r="287" spans="1:25" ht="12" customHeight="1">
      <c r="A287" s="22"/>
      <c r="B287" s="22"/>
      <c r="C287" s="22"/>
      <c r="D287" s="22"/>
      <c r="E287" s="22"/>
      <c r="F287" s="22"/>
      <c r="G287" s="22"/>
      <c r="H287" s="109"/>
      <c r="I287" s="22"/>
      <c r="J287" s="22"/>
      <c r="K287" s="108"/>
      <c r="L287" s="245"/>
      <c r="M287" s="108"/>
      <c r="N287" s="22"/>
      <c r="O287" s="22"/>
      <c r="P287" s="108"/>
      <c r="Q287" s="246"/>
      <c r="R287" s="246"/>
      <c r="S287" s="246"/>
      <c r="T287" s="246"/>
      <c r="U287" s="246"/>
      <c r="V287" s="246"/>
      <c r="W287" s="246"/>
      <c r="X287" s="246"/>
      <c r="Y287" s="246"/>
    </row>
    <row r="288" spans="1:25" ht="12" customHeight="1">
      <c r="A288" s="22"/>
      <c r="B288" s="22"/>
      <c r="C288" s="22"/>
      <c r="D288" s="22"/>
      <c r="E288" s="22"/>
      <c r="F288" s="22"/>
      <c r="G288" s="22"/>
      <c r="H288" s="109"/>
      <c r="I288" s="22"/>
      <c r="J288" s="22"/>
      <c r="K288" s="108"/>
      <c r="L288" s="245"/>
      <c r="M288" s="108"/>
      <c r="N288" s="22"/>
      <c r="O288" s="22"/>
      <c r="P288" s="108"/>
      <c r="Q288" s="246"/>
      <c r="R288" s="246"/>
      <c r="S288" s="246"/>
      <c r="T288" s="246"/>
      <c r="U288" s="246"/>
      <c r="V288" s="246"/>
      <c r="W288" s="246"/>
      <c r="X288" s="246"/>
      <c r="Y288" s="246"/>
    </row>
    <row r="289" spans="1:25" ht="12" customHeight="1">
      <c r="A289" s="22"/>
      <c r="B289" s="22"/>
      <c r="C289" s="22"/>
      <c r="D289" s="22"/>
      <c r="E289" s="22"/>
      <c r="F289" s="22"/>
      <c r="G289" s="22"/>
      <c r="H289" s="109"/>
      <c r="I289" s="22"/>
      <c r="J289" s="22"/>
      <c r="K289" s="108"/>
      <c r="L289" s="245"/>
      <c r="M289" s="108"/>
      <c r="N289" s="22"/>
      <c r="O289" s="22"/>
      <c r="P289" s="108"/>
      <c r="Q289" s="246"/>
      <c r="R289" s="246"/>
      <c r="S289" s="246"/>
      <c r="T289" s="246"/>
      <c r="U289" s="246"/>
      <c r="V289" s="246"/>
      <c r="W289" s="246"/>
      <c r="X289" s="246"/>
      <c r="Y289" s="246"/>
    </row>
    <row r="290" spans="1:25" ht="12" customHeight="1">
      <c r="A290" s="22"/>
      <c r="B290" s="22"/>
      <c r="C290" s="22"/>
      <c r="D290" s="22"/>
      <c r="E290" s="22"/>
      <c r="F290" s="22"/>
      <c r="G290" s="22"/>
      <c r="H290" s="109"/>
      <c r="I290" s="22"/>
      <c r="J290" s="22"/>
      <c r="K290" s="108"/>
      <c r="L290" s="245"/>
      <c r="M290" s="108"/>
      <c r="N290" s="22"/>
      <c r="O290" s="22"/>
      <c r="P290" s="108"/>
      <c r="Q290" s="246"/>
      <c r="R290" s="246"/>
      <c r="S290" s="246"/>
      <c r="T290" s="246"/>
      <c r="U290" s="246"/>
      <c r="V290" s="246"/>
      <c r="W290" s="246"/>
      <c r="X290" s="246"/>
      <c r="Y290" s="246"/>
    </row>
    <row r="291" spans="1:25" ht="12" customHeight="1">
      <c r="A291" s="22"/>
      <c r="B291" s="22"/>
      <c r="C291" s="22"/>
      <c r="D291" s="22"/>
      <c r="E291" s="22"/>
      <c r="F291" s="22"/>
      <c r="G291" s="22"/>
      <c r="H291" s="109"/>
      <c r="I291" s="22"/>
      <c r="J291" s="22"/>
      <c r="K291" s="108"/>
      <c r="L291" s="245"/>
      <c r="M291" s="108"/>
      <c r="N291" s="22"/>
      <c r="O291" s="22"/>
      <c r="P291" s="108"/>
      <c r="Q291" s="246"/>
      <c r="R291" s="246"/>
      <c r="S291" s="246"/>
      <c r="T291" s="246"/>
      <c r="U291" s="246"/>
      <c r="V291" s="246"/>
      <c r="W291" s="246"/>
      <c r="X291" s="246"/>
      <c r="Y291" s="246"/>
    </row>
    <row r="292" spans="1:25" ht="12" customHeight="1">
      <c r="A292" s="22"/>
      <c r="B292" s="22"/>
      <c r="C292" s="22"/>
      <c r="D292" s="22"/>
      <c r="E292" s="22"/>
      <c r="F292" s="22"/>
      <c r="G292" s="22"/>
      <c r="H292" s="109"/>
      <c r="I292" s="22"/>
      <c r="J292" s="22"/>
      <c r="K292" s="108"/>
      <c r="L292" s="245"/>
      <c r="M292" s="108"/>
      <c r="N292" s="22"/>
      <c r="O292" s="22"/>
      <c r="P292" s="108"/>
      <c r="Q292" s="246"/>
      <c r="R292" s="246"/>
      <c r="S292" s="246"/>
      <c r="T292" s="246"/>
      <c r="U292" s="246"/>
      <c r="V292" s="246"/>
      <c r="W292" s="246"/>
      <c r="X292" s="246"/>
      <c r="Y292" s="246"/>
    </row>
    <row r="293" spans="1:25" ht="12" customHeight="1">
      <c r="A293" s="22"/>
      <c r="B293" s="22"/>
      <c r="C293" s="22"/>
      <c r="D293" s="22"/>
      <c r="E293" s="22"/>
      <c r="F293" s="22"/>
      <c r="G293" s="22"/>
      <c r="H293" s="109"/>
      <c r="I293" s="22"/>
      <c r="J293" s="22"/>
      <c r="K293" s="108"/>
      <c r="L293" s="245"/>
      <c r="M293" s="108"/>
      <c r="N293" s="22"/>
      <c r="O293" s="22"/>
      <c r="P293" s="108"/>
      <c r="Q293" s="246"/>
      <c r="R293" s="246"/>
      <c r="S293" s="246"/>
      <c r="T293" s="246"/>
      <c r="U293" s="246"/>
      <c r="V293" s="246"/>
      <c r="W293" s="246"/>
      <c r="X293" s="246"/>
      <c r="Y293" s="246"/>
    </row>
    <row r="294" spans="1:25" ht="12" customHeight="1">
      <c r="A294" s="22"/>
      <c r="B294" s="22"/>
      <c r="C294" s="22"/>
      <c r="D294" s="22"/>
      <c r="E294" s="22"/>
      <c r="F294" s="22"/>
      <c r="G294" s="22"/>
      <c r="H294" s="109"/>
      <c r="I294" s="22"/>
      <c r="J294" s="22"/>
      <c r="K294" s="108"/>
      <c r="L294" s="245"/>
      <c r="M294" s="108"/>
      <c r="N294" s="22"/>
      <c r="O294" s="22"/>
      <c r="P294" s="108"/>
      <c r="Q294" s="246"/>
      <c r="R294" s="246"/>
      <c r="S294" s="246"/>
      <c r="T294" s="246"/>
      <c r="U294" s="246"/>
      <c r="V294" s="246"/>
      <c r="W294" s="246"/>
      <c r="X294" s="246"/>
      <c r="Y294" s="246"/>
    </row>
    <row r="295" spans="1:25" ht="12" customHeight="1">
      <c r="A295" s="22"/>
      <c r="B295" s="22"/>
      <c r="C295" s="22"/>
      <c r="D295" s="22"/>
      <c r="E295" s="22"/>
      <c r="F295" s="22"/>
      <c r="G295" s="22"/>
      <c r="H295" s="109"/>
      <c r="I295" s="22"/>
      <c r="J295" s="22"/>
      <c r="K295" s="108"/>
      <c r="L295" s="245"/>
      <c r="M295" s="108"/>
      <c r="N295" s="22"/>
      <c r="O295" s="22"/>
      <c r="P295" s="108"/>
      <c r="Q295" s="246"/>
      <c r="R295" s="246"/>
      <c r="S295" s="246"/>
      <c r="T295" s="246"/>
      <c r="U295" s="246"/>
      <c r="V295" s="246"/>
      <c r="W295" s="246"/>
      <c r="X295" s="246"/>
      <c r="Y295" s="246"/>
    </row>
    <row r="296" spans="1:25" ht="12" customHeight="1">
      <c r="A296" s="22"/>
      <c r="B296" s="22"/>
      <c r="C296" s="22"/>
      <c r="D296" s="22"/>
      <c r="E296" s="22"/>
      <c r="F296" s="22"/>
      <c r="G296" s="22"/>
      <c r="H296" s="109"/>
      <c r="I296" s="22"/>
      <c r="J296" s="22"/>
      <c r="K296" s="108"/>
      <c r="L296" s="245"/>
      <c r="M296" s="108"/>
      <c r="N296" s="22"/>
      <c r="O296" s="22"/>
      <c r="P296" s="108"/>
      <c r="Q296" s="246"/>
      <c r="R296" s="246"/>
      <c r="S296" s="246"/>
      <c r="T296" s="246"/>
      <c r="U296" s="246"/>
      <c r="V296" s="246"/>
      <c r="W296" s="246"/>
      <c r="X296" s="246"/>
      <c r="Y296" s="246"/>
    </row>
    <row r="297" spans="1:25" ht="12" customHeight="1">
      <c r="A297" s="22"/>
      <c r="B297" s="22"/>
      <c r="C297" s="22"/>
      <c r="D297" s="22"/>
      <c r="E297" s="22"/>
      <c r="F297" s="22"/>
      <c r="G297" s="22"/>
      <c r="H297" s="109"/>
      <c r="I297" s="22"/>
      <c r="J297" s="22"/>
      <c r="K297" s="108"/>
      <c r="L297" s="245"/>
      <c r="M297" s="108"/>
      <c r="N297" s="22"/>
      <c r="O297" s="22"/>
      <c r="P297" s="108"/>
      <c r="Q297" s="246"/>
      <c r="R297" s="246"/>
      <c r="S297" s="246"/>
      <c r="T297" s="246"/>
      <c r="U297" s="246"/>
      <c r="V297" s="246"/>
      <c r="W297" s="246"/>
      <c r="X297" s="246"/>
      <c r="Y297" s="246"/>
    </row>
    <row r="298" spans="1:25" ht="12" customHeight="1">
      <c r="A298" s="22"/>
      <c r="B298" s="22"/>
      <c r="C298" s="22"/>
      <c r="D298" s="22"/>
      <c r="E298" s="22"/>
      <c r="F298" s="22"/>
      <c r="G298" s="22"/>
      <c r="H298" s="109"/>
      <c r="I298" s="22"/>
      <c r="J298" s="22"/>
      <c r="K298" s="108"/>
      <c r="L298" s="245"/>
      <c r="M298" s="108"/>
      <c r="N298" s="22"/>
      <c r="O298" s="22"/>
      <c r="P298" s="108"/>
      <c r="Q298" s="246"/>
      <c r="R298" s="246"/>
      <c r="S298" s="246"/>
      <c r="T298" s="246"/>
      <c r="U298" s="246"/>
      <c r="V298" s="246"/>
      <c r="W298" s="246"/>
      <c r="X298" s="246"/>
      <c r="Y298" s="246"/>
    </row>
    <row r="299" spans="1:25" ht="12" customHeight="1">
      <c r="A299" s="22"/>
      <c r="B299" s="22"/>
      <c r="C299" s="22"/>
      <c r="D299" s="22"/>
      <c r="E299" s="22"/>
      <c r="F299" s="22"/>
      <c r="G299" s="22"/>
      <c r="H299" s="109"/>
      <c r="I299" s="22"/>
      <c r="J299" s="22"/>
      <c r="K299" s="108"/>
      <c r="L299" s="245"/>
      <c r="M299" s="108"/>
      <c r="N299" s="22"/>
      <c r="O299" s="22"/>
      <c r="P299" s="108"/>
      <c r="Q299" s="246"/>
      <c r="R299" s="246"/>
      <c r="S299" s="246"/>
      <c r="T299" s="246"/>
      <c r="U299" s="246"/>
      <c r="V299" s="246"/>
      <c r="W299" s="246"/>
      <c r="X299" s="246"/>
      <c r="Y299" s="246"/>
    </row>
    <row r="300" spans="1:25" ht="12" customHeight="1">
      <c r="A300" s="22"/>
      <c r="B300" s="22"/>
      <c r="C300" s="22"/>
      <c r="D300" s="22"/>
      <c r="E300" s="22"/>
      <c r="F300" s="22"/>
      <c r="G300" s="22"/>
      <c r="H300" s="109"/>
      <c r="I300" s="22"/>
      <c r="J300" s="22"/>
      <c r="K300" s="108"/>
      <c r="L300" s="245"/>
      <c r="M300" s="108"/>
      <c r="N300" s="22"/>
      <c r="O300" s="22"/>
      <c r="P300" s="108"/>
      <c r="Q300" s="246"/>
      <c r="R300" s="246"/>
      <c r="S300" s="246"/>
      <c r="T300" s="246"/>
      <c r="U300" s="246"/>
      <c r="V300" s="246"/>
      <c r="W300" s="246"/>
      <c r="X300" s="246"/>
      <c r="Y300" s="246"/>
    </row>
    <row r="301" spans="1:25" ht="12" customHeight="1">
      <c r="A301" s="22"/>
      <c r="B301" s="22"/>
      <c r="C301" s="22"/>
      <c r="D301" s="22"/>
      <c r="E301" s="22"/>
      <c r="F301" s="22"/>
      <c r="G301" s="22"/>
      <c r="H301" s="109"/>
      <c r="I301" s="22"/>
      <c r="J301" s="22"/>
      <c r="K301" s="108"/>
      <c r="L301" s="245"/>
      <c r="M301" s="108"/>
      <c r="N301" s="22"/>
      <c r="O301" s="22"/>
      <c r="P301" s="108"/>
      <c r="Q301" s="246"/>
      <c r="R301" s="246"/>
      <c r="S301" s="246"/>
      <c r="T301" s="246"/>
      <c r="U301" s="246"/>
      <c r="V301" s="246"/>
      <c r="W301" s="246"/>
      <c r="X301" s="246"/>
      <c r="Y301" s="246"/>
    </row>
    <row r="302" spans="1:25" ht="12" customHeight="1">
      <c r="A302" s="22"/>
      <c r="B302" s="22"/>
      <c r="C302" s="22"/>
      <c r="D302" s="22"/>
      <c r="E302" s="22"/>
      <c r="F302" s="22"/>
      <c r="G302" s="22"/>
      <c r="H302" s="109"/>
      <c r="I302" s="22"/>
      <c r="J302" s="22"/>
      <c r="K302" s="108"/>
      <c r="L302" s="245"/>
      <c r="M302" s="108"/>
      <c r="N302" s="22"/>
      <c r="O302" s="22"/>
      <c r="P302" s="108"/>
      <c r="Q302" s="246"/>
      <c r="R302" s="246"/>
      <c r="S302" s="246"/>
      <c r="T302" s="246"/>
      <c r="U302" s="246"/>
      <c r="V302" s="246"/>
      <c r="W302" s="246"/>
      <c r="X302" s="246"/>
      <c r="Y302" s="246"/>
    </row>
    <row r="303" spans="1:25" ht="12" customHeight="1">
      <c r="A303" s="22"/>
      <c r="B303" s="22"/>
      <c r="C303" s="22"/>
      <c r="D303" s="22"/>
      <c r="E303" s="22"/>
      <c r="F303" s="22"/>
      <c r="G303" s="22"/>
      <c r="H303" s="109"/>
      <c r="I303" s="22"/>
      <c r="J303" s="22"/>
      <c r="K303" s="108"/>
      <c r="L303" s="245"/>
      <c r="M303" s="108"/>
      <c r="N303" s="22"/>
      <c r="O303" s="22"/>
      <c r="P303" s="108"/>
      <c r="Q303" s="246"/>
      <c r="R303" s="246"/>
      <c r="S303" s="246"/>
      <c r="T303" s="246"/>
      <c r="U303" s="246"/>
      <c r="V303" s="246"/>
      <c r="W303" s="246"/>
      <c r="X303" s="246"/>
      <c r="Y303" s="246"/>
    </row>
    <row r="304" spans="1:25" ht="12" customHeight="1">
      <c r="A304" s="22"/>
      <c r="B304" s="22"/>
      <c r="C304" s="22"/>
      <c r="D304" s="22"/>
      <c r="E304" s="22"/>
      <c r="F304" s="22"/>
      <c r="G304" s="22"/>
      <c r="H304" s="109"/>
      <c r="I304" s="22"/>
      <c r="J304" s="22"/>
      <c r="K304" s="108"/>
      <c r="L304" s="245"/>
      <c r="M304" s="108"/>
      <c r="N304" s="22"/>
      <c r="O304" s="22"/>
      <c r="P304" s="108"/>
      <c r="Q304" s="246"/>
      <c r="R304" s="246"/>
      <c r="S304" s="246"/>
      <c r="T304" s="246"/>
      <c r="U304" s="246"/>
      <c r="V304" s="246"/>
      <c r="W304" s="246"/>
      <c r="X304" s="246"/>
      <c r="Y304" s="246"/>
    </row>
    <row r="305" spans="1:25" ht="12" customHeight="1">
      <c r="A305" s="22"/>
      <c r="B305" s="22"/>
      <c r="C305" s="22"/>
      <c r="D305" s="22"/>
      <c r="E305" s="22"/>
      <c r="F305" s="22"/>
      <c r="G305" s="22"/>
      <c r="H305" s="109"/>
      <c r="I305" s="22"/>
      <c r="J305" s="22"/>
      <c r="K305" s="108"/>
      <c r="L305" s="245"/>
      <c r="M305" s="108"/>
      <c r="N305" s="22"/>
      <c r="O305" s="22"/>
      <c r="P305" s="108"/>
      <c r="Q305" s="246"/>
      <c r="R305" s="246"/>
      <c r="S305" s="246"/>
      <c r="T305" s="246"/>
      <c r="U305" s="246"/>
      <c r="V305" s="246"/>
      <c r="W305" s="246"/>
      <c r="X305" s="246"/>
      <c r="Y305" s="246"/>
    </row>
    <row r="306" spans="1:25" ht="12" customHeight="1">
      <c r="A306" s="22"/>
      <c r="B306" s="22"/>
      <c r="C306" s="22"/>
      <c r="D306" s="22"/>
      <c r="E306" s="22"/>
      <c r="F306" s="22"/>
      <c r="G306" s="22"/>
      <c r="H306" s="109"/>
      <c r="I306" s="22"/>
      <c r="J306" s="22"/>
      <c r="K306" s="108"/>
      <c r="L306" s="245"/>
      <c r="M306" s="108"/>
      <c r="N306" s="22"/>
      <c r="O306" s="22"/>
      <c r="P306" s="108"/>
      <c r="Q306" s="246"/>
      <c r="R306" s="246"/>
      <c r="S306" s="246"/>
      <c r="T306" s="246"/>
      <c r="U306" s="246"/>
      <c r="V306" s="246"/>
      <c r="W306" s="246"/>
      <c r="X306" s="246"/>
      <c r="Y306" s="246"/>
    </row>
    <row r="307" spans="1:25" ht="12" customHeight="1">
      <c r="A307" s="22"/>
      <c r="B307" s="22"/>
      <c r="C307" s="22"/>
      <c r="D307" s="22"/>
      <c r="E307" s="22"/>
      <c r="F307" s="22"/>
      <c r="G307" s="22"/>
      <c r="H307" s="109"/>
      <c r="I307" s="22"/>
      <c r="J307" s="22"/>
      <c r="K307" s="108"/>
      <c r="L307" s="245"/>
      <c r="M307" s="108"/>
      <c r="N307" s="22"/>
      <c r="O307" s="22"/>
      <c r="P307" s="108"/>
      <c r="Q307" s="246"/>
      <c r="R307" s="246"/>
      <c r="S307" s="246"/>
      <c r="T307" s="246"/>
      <c r="U307" s="246"/>
      <c r="V307" s="246"/>
      <c r="W307" s="246"/>
      <c r="X307" s="246"/>
      <c r="Y307" s="246"/>
    </row>
    <row r="308" spans="1:25" ht="12" customHeight="1">
      <c r="A308" s="22"/>
      <c r="B308" s="22"/>
      <c r="C308" s="22"/>
      <c r="D308" s="22"/>
      <c r="E308" s="22"/>
      <c r="F308" s="22"/>
      <c r="G308" s="22"/>
      <c r="H308" s="109"/>
      <c r="I308" s="22"/>
      <c r="J308" s="22"/>
      <c r="K308" s="108"/>
      <c r="L308" s="245"/>
      <c r="M308" s="108"/>
      <c r="N308" s="22"/>
      <c r="O308" s="22"/>
      <c r="P308" s="108"/>
      <c r="Q308" s="246"/>
      <c r="R308" s="246"/>
      <c r="S308" s="246"/>
      <c r="T308" s="246"/>
      <c r="U308" s="246"/>
      <c r="V308" s="246"/>
      <c r="W308" s="246"/>
      <c r="X308" s="246"/>
      <c r="Y308" s="246"/>
    </row>
    <row r="309" spans="1:25" ht="12" customHeight="1">
      <c r="A309" s="22"/>
      <c r="B309" s="22"/>
      <c r="C309" s="22"/>
      <c r="D309" s="22"/>
      <c r="E309" s="22"/>
      <c r="F309" s="22"/>
      <c r="G309" s="22"/>
      <c r="H309" s="109"/>
      <c r="I309" s="22"/>
      <c r="J309" s="22"/>
      <c r="K309" s="108"/>
      <c r="L309" s="245"/>
      <c r="M309" s="108"/>
      <c r="N309" s="22"/>
      <c r="O309" s="22"/>
      <c r="P309" s="108"/>
      <c r="Q309" s="246"/>
      <c r="R309" s="246"/>
      <c r="S309" s="246"/>
      <c r="T309" s="246"/>
      <c r="U309" s="246"/>
      <c r="V309" s="246"/>
      <c r="W309" s="246"/>
      <c r="X309" s="246"/>
      <c r="Y309" s="246"/>
    </row>
    <row r="310" spans="1:25" ht="12" customHeight="1">
      <c r="A310" s="22"/>
      <c r="B310" s="22"/>
      <c r="C310" s="22"/>
      <c r="D310" s="22"/>
      <c r="E310" s="22"/>
      <c r="F310" s="22"/>
      <c r="G310" s="22"/>
      <c r="H310" s="109"/>
      <c r="I310" s="22"/>
      <c r="J310" s="22"/>
      <c r="K310" s="108"/>
      <c r="L310" s="245"/>
      <c r="M310" s="108"/>
      <c r="N310" s="22"/>
      <c r="O310" s="22"/>
      <c r="P310" s="108"/>
      <c r="Q310" s="246"/>
      <c r="R310" s="246"/>
      <c r="S310" s="246"/>
      <c r="T310" s="246"/>
      <c r="U310" s="246"/>
      <c r="V310" s="246"/>
      <c r="W310" s="246"/>
      <c r="X310" s="246"/>
      <c r="Y310" s="246"/>
    </row>
    <row r="311" spans="1:25" ht="12" customHeight="1">
      <c r="A311" s="22"/>
      <c r="B311" s="22"/>
      <c r="C311" s="22"/>
      <c r="D311" s="22"/>
      <c r="E311" s="22"/>
      <c r="F311" s="22"/>
      <c r="G311" s="22"/>
      <c r="H311" s="109"/>
      <c r="I311" s="22"/>
      <c r="J311" s="22"/>
      <c r="K311" s="108"/>
      <c r="L311" s="245"/>
      <c r="M311" s="108"/>
      <c r="N311" s="22"/>
      <c r="O311" s="22"/>
      <c r="P311" s="108"/>
      <c r="Q311" s="246"/>
      <c r="R311" s="246"/>
      <c r="S311" s="246"/>
      <c r="T311" s="246"/>
      <c r="U311" s="246"/>
      <c r="V311" s="246"/>
      <c r="W311" s="246"/>
      <c r="X311" s="246"/>
      <c r="Y311" s="246"/>
    </row>
    <row r="312" spans="1:25" ht="12" customHeight="1">
      <c r="A312" s="22"/>
      <c r="B312" s="22"/>
      <c r="C312" s="22"/>
      <c r="D312" s="22"/>
      <c r="E312" s="22"/>
      <c r="F312" s="22"/>
      <c r="G312" s="22"/>
      <c r="H312" s="109"/>
      <c r="I312" s="22"/>
      <c r="J312" s="22"/>
      <c r="K312" s="108"/>
      <c r="L312" s="245"/>
      <c r="M312" s="108"/>
      <c r="N312" s="22"/>
      <c r="O312" s="22"/>
      <c r="P312" s="108"/>
      <c r="Q312" s="246"/>
      <c r="R312" s="246"/>
      <c r="S312" s="246"/>
      <c r="T312" s="246"/>
      <c r="U312" s="246"/>
      <c r="V312" s="246"/>
      <c r="W312" s="246"/>
      <c r="X312" s="246"/>
      <c r="Y312" s="246"/>
    </row>
    <row r="313" spans="1:25" ht="12" customHeight="1">
      <c r="A313" s="22"/>
      <c r="B313" s="22"/>
      <c r="C313" s="22"/>
      <c r="D313" s="22"/>
      <c r="E313" s="22"/>
      <c r="F313" s="22"/>
      <c r="G313" s="22"/>
      <c r="H313" s="109"/>
      <c r="I313" s="22"/>
      <c r="J313" s="22"/>
      <c r="K313" s="108"/>
      <c r="L313" s="245"/>
      <c r="M313" s="108"/>
      <c r="N313" s="22"/>
      <c r="O313" s="22"/>
      <c r="P313" s="108"/>
      <c r="Q313" s="246"/>
      <c r="R313" s="246"/>
      <c r="S313" s="246"/>
      <c r="T313" s="246"/>
      <c r="U313" s="246"/>
      <c r="V313" s="246"/>
      <c r="W313" s="246"/>
      <c r="X313" s="246"/>
      <c r="Y313" s="246"/>
    </row>
    <row r="314" spans="1:25" ht="12" customHeight="1">
      <c r="A314" s="22"/>
      <c r="B314" s="22"/>
      <c r="C314" s="22"/>
      <c r="D314" s="22"/>
      <c r="E314" s="22"/>
      <c r="F314" s="22"/>
      <c r="G314" s="22"/>
      <c r="H314" s="109"/>
      <c r="I314" s="22"/>
      <c r="J314" s="22"/>
      <c r="K314" s="108"/>
      <c r="L314" s="245"/>
      <c r="M314" s="108"/>
      <c r="N314" s="22"/>
      <c r="O314" s="22"/>
      <c r="P314" s="108"/>
      <c r="Q314" s="246"/>
      <c r="R314" s="246"/>
      <c r="S314" s="246"/>
      <c r="T314" s="246"/>
      <c r="U314" s="246"/>
      <c r="V314" s="246"/>
      <c r="W314" s="246"/>
      <c r="X314" s="246"/>
      <c r="Y314" s="246"/>
    </row>
    <row r="315" spans="1:25" ht="12" customHeight="1">
      <c r="A315" s="22"/>
      <c r="B315" s="22"/>
      <c r="C315" s="22"/>
      <c r="D315" s="22"/>
      <c r="E315" s="22"/>
      <c r="F315" s="22"/>
      <c r="G315" s="22"/>
      <c r="H315" s="109"/>
      <c r="I315" s="22"/>
      <c r="J315" s="22"/>
      <c r="K315" s="108"/>
      <c r="L315" s="245"/>
      <c r="M315" s="108"/>
      <c r="N315" s="22"/>
      <c r="O315" s="22"/>
      <c r="P315" s="108"/>
      <c r="Q315" s="246"/>
      <c r="R315" s="246"/>
      <c r="S315" s="246"/>
      <c r="T315" s="246"/>
      <c r="U315" s="246"/>
      <c r="V315" s="246"/>
      <c r="W315" s="246"/>
      <c r="X315" s="246"/>
      <c r="Y315" s="246"/>
    </row>
    <row r="316" spans="1:25" ht="12" customHeight="1">
      <c r="A316" s="22"/>
      <c r="B316" s="22"/>
      <c r="C316" s="22"/>
      <c r="D316" s="22"/>
      <c r="E316" s="22"/>
      <c r="F316" s="22"/>
      <c r="G316" s="22"/>
      <c r="H316" s="109"/>
      <c r="I316" s="22"/>
      <c r="J316" s="22"/>
      <c r="K316" s="108"/>
      <c r="L316" s="245"/>
      <c r="M316" s="108"/>
      <c r="N316" s="22"/>
      <c r="O316" s="22"/>
      <c r="P316" s="108"/>
      <c r="Q316" s="246"/>
      <c r="R316" s="246"/>
      <c r="S316" s="246"/>
      <c r="T316" s="246"/>
      <c r="U316" s="246"/>
      <c r="V316" s="246"/>
      <c r="W316" s="246"/>
      <c r="X316" s="246"/>
      <c r="Y316" s="246"/>
    </row>
    <row r="317" spans="1:25" ht="12" customHeight="1">
      <c r="A317" s="22"/>
      <c r="B317" s="22"/>
      <c r="C317" s="22"/>
      <c r="D317" s="22"/>
      <c r="E317" s="22"/>
      <c r="F317" s="22"/>
      <c r="G317" s="22"/>
      <c r="H317" s="109"/>
      <c r="I317" s="22"/>
      <c r="J317" s="22"/>
      <c r="K317" s="108"/>
      <c r="L317" s="245"/>
      <c r="M317" s="108"/>
      <c r="N317" s="22"/>
      <c r="O317" s="22"/>
      <c r="P317" s="108"/>
      <c r="Q317" s="246"/>
      <c r="R317" s="246"/>
      <c r="S317" s="246"/>
      <c r="T317" s="246"/>
      <c r="U317" s="246"/>
      <c r="V317" s="246"/>
      <c r="W317" s="246"/>
      <c r="X317" s="246"/>
      <c r="Y317" s="246"/>
    </row>
    <row r="318" spans="1:25" ht="12" customHeight="1">
      <c r="A318" s="22"/>
      <c r="B318" s="22"/>
      <c r="C318" s="22"/>
      <c r="D318" s="22"/>
      <c r="E318" s="22"/>
      <c r="F318" s="22"/>
      <c r="G318" s="22"/>
      <c r="H318" s="109"/>
      <c r="I318" s="22"/>
      <c r="J318" s="22"/>
      <c r="K318" s="108"/>
      <c r="L318" s="245"/>
      <c r="M318" s="108"/>
      <c r="N318" s="22"/>
      <c r="O318" s="22"/>
      <c r="P318" s="108"/>
      <c r="Q318" s="246"/>
      <c r="R318" s="246"/>
      <c r="S318" s="246"/>
      <c r="T318" s="246"/>
      <c r="U318" s="246"/>
      <c r="V318" s="246"/>
      <c r="W318" s="246"/>
      <c r="X318" s="246"/>
      <c r="Y318" s="246"/>
    </row>
    <row r="319" spans="1:25" ht="12" customHeight="1">
      <c r="A319" s="22"/>
      <c r="B319" s="22"/>
      <c r="C319" s="22"/>
      <c r="D319" s="22"/>
      <c r="E319" s="22"/>
      <c r="F319" s="22"/>
      <c r="G319" s="22"/>
      <c r="H319" s="109"/>
      <c r="I319" s="22"/>
      <c r="J319" s="22"/>
      <c r="K319" s="108"/>
      <c r="L319" s="245"/>
      <c r="M319" s="108"/>
      <c r="N319" s="22"/>
      <c r="O319" s="22"/>
      <c r="P319" s="108"/>
      <c r="Q319" s="246"/>
      <c r="R319" s="246"/>
      <c r="S319" s="246"/>
      <c r="T319" s="246"/>
      <c r="U319" s="246"/>
      <c r="V319" s="246"/>
      <c r="W319" s="246"/>
      <c r="X319" s="246"/>
      <c r="Y319" s="246"/>
    </row>
    <row r="320" spans="1:25" ht="12" customHeight="1">
      <c r="A320" s="22"/>
      <c r="B320" s="22"/>
      <c r="C320" s="22"/>
      <c r="D320" s="22"/>
      <c r="E320" s="22"/>
      <c r="F320" s="22"/>
      <c r="G320" s="22"/>
      <c r="H320" s="109"/>
      <c r="I320" s="22"/>
      <c r="J320" s="22"/>
      <c r="K320" s="108"/>
      <c r="L320" s="245"/>
      <c r="M320" s="108"/>
      <c r="N320" s="22"/>
      <c r="O320" s="22"/>
      <c r="P320" s="108"/>
      <c r="Q320" s="246"/>
      <c r="R320" s="246"/>
      <c r="S320" s="246"/>
      <c r="T320" s="246"/>
      <c r="U320" s="246"/>
      <c r="V320" s="246"/>
      <c r="W320" s="246"/>
      <c r="X320" s="246"/>
      <c r="Y320" s="246"/>
    </row>
    <row r="321" spans="1:25" ht="12" customHeight="1">
      <c r="A321" s="22"/>
      <c r="B321" s="22"/>
      <c r="C321" s="22"/>
      <c r="D321" s="22"/>
      <c r="E321" s="22"/>
      <c r="F321" s="22"/>
      <c r="G321" s="22"/>
      <c r="H321" s="109"/>
      <c r="I321" s="22"/>
      <c r="J321" s="22"/>
      <c r="K321" s="108"/>
      <c r="L321" s="245"/>
      <c r="M321" s="108"/>
      <c r="N321" s="22"/>
      <c r="O321" s="22"/>
      <c r="P321" s="108"/>
      <c r="Q321" s="246"/>
      <c r="R321" s="246"/>
      <c r="S321" s="246"/>
      <c r="T321" s="246"/>
      <c r="U321" s="246"/>
      <c r="V321" s="246"/>
      <c r="W321" s="246"/>
      <c r="X321" s="246"/>
      <c r="Y321" s="246"/>
    </row>
    <row r="322" spans="1:25" ht="12" customHeight="1">
      <c r="A322" s="22"/>
      <c r="B322" s="22"/>
      <c r="C322" s="22"/>
      <c r="D322" s="22"/>
      <c r="E322" s="22"/>
      <c r="F322" s="22"/>
      <c r="G322" s="22"/>
      <c r="H322" s="109"/>
      <c r="I322" s="22"/>
      <c r="J322" s="22"/>
      <c r="K322" s="108"/>
      <c r="L322" s="245"/>
      <c r="M322" s="108"/>
      <c r="N322" s="22"/>
      <c r="O322" s="22"/>
      <c r="P322" s="108"/>
      <c r="Q322" s="246"/>
      <c r="R322" s="246"/>
      <c r="S322" s="246"/>
      <c r="T322" s="246"/>
      <c r="U322" s="246"/>
      <c r="V322" s="246"/>
      <c r="W322" s="246"/>
      <c r="X322" s="246"/>
      <c r="Y322" s="246"/>
    </row>
    <row r="323" spans="1:25" ht="12" customHeight="1">
      <c r="A323" s="22"/>
      <c r="B323" s="22"/>
      <c r="C323" s="22"/>
      <c r="D323" s="22"/>
      <c r="E323" s="22"/>
      <c r="F323" s="22"/>
      <c r="G323" s="22"/>
      <c r="H323" s="109"/>
      <c r="I323" s="22"/>
      <c r="J323" s="22"/>
      <c r="K323" s="108"/>
      <c r="L323" s="245"/>
      <c r="M323" s="108"/>
      <c r="N323" s="22"/>
      <c r="O323" s="22"/>
      <c r="P323" s="108"/>
      <c r="Q323" s="246"/>
      <c r="R323" s="246"/>
      <c r="S323" s="246"/>
      <c r="T323" s="246"/>
      <c r="U323" s="246"/>
      <c r="V323" s="246"/>
      <c r="W323" s="246"/>
      <c r="X323" s="246"/>
      <c r="Y323" s="246"/>
    </row>
    <row r="324" spans="1:25" ht="12" customHeight="1">
      <c r="A324" s="22"/>
      <c r="B324" s="22"/>
      <c r="C324" s="22"/>
      <c r="D324" s="22"/>
      <c r="E324" s="22"/>
      <c r="F324" s="22"/>
      <c r="G324" s="22"/>
      <c r="H324" s="109"/>
      <c r="I324" s="22"/>
      <c r="J324" s="22"/>
      <c r="K324" s="108"/>
      <c r="L324" s="245"/>
      <c r="M324" s="108"/>
      <c r="N324" s="22"/>
      <c r="O324" s="22"/>
      <c r="P324" s="108"/>
      <c r="Q324" s="246"/>
      <c r="R324" s="246"/>
      <c r="S324" s="246"/>
      <c r="T324" s="246"/>
      <c r="U324" s="246"/>
      <c r="V324" s="246"/>
      <c r="W324" s="246"/>
      <c r="X324" s="246"/>
      <c r="Y324" s="246"/>
    </row>
    <row r="325" spans="1:25" ht="12" customHeight="1">
      <c r="A325" s="22"/>
      <c r="B325" s="22"/>
      <c r="C325" s="22"/>
      <c r="D325" s="22"/>
      <c r="E325" s="22"/>
      <c r="F325" s="22"/>
      <c r="G325" s="22"/>
      <c r="H325" s="109"/>
      <c r="I325" s="22"/>
      <c r="J325" s="22"/>
      <c r="K325" s="108"/>
      <c r="L325" s="245"/>
      <c r="M325" s="108"/>
      <c r="N325" s="22"/>
      <c r="O325" s="22"/>
      <c r="P325" s="108"/>
      <c r="Q325" s="246"/>
      <c r="R325" s="246"/>
      <c r="S325" s="246"/>
      <c r="T325" s="246"/>
      <c r="U325" s="246"/>
      <c r="V325" s="246"/>
      <c r="W325" s="246"/>
      <c r="X325" s="246"/>
      <c r="Y325" s="246"/>
    </row>
    <row r="326" spans="1:25" ht="12" customHeight="1">
      <c r="A326" s="22"/>
      <c r="B326" s="22"/>
      <c r="C326" s="22"/>
      <c r="D326" s="22"/>
      <c r="E326" s="22"/>
      <c r="F326" s="22"/>
      <c r="G326" s="22"/>
      <c r="H326" s="109"/>
      <c r="I326" s="22"/>
      <c r="J326" s="22"/>
      <c r="K326" s="108"/>
      <c r="L326" s="245"/>
      <c r="M326" s="108"/>
      <c r="N326" s="22"/>
      <c r="O326" s="22"/>
      <c r="P326" s="108"/>
      <c r="Q326" s="246"/>
      <c r="R326" s="246"/>
      <c r="S326" s="246"/>
      <c r="T326" s="246"/>
      <c r="U326" s="246"/>
      <c r="V326" s="246"/>
      <c r="W326" s="246"/>
      <c r="X326" s="246"/>
      <c r="Y326" s="246"/>
    </row>
    <row r="327" spans="1:25" ht="12" customHeight="1">
      <c r="A327" s="22"/>
      <c r="B327" s="22"/>
      <c r="C327" s="22"/>
      <c r="D327" s="22"/>
      <c r="E327" s="22"/>
      <c r="F327" s="22"/>
      <c r="G327" s="22"/>
      <c r="H327" s="109"/>
      <c r="I327" s="22"/>
      <c r="J327" s="22"/>
      <c r="K327" s="108"/>
      <c r="L327" s="245"/>
      <c r="M327" s="108"/>
      <c r="N327" s="22"/>
      <c r="O327" s="22"/>
      <c r="P327" s="108"/>
      <c r="Q327" s="246"/>
      <c r="R327" s="246"/>
      <c r="S327" s="246"/>
      <c r="T327" s="246"/>
      <c r="U327" s="246"/>
      <c r="V327" s="246"/>
      <c r="W327" s="246"/>
      <c r="X327" s="246"/>
      <c r="Y327" s="246"/>
    </row>
    <row r="328" spans="1:25" ht="12" customHeight="1">
      <c r="A328" s="22"/>
      <c r="B328" s="22"/>
      <c r="C328" s="22"/>
      <c r="D328" s="22"/>
      <c r="E328" s="22"/>
      <c r="F328" s="22"/>
      <c r="G328" s="22"/>
      <c r="H328" s="109"/>
      <c r="I328" s="22"/>
      <c r="J328" s="22"/>
      <c r="K328" s="108"/>
      <c r="L328" s="245"/>
      <c r="M328" s="108"/>
      <c r="N328" s="22"/>
      <c r="O328" s="22"/>
      <c r="P328" s="108"/>
      <c r="Q328" s="246"/>
      <c r="R328" s="246"/>
      <c r="S328" s="246"/>
      <c r="T328" s="246"/>
      <c r="U328" s="246"/>
      <c r="V328" s="246"/>
      <c r="W328" s="246"/>
      <c r="X328" s="246"/>
      <c r="Y328" s="246"/>
    </row>
    <row r="329" spans="1:25" ht="12" customHeight="1">
      <c r="A329" s="22"/>
      <c r="B329" s="22"/>
      <c r="C329" s="22"/>
      <c r="D329" s="22"/>
      <c r="E329" s="22"/>
      <c r="F329" s="22"/>
      <c r="G329" s="22"/>
      <c r="H329" s="109"/>
      <c r="I329" s="22"/>
      <c r="J329" s="22"/>
      <c r="K329" s="108"/>
      <c r="L329" s="245"/>
      <c r="M329" s="108"/>
      <c r="N329" s="22"/>
      <c r="O329" s="22"/>
      <c r="P329" s="108"/>
      <c r="Q329" s="246"/>
      <c r="R329" s="246"/>
      <c r="S329" s="246"/>
      <c r="T329" s="246"/>
      <c r="U329" s="246"/>
      <c r="V329" s="246"/>
      <c r="W329" s="246"/>
      <c r="X329" s="246"/>
      <c r="Y329" s="246"/>
    </row>
    <row r="330" spans="1:25" ht="12" customHeight="1">
      <c r="A330" s="22"/>
      <c r="B330" s="22"/>
      <c r="C330" s="22"/>
      <c r="D330" s="22"/>
      <c r="E330" s="22"/>
      <c r="F330" s="22"/>
      <c r="G330" s="22"/>
      <c r="H330" s="109"/>
      <c r="I330" s="22"/>
      <c r="J330" s="22"/>
      <c r="K330" s="108"/>
      <c r="L330" s="245"/>
      <c r="M330" s="108"/>
      <c r="N330" s="22"/>
      <c r="O330" s="22"/>
      <c r="P330" s="108"/>
      <c r="Q330" s="246"/>
      <c r="R330" s="246"/>
      <c r="S330" s="246"/>
      <c r="T330" s="246"/>
      <c r="U330" s="246"/>
      <c r="V330" s="246"/>
      <c r="W330" s="246"/>
      <c r="X330" s="246"/>
      <c r="Y330" s="246"/>
    </row>
    <row r="331" spans="1:25" ht="12" customHeight="1">
      <c r="A331" s="22"/>
      <c r="B331" s="22"/>
      <c r="C331" s="22"/>
      <c r="D331" s="22"/>
      <c r="E331" s="22"/>
      <c r="F331" s="22"/>
      <c r="G331" s="22"/>
      <c r="H331" s="109"/>
      <c r="I331" s="22"/>
      <c r="J331" s="22"/>
      <c r="K331" s="108"/>
      <c r="L331" s="245"/>
      <c r="M331" s="108"/>
      <c r="N331" s="22"/>
      <c r="O331" s="22"/>
      <c r="P331" s="108"/>
      <c r="Q331" s="246"/>
      <c r="R331" s="246"/>
      <c r="S331" s="246"/>
      <c r="T331" s="246"/>
      <c r="U331" s="246"/>
      <c r="V331" s="246"/>
      <c r="W331" s="246"/>
      <c r="X331" s="246"/>
      <c r="Y331" s="246"/>
    </row>
    <row r="332" spans="1:25" ht="12" customHeight="1">
      <c r="A332" s="22"/>
      <c r="B332" s="22"/>
      <c r="C332" s="22"/>
      <c r="D332" s="22"/>
      <c r="E332" s="22"/>
      <c r="F332" s="22"/>
      <c r="G332" s="22"/>
      <c r="H332" s="109"/>
      <c r="I332" s="22"/>
      <c r="J332" s="22"/>
      <c r="K332" s="108"/>
      <c r="L332" s="245"/>
      <c r="M332" s="108"/>
      <c r="N332" s="22"/>
      <c r="O332" s="22"/>
      <c r="P332" s="108"/>
      <c r="Q332" s="246"/>
      <c r="R332" s="246"/>
      <c r="S332" s="246"/>
      <c r="T332" s="246"/>
      <c r="U332" s="246"/>
      <c r="V332" s="246"/>
      <c r="W332" s="246"/>
      <c r="X332" s="246"/>
      <c r="Y332" s="246"/>
    </row>
    <row r="333" spans="1:25" ht="12" customHeight="1">
      <c r="A333" s="22"/>
      <c r="B333" s="22"/>
      <c r="C333" s="22"/>
      <c r="D333" s="22"/>
      <c r="E333" s="22"/>
      <c r="F333" s="22"/>
      <c r="G333" s="22"/>
      <c r="H333" s="109"/>
      <c r="I333" s="22"/>
      <c r="J333" s="22"/>
      <c r="K333" s="108"/>
      <c r="L333" s="245"/>
      <c r="M333" s="108"/>
      <c r="N333" s="22"/>
      <c r="O333" s="22"/>
      <c r="P333" s="108"/>
      <c r="Q333" s="246"/>
      <c r="R333" s="246"/>
      <c r="S333" s="246"/>
      <c r="T333" s="246"/>
      <c r="U333" s="246"/>
      <c r="V333" s="246"/>
      <c r="W333" s="246"/>
      <c r="X333" s="246"/>
      <c r="Y333" s="246"/>
    </row>
    <row r="334" spans="1:25" ht="12" customHeight="1">
      <c r="A334" s="22"/>
      <c r="B334" s="22"/>
      <c r="C334" s="22"/>
      <c r="D334" s="22"/>
      <c r="E334" s="22"/>
      <c r="F334" s="22"/>
      <c r="G334" s="22"/>
      <c r="H334" s="109"/>
      <c r="I334" s="22"/>
      <c r="J334" s="22"/>
      <c r="K334" s="108"/>
      <c r="L334" s="245"/>
      <c r="M334" s="108"/>
      <c r="N334" s="22"/>
      <c r="O334" s="22"/>
      <c r="P334" s="108"/>
      <c r="Q334" s="246"/>
      <c r="R334" s="246"/>
      <c r="S334" s="246"/>
      <c r="T334" s="246"/>
      <c r="U334" s="246"/>
      <c r="V334" s="246"/>
      <c r="W334" s="246"/>
      <c r="X334" s="246"/>
      <c r="Y334" s="246"/>
    </row>
    <row r="335" spans="1:25" ht="12" customHeight="1">
      <c r="A335" s="22"/>
      <c r="B335" s="22"/>
      <c r="C335" s="22"/>
      <c r="D335" s="22"/>
      <c r="E335" s="22"/>
      <c r="F335" s="22"/>
      <c r="G335" s="22"/>
      <c r="H335" s="109"/>
      <c r="I335" s="22"/>
      <c r="J335" s="22"/>
      <c r="K335" s="108"/>
      <c r="L335" s="245"/>
      <c r="M335" s="108"/>
      <c r="N335" s="22"/>
      <c r="O335" s="22"/>
      <c r="P335" s="108"/>
      <c r="Q335" s="246"/>
      <c r="R335" s="246"/>
      <c r="S335" s="246"/>
      <c r="T335" s="246"/>
      <c r="U335" s="246"/>
      <c r="V335" s="246"/>
      <c r="W335" s="246"/>
      <c r="X335" s="246"/>
      <c r="Y335" s="246"/>
    </row>
    <row r="336" spans="1:25" ht="12" customHeight="1">
      <c r="A336" s="22"/>
      <c r="B336" s="22"/>
      <c r="C336" s="22"/>
      <c r="D336" s="22"/>
      <c r="E336" s="22"/>
      <c r="F336" s="22"/>
      <c r="G336" s="22"/>
      <c r="H336" s="109"/>
      <c r="I336" s="22"/>
      <c r="J336" s="22"/>
      <c r="K336" s="108"/>
      <c r="L336" s="245"/>
      <c r="M336" s="108"/>
      <c r="N336" s="22"/>
      <c r="O336" s="22"/>
      <c r="P336" s="108"/>
      <c r="Q336" s="246"/>
      <c r="R336" s="246"/>
      <c r="S336" s="246"/>
      <c r="T336" s="246"/>
      <c r="U336" s="246"/>
      <c r="V336" s="246"/>
      <c r="W336" s="246"/>
      <c r="X336" s="246"/>
      <c r="Y336" s="246"/>
    </row>
    <row r="337" spans="1:25" ht="12" customHeight="1">
      <c r="A337" s="22"/>
      <c r="B337" s="22"/>
      <c r="C337" s="22"/>
      <c r="D337" s="22"/>
      <c r="E337" s="22"/>
      <c r="F337" s="22"/>
      <c r="G337" s="22"/>
      <c r="H337" s="109"/>
      <c r="I337" s="22"/>
      <c r="J337" s="22"/>
      <c r="K337" s="108"/>
      <c r="L337" s="245"/>
      <c r="M337" s="108"/>
      <c r="N337" s="22"/>
      <c r="O337" s="22"/>
      <c r="P337" s="108"/>
      <c r="Q337" s="246"/>
      <c r="R337" s="246"/>
      <c r="S337" s="246"/>
      <c r="T337" s="246"/>
      <c r="U337" s="246"/>
      <c r="V337" s="246"/>
      <c r="W337" s="246"/>
      <c r="X337" s="246"/>
      <c r="Y337" s="246"/>
    </row>
    <row r="338" spans="1:25" ht="12" customHeight="1">
      <c r="A338" s="22"/>
      <c r="B338" s="22"/>
      <c r="C338" s="22"/>
      <c r="D338" s="22"/>
      <c r="E338" s="22"/>
      <c r="F338" s="22"/>
      <c r="G338" s="22"/>
      <c r="H338" s="109"/>
      <c r="I338" s="22"/>
      <c r="J338" s="22"/>
      <c r="K338" s="108"/>
      <c r="L338" s="245"/>
      <c r="M338" s="108"/>
      <c r="N338" s="22"/>
      <c r="O338" s="22"/>
      <c r="P338" s="108"/>
      <c r="Q338" s="246"/>
      <c r="R338" s="246"/>
      <c r="S338" s="246"/>
      <c r="T338" s="246"/>
      <c r="U338" s="246"/>
      <c r="V338" s="246"/>
      <c r="W338" s="246"/>
      <c r="X338" s="246"/>
      <c r="Y338" s="246"/>
    </row>
    <row r="339" spans="1:25" ht="12" customHeight="1">
      <c r="A339" s="22"/>
      <c r="B339" s="22"/>
      <c r="C339" s="22"/>
      <c r="D339" s="22"/>
      <c r="E339" s="22"/>
      <c r="F339" s="22"/>
      <c r="G339" s="22"/>
      <c r="H339" s="109"/>
      <c r="I339" s="22"/>
      <c r="J339" s="22"/>
      <c r="K339" s="108"/>
      <c r="L339" s="245"/>
      <c r="M339" s="108"/>
      <c r="N339" s="22"/>
      <c r="O339" s="22"/>
      <c r="P339" s="108"/>
      <c r="Q339" s="246"/>
      <c r="R339" s="246"/>
      <c r="S339" s="246"/>
      <c r="T339" s="246"/>
      <c r="U339" s="246"/>
      <c r="V339" s="246"/>
      <c r="W339" s="246"/>
      <c r="X339" s="246"/>
      <c r="Y339" s="246"/>
    </row>
    <row r="340" spans="1:25" ht="12" customHeight="1">
      <c r="A340" s="22"/>
      <c r="B340" s="22"/>
      <c r="C340" s="22"/>
      <c r="D340" s="22"/>
      <c r="E340" s="22"/>
      <c r="F340" s="22"/>
      <c r="G340" s="22"/>
      <c r="H340" s="109"/>
      <c r="I340" s="22"/>
      <c r="J340" s="22"/>
      <c r="K340" s="108"/>
      <c r="L340" s="245"/>
      <c r="M340" s="108"/>
      <c r="N340" s="22"/>
      <c r="O340" s="22"/>
      <c r="P340" s="108"/>
      <c r="Q340" s="246"/>
      <c r="R340" s="246"/>
      <c r="S340" s="246"/>
      <c r="T340" s="246"/>
      <c r="U340" s="246"/>
      <c r="V340" s="246"/>
      <c r="W340" s="246"/>
      <c r="X340" s="246"/>
      <c r="Y340" s="246"/>
    </row>
    <row r="341" spans="1:25" ht="12" customHeight="1">
      <c r="A341" s="22"/>
      <c r="B341" s="22"/>
      <c r="C341" s="22"/>
      <c r="D341" s="22"/>
      <c r="E341" s="22"/>
      <c r="F341" s="22"/>
      <c r="G341" s="22"/>
      <c r="H341" s="109"/>
      <c r="I341" s="22"/>
      <c r="J341" s="22"/>
      <c r="K341" s="108"/>
      <c r="L341" s="245"/>
      <c r="M341" s="108"/>
      <c r="N341" s="22"/>
      <c r="O341" s="22"/>
      <c r="P341" s="108"/>
      <c r="Q341" s="246"/>
      <c r="R341" s="246"/>
      <c r="S341" s="246"/>
      <c r="T341" s="246"/>
      <c r="U341" s="246"/>
      <c r="V341" s="246"/>
      <c r="W341" s="246"/>
      <c r="X341" s="246"/>
      <c r="Y341" s="246"/>
    </row>
    <row r="342" spans="1:25" ht="12" customHeight="1">
      <c r="A342" s="22"/>
      <c r="B342" s="22"/>
      <c r="C342" s="22"/>
      <c r="D342" s="22"/>
      <c r="E342" s="22"/>
      <c r="F342" s="22"/>
      <c r="G342" s="22"/>
      <c r="H342" s="109"/>
      <c r="I342" s="22"/>
      <c r="J342" s="22"/>
      <c r="K342" s="108"/>
      <c r="L342" s="245"/>
      <c r="M342" s="108"/>
      <c r="N342" s="22"/>
      <c r="O342" s="22"/>
      <c r="P342" s="108"/>
      <c r="Q342" s="246"/>
      <c r="R342" s="246"/>
      <c r="S342" s="246"/>
      <c r="T342" s="246"/>
      <c r="U342" s="246"/>
      <c r="V342" s="246"/>
      <c r="W342" s="246"/>
      <c r="X342" s="246"/>
      <c r="Y342" s="246"/>
    </row>
    <row r="343" spans="1:25" ht="12" customHeight="1">
      <c r="A343" s="22"/>
      <c r="B343" s="22"/>
      <c r="C343" s="22"/>
      <c r="D343" s="22"/>
      <c r="E343" s="22"/>
      <c r="F343" s="22"/>
      <c r="G343" s="22"/>
      <c r="H343" s="109"/>
      <c r="I343" s="22"/>
      <c r="J343" s="22"/>
      <c r="K343" s="108"/>
      <c r="L343" s="245"/>
      <c r="M343" s="108"/>
      <c r="N343" s="22"/>
      <c r="O343" s="22"/>
      <c r="P343" s="108"/>
      <c r="Q343" s="246"/>
      <c r="R343" s="246"/>
      <c r="S343" s="246"/>
      <c r="T343" s="246"/>
      <c r="U343" s="246"/>
      <c r="V343" s="246"/>
      <c r="W343" s="246"/>
      <c r="X343" s="246"/>
      <c r="Y343" s="246"/>
    </row>
    <row r="344" spans="1:25" ht="12" customHeight="1">
      <c r="A344" s="22"/>
      <c r="B344" s="22"/>
      <c r="C344" s="22"/>
      <c r="D344" s="22"/>
      <c r="E344" s="22"/>
      <c r="F344" s="22"/>
      <c r="G344" s="22"/>
      <c r="H344" s="109"/>
      <c r="I344" s="22"/>
      <c r="J344" s="22"/>
      <c r="K344" s="108"/>
      <c r="L344" s="245"/>
      <c r="M344" s="108"/>
      <c r="N344" s="22"/>
      <c r="O344" s="22"/>
      <c r="P344" s="108"/>
      <c r="Q344" s="246"/>
      <c r="R344" s="246"/>
      <c r="S344" s="246"/>
      <c r="T344" s="246"/>
      <c r="U344" s="246"/>
      <c r="V344" s="246"/>
      <c r="W344" s="246"/>
      <c r="X344" s="246"/>
      <c r="Y344" s="246"/>
    </row>
    <row r="345" spans="1:25" ht="12" customHeight="1">
      <c r="A345" s="22"/>
      <c r="B345" s="22"/>
      <c r="C345" s="22"/>
      <c r="D345" s="22"/>
      <c r="E345" s="22"/>
      <c r="F345" s="22"/>
      <c r="G345" s="22"/>
      <c r="H345" s="109"/>
      <c r="I345" s="22"/>
      <c r="J345" s="22"/>
      <c r="K345" s="108"/>
      <c r="L345" s="245"/>
      <c r="M345" s="108"/>
      <c r="N345" s="22"/>
      <c r="O345" s="22"/>
      <c r="P345" s="108"/>
      <c r="Q345" s="246"/>
      <c r="R345" s="246"/>
      <c r="S345" s="246"/>
      <c r="T345" s="246"/>
      <c r="U345" s="246"/>
      <c r="V345" s="246"/>
      <c r="W345" s="246"/>
      <c r="X345" s="246"/>
      <c r="Y345" s="246"/>
    </row>
    <row r="346" spans="1:25" ht="12" customHeight="1">
      <c r="A346" s="22"/>
      <c r="B346" s="22"/>
      <c r="C346" s="22"/>
      <c r="D346" s="22"/>
      <c r="E346" s="22"/>
      <c r="F346" s="22"/>
      <c r="G346" s="22"/>
      <c r="H346" s="109"/>
      <c r="I346" s="22"/>
      <c r="J346" s="22"/>
      <c r="K346" s="108"/>
      <c r="L346" s="245"/>
      <c r="M346" s="108"/>
      <c r="N346" s="22"/>
      <c r="O346" s="22"/>
      <c r="P346" s="108"/>
      <c r="Q346" s="246"/>
      <c r="R346" s="246"/>
      <c r="S346" s="246"/>
      <c r="T346" s="246"/>
      <c r="U346" s="246"/>
      <c r="V346" s="246"/>
      <c r="W346" s="246"/>
      <c r="X346" s="246"/>
      <c r="Y346" s="246"/>
    </row>
    <row r="347" spans="1:25" ht="12" customHeight="1">
      <c r="A347" s="22"/>
      <c r="B347" s="22"/>
      <c r="C347" s="22"/>
      <c r="D347" s="22"/>
      <c r="E347" s="22"/>
      <c r="F347" s="22"/>
      <c r="G347" s="22"/>
      <c r="H347" s="109"/>
      <c r="I347" s="22"/>
      <c r="J347" s="22"/>
      <c r="K347" s="108"/>
      <c r="L347" s="245"/>
      <c r="M347" s="108"/>
      <c r="N347" s="22"/>
      <c r="O347" s="22"/>
      <c r="P347" s="108"/>
      <c r="Q347" s="246"/>
      <c r="R347" s="246"/>
      <c r="S347" s="246"/>
      <c r="T347" s="246"/>
      <c r="U347" s="246"/>
      <c r="V347" s="246"/>
      <c r="W347" s="246"/>
      <c r="X347" s="246"/>
      <c r="Y347" s="246"/>
    </row>
    <row r="348" spans="1:25" ht="12" customHeight="1">
      <c r="A348" s="22"/>
      <c r="B348" s="22"/>
      <c r="C348" s="22"/>
      <c r="D348" s="22"/>
      <c r="E348" s="22"/>
      <c r="F348" s="22"/>
      <c r="G348" s="22"/>
      <c r="H348" s="109"/>
      <c r="I348" s="22"/>
      <c r="J348" s="22"/>
      <c r="K348" s="108"/>
      <c r="L348" s="245"/>
      <c r="M348" s="108"/>
      <c r="N348" s="22"/>
      <c r="O348" s="22"/>
      <c r="P348" s="108"/>
      <c r="Q348" s="246"/>
      <c r="R348" s="246"/>
      <c r="S348" s="246"/>
      <c r="T348" s="246"/>
      <c r="U348" s="246"/>
      <c r="V348" s="246"/>
      <c r="W348" s="246"/>
      <c r="X348" s="246"/>
      <c r="Y348" s="246"/>
    </row>
    <row r="349" spans="1:25" ht="12" customHeight="1">
      <c r="A349" s="22"/>
      <c r="B349" s="22"/>
      <c r="C349" s="22"/>
      <c r="D349" s="22"/>
      <c r="E349" s="22"/>
      <c r="F349" s="22"/>
      <c r="G349" s="22"/>
      <c r="H349" s="109"/>
      <c r="I349" s="22"/>
      <c r="J349" s="22"/>
      <c r="K349" s="108"/>
      <c r="L349" s="245"/>
      <c r="M349" s="108"/>
      <c r="N349" s="22"/>
      <c r="O349" s="22"/>
      <c r="P349" s="108"/>
      <c r="Q349" s="246"/>
      <c r="R349" s="246"/>
      <c r="S349" s="246"/>
      <c r="T349" s="246"/>
      <c r="U349" s="246"/>
      <c r="V349" s="246"/>
      <c r="W349" s="246"/>
      <c r="X349" s="246"/>
      <c r="Y349" s="246"/>
    </row>
    <row r="350" spans="1:25" ht="12" customHeight="1">
      <c r="A350" s="22"/>
      <c r="B350" s="22"/>
      <c r="C350" s="22"/>
      <c r="D350" s="22"/>
      <c r="E350" s="22"/>
      <c r="F350" s="22"/>
      <c r="G350" s="22"/>
      <c r="H350" s="109"/>
      <c r="I350" s="22"/>
      <c r="J350" s="22"/>
      <c r="K350" s="108"/>
      <c r="L350" s="245"/>
      <c r="M350" s="108"/>
      <c r="N350" s="22"/>
      <c r="O350" s="22"/>
      <c r="P350" s="108"/>
      <c r="Q350" s="246"/>
      <c r="R350" s="246"/>
      <c r="S350" s="246"/>
      <c r="T350" s="246"/>
      <c r="U350" s="246"/>
      <c r="V350" s="246"/>
      <c r="W350" s="246"/>
      <c r="X350" s="246"/>
      <c r="Y350" s="246"/>
    </row>
    <row r="351" spans="1:25" ht="12" customHeight="1">
      <c r="A351" s="22"/>
      <c r="B351" s="22"/>
      <c r="C351" s="22"/>
      <c r="D351" s="22"/>
      <c r="E351" s="22"/>
      <c r="F351" s="22"/>
      <c r="G351" s="22"/>
      <c r="H351" s="109"/>
      <c r="I351" s="22"/>
      <c r="J351" s="22"/>
      <c r="K351" s="108"/>
      <c r="L351" s="245"/>
      <c r="M351" s="108"/>
      <c r="N351" s="22"/>
      <c r="O351" s="22"/>
      <c r="P351" s="108"/>
      <c r="Q351" s="246"/>
      <c r="R351" s="246"/>
      <c r="S351" s="246"/>
      <c r="T351" s="246"/>
      <c r="U351" s="246"/>
      <c r="V351" s="246"/>
      <c r="W351" s="246"/>
      <c r="X351" s="246"/>
      <c r="Y351" s="246"/>
    </row>
    <row r="352" spans="1:25" ht="12" customHeight="1">
      <c r="A352" s="22"/>
      <c r="B352" s="22"/>
      <c r="C352" s="22"/>
      <c r="D352" s="22"/>
      <c r="E352" s="22"/>
      <c r="F352" s="22"/>
      <c r="G352" s="22"/>
      <c r="H352" s="109"/>
      <c r="I352" s="22"/>
      <c r="J352" s="22"/>
      <c r="K352" s="108"/>
      <c r="L352" s="245"/>
      <c r="M352" s="108"/>
      <c r="N352" s="22"/>
      <c r="O352" s="22"/>
      <c r="P352" s="108"/>
      <c r="Q352" s="246"/>
      <c r="R352" s="246"/>
      <c r="S352" s="246"/>
      <c r="T352" s="246"/>
      <c r="U352" s="246"/>
      <c r="V352" s="246"/>
      <c r="W352" s="246"/>
      <c r="X352" s="246"/>
      <c r="Y352" s="246"/>
    </row>
    <row r="353" spans="1:25" ht="12" customHeight="1">
      <c r="A353" s="22"/>
      <c r="B353" s="22"/>
      <c r="C353" s="22"/>
      <c r="D353" s="22"/>
      <c r="E353" s="22"/>
      <c r="F353" s="22"/>
      <c r="G353" s="22"/>
      <c r="H353" s="109"/>
      <c r="I353" s="22"/>
      <c r="J353" s="22"/>
      <c r="K353" s="108"/>
      <c r="L353" s="245"/>
      <c r="M353" s="108"/>
      <c r="N353" s="22"/>
      <c r="O353" s="22"/>
      <c r="P353" s="108"/>
      <c r="Q353" s="246"/>
      <c r="R353" s="246"/>
      <c r="S353" s="246"/>
      <c r="T353" s="246"/>
      <c r="U353" s="246"/>
      <c r="V353" s="246"/>
      <c r="W353" s="246"/>
      <c r="X353" s="246"/>
      <c r="Y353" s="246"/>
    </row>
    <row r="354" spans="1:25" ht="12" customHeight="1">
      <c r="A354" s="22"/>
      <c r="B354" s="22"/>
      <c r="C354" s="22"/>
      <c r="D354" s="22"/>
      <c r="E354" s="22"/>
      <c r="F354" s="22"/>
      <c r="G354" s="22"/>
      <c r="H354" s="109"/>
      <c r="I354" s="22"/>
      <c r="J354" s="22"/>
      <c r="K354" s="108"/>
      <c r="L354" s="245"/>
      <c r="M354" s="108"/>
      <c r="N354" s="22"/>
      <c r="O354" s="22"/>
      <c r="P354" s="108"/>
      <c r="Q354" s="246"/>
      <c r="R354" s="246"/>
      <c r="S354" s="246"/>
      <c r="T354" s="246"/>
      <c r="U354" s="246"/>
      <c r="V354" s="246"/>
      <c r="W354" s="246"/>
      <c r="X354" s="246"/>
      <c r="Y354" s="246"/>
    </row>
    <row r="355" spans="1:25" ht="12" customHeight="1">
      <c r="A355" s="22"/>
      <c r="B355" s="22"/>
      <c r="C355" s="22"/>
      <c r="D355" s="22"/>
      <c r="E355" s="22"/>
      <c r="F355" s="22"/>
      <c r="G355" s="22"/>
      <c r="H355" s="109"/>
      <c r="I355" s="22"/>
      <c r="J355" s="22"/>
      <c r="K355" s="108"/>
      <c r="L355" s="245"/>
      <c r="M355" s="108"/>
      <c r="N355" s="22"/>
      <c r="O355" s="22"/>
      <c r="P355" s="108"/>
      <c r="Q355" s="246"/>
      <c r="R355" s="246"/>
      <c r="S355" s="246"/>
      <c r="T355" s="246"/>
      <c r="U355" s="246"/>
      <c r="V355" s="246"/>
      <c r="W355" s="246"/>
      <c r="X355" s="246"/>
      <c r="Y355" s="246"/>
    </row>
    <row r="356" spans="1:25" ht="12" customHeight="1">
      <c r="A356" s="22"/>
      <c r="B356" s="22"/>
      <c r="C356" s="22"/>
      <c r="D356" s="22"/>
      <c r="E356" s="22"/>
      <c r="F356" s="22"/>
      <c r="G356" s="22"/>
      <c r="H356" s="109"/>
      <c r="I356" s="22"/>
      <c r="J356" s="22"/>
      <c r="K356" s="108"/>
      <c r="L356" s="245"/>
      <c r="M356" s="108"/>
      <c r="N356" s="22"/>
      <c r="O356" s="22"/>
      <c r="P356" s="108"/>
      <c r="Q356" s="246"/>
      <c r="R356" s="246"/>
      <c r="S356" s="246"/>
      <c r="T356" s="246"/>
      <c r="U356" s="246"/>
      <c r="V356" s="246"/>
      <c r="W356" s="246"/>
      <c r="X356" s="246"/>
      <c r="Y356" s="246"/>
    </row>
    <row r="357" spans="1:25" ht="12" customHeight="1">
      <c r="A357" s="22"/>
      <c r="B357" s="22"/>
      <c r="C357" s="22"/>
      <c r="D357" s="22"/>
      <c r="E357" s="22"/>
      <c r="F357" s="22"/>
      <c r="G357" s="22"/>
      <c r="H357" s="109"/>
      <c r="I357" s="22"/>
      <c r="J357" s="22"/>
      <c r="K357" s="108"/>
      <c r="L357" s="245"/>
      <c r="M357" s="108"/>
      <c r="N357" s="22"/>
      <c r="O357" s="22"/>
      <c r="P357" s="108"/>
      <c r="Q357" s="246"/>
      <c r="R357" s="246"/>
      <c r="S357" s="246"/>
      <c r="T357" s="246"/>
      <c r="U357" s="246"/>
      <c r="V357" s="246"/>
      <c r="W357" s="246"/>
      <c r="X357" s="246"/>
      <c r="Y357" s="246"/>
    </row>
    <row r="358" spans="1:25" ht="12" customHeight="1">
      <c r="A358" s="22"/>
      <c r="B358" s="22"/>
      <c r="C358" s="22"/>
      <c r="D358" s="22"/>
      <c r="E358" s="22"/>
      <c r="F358" s="22"/>
      <c r="G358" s="22"/>
      <c r="H358" s="109"/>
      <c r="I358" s="22"/>
      <c r="J358" s="22"/>
      <c r="K358" s="108"/>
      <c r="L358" s="245"/>
      <c r="M358" s="108"/>
      <c r="N358" s="22"/>
      <c r="O358" s="22"/>
      <c r="P358" s="108"/>
      <c r="Q358" s="246"/>
      <c r="R358" s="246"/>
      <c r="S358" s="246"/>
      <c r="T358" s="246"/>
      <c r="U358" s="246"/>
      <c r="V358" s="246"/>
      <c r="W358" s="246"/>
      <c r="X358" s="246"/>
      <c r="Y358" s="246"/>
    </row>
    <row r="359" spans="1:25" ht="12" customHeight="1">
      <c r="A359" s="22"/>
      <c r="B359" s="22"/>
      <c r="C359" s="22"/>
      <c r="D359" s="22"/>
      <c r="E359" s="22"/>
      <c r="F359" s="22"/>
      <c r="G359" s="22"/>
      <c r="H359" s="109"/>
      <c r="I359" s="22"/>
      <c r="J359" s="22"/>
      <c r="K359" s="108"/>
      <c r="L359" s="245"/>
      <c r="M359" s="108"/>
      <c r="N359" s="22"/>
      <c r="O359" s="22"/>
      <c r="P359" s="108"/>
      <c r="Q359" s="246"/>
      <c r="R359" s="246"/>
      <c r="S359" s="246"/>
      <c r="T359" s="246"/>
      <c r="U359" s="246"/>
      <c r="V359" s="246"/>
      <c r="W359" s="246"/>
      <c r="X359" s="246"/>
      <c r="Y359" s="246"/>
    </row>
    <row r="360" spans="1:25" ht="12" customHeight="1">
      <c r="A360" s="22"/>
      <c r="B360" s="22"/>
      <c r="C360" s="22"/>
      <c r="D360" s="22"/>
      <c r="E360" s="22"/>
      <c r="F360" s="22"/>
      <c r="G360" s="22"/>
      <c r="H360" s="109"/>
      <c r="I360" s="22"/>
      <c r="J360" s="22"/>
      <c r="K360" s="108"/>
      <c r="L360" s="245"/>
      <c r="M360" s="108"/>
      <c r="N360" s="22"/>
      <c r="O360" s="22"/>
      <c r="P360" s="108"/>
      <c r="Q360" s="246"/>
      <c r="R360" s="246"/>
      <c r="S360" s="246"/>
      <c r="T360" s="246"/>
      <c r="U360" s="246"/>
      <c r="V360" s="246"/>
      <c r="W360" s="246"/>
      <c r="X360" s="246"/>
      <c r="Y360" s="246"/>
    </row>
    <row r="361" spans="1:25" ht="12" customHeight="1">
      <c r="A361" s="22"/>
      <c r="B361" s="22"/>
      <c r="C361" s="22"/>
      <c r="D361" s="22"/>
      <c r="E361" s="22"/>
      <c r="F361" s="22"/>
      <c r="G361" s="22"/>
      <c r="H361" s="109"/>
      <c r="I361" s="22"/>
      <c r="J361" s="22"/>
      <c r="K361" s="108"/>
      <c r="L361" s="245"/>
      <c r="M361" s="108"/>
      <c r="N361" s="22"/>
      <c r="O361" s="22"/>
      <c r="P361" s="108"/>
      <c r="Q361" s="246"/>
      <c r="R361" s="246"/>
      <c r="S361" s="246"/>
      <c r="T361" s="246"/>
      <c r="U361" s="246"/>
      <c r="V361" s="246"/>
      <c r="W361" s="246"/>
      <c r="X361" s="246"/>
      <c r="Y361" s="246"/>
    </row>
    <row r="362" spans="1:25" ht="12" customHeight="1">
      <c r="A362" s="22"/>
      <c r="B362" s="22"/>
      <c r="C362" s="22"/>
      <c r="D362" s="22"/>
      <c r="E362" s="22"/>
      <c r="F362" s="22"/>
      <c r="G362" s="22"/>
      <c r="H362" s="109"/>
      <c r="I362" s="22"/>
      <c r="J362" s="22"/>
      <c r="K362" s="108"/>
      <c r="L362" s="245"/>
      <c r="M362" s="108"/>
      <c r="N362" s="22"/>
      <c r="O362" s="22"/>
      <c r="P362" s="108"/>
      <c r="Q362" s="246"/>
      <c r="R362" s="246"/>
      <c r="S362" s="246"/>
      <c r="T362" s="246"/>
      <c r="U362" s="246"/>
      <c r="V362" s="246"/>
      <c r="W362" s="246"/>
      <c r="X362" s="246"/>
      <c r="Y362" s="246"/>
    </row>
    <row r="363" spans="1:25" ht="12" customHeight="1">
      <c r="A363" s="22"/>
      <c r="B363" s="22"/>
      <c r="C363" s="22"/>
      <c r="D363" s="22"/>
      <c r="E363" s="22"/>
      <c r="F363" s="22"/>
      <c r="G363" s="22"/>
      <c r="H363" s="109"/>
      <c r="I363" s="22"/>
      <c r="J363" s="22"/>
      <c r="K363" s="108"/>
      <c r="L363" s="245"/>
      <c r="M363" s="108"/>
      <c r="N363" s="22"/>
      <c r="O363" s="22"/>
      <c r="P363" s="108"/>
      <c r="Q363" s="246"/>
      <c r="R363" s="246"/>
      <c r="S363" s="246"/>
      <c r="T363" s="246"/>
      <c r="U363" s="246"/>
      <c r="V363" s="246"/>
      <c r="W363" s="246"/>
      <c r="X363" s="246"/>
      <c r="Y363" s="246"/>
    </row>
    <row r="364" spans="1:25" ht="12" customHeight="1">
      <c r="A364" s="22"/>
      <c r="B364" s="22"/>
      <c r="C364" s="22"/>
      <c r="D364" s="22"/>
      <c r="E364" s="22"/>
      <c r="F364" s="22"/>
      <c r="G364" s="22"/>
      <c r="H364" s="109"/>
      <c r="I364" s="22"/>
      <c r="J364" s="22"/>
      <c r="K364" s="108"/>
      <c r="L364" s="245"/>
      <c r="M364" s="108"/>
      <c r="N364" s="22"/>
      <c r="O364" s="22"/>
      <c r="P364" s="108"/>
      <c r="Q364" s="246"/>
      <c r="R364" s="246"/>
      <c r="S364" s="246"/>
      <c r="T364" s="246"/>
      <c r="U364" s="246"/>
      <c r="V364" s="246"/>
      <c r="W364" s="246"/>
      <c r="X364" s="246"/>
      <c r="Y364" s="246"/>
    </row>
    <row r="365" spans="1:25" ht="12" customHeight="1">
      <c r="A365" s="22"/>
      <c r="B365" s="22"/>
      <c r="C365" s="22"/>
      <c r="D365" s="22"/>
      <c r="E365" s="22"/>
      <c r="F365" s="22"/>
      <c r="G365" s="22"/>
      <c r="H365" s="109"/>
      <c r="I365" s="22"/>
      <c r="J365" s="22"/>
      <c r="K365" s="108"/>
      <c r="L365" s="245"/>
      <c r="M365" s="108"/>
      <c r="N365" s="22"/>
      <c r="O365" s="22"/>
      <c r="P365" s="108"/>
      <c r="Q365" s="246"/>
      <c r="R365" s="246"/>
      <c r="S365" s="246"/>
      <c r="T365" s="246"/>
      <c r="U365" s="246"/>
      <c r="V365" s="246"/>
      <c r="W365" s="246"/>
      <c r="X365" s="246"/>
      <c r="Y365" s="246"/>
    </row>
    <row r="366" spans="1:25" ht="12" customHeight="1">
      <c r="A366" s="22"/>
      <c r="B366" s="22"/>
      <c r="C366" s="22"/>
      <c r="D366" s="22"/>
      <c r="E366" s="22"/>
      <c r="F366" s="22"/>
      <c r="G366" s="22"/>
      <c r="H366" s="109"/>
      <c r="I366" s="22"/>
      <c r="J366" s="22"/>
      <c r="K366" s="108"/>
      <c r="L366" s="245"/>
      <c r="M366" s="108"/>
      <c r="N366" s="22"/>
      <c r="O366" s="22"/>
      <c r="P366" s="108"/>
      <c r="Q366" s="246"/>
      <c r="R366" s="246"/>
      <c r="S366" s="246"/>
      <c r="T366" s="246"/>
      <c r="U366" s="246"/>
      <c r="V366" s="246"/>
      <c r="W366" s="246"/>
      <c r="X366" s="246"/>
      <c r="Y366" s="246"/>
    </row>
    <row r="367" spans="1:25" ht="12" customHeight="1">
      <c r="A367" s="22"/>
      <c r="B367" s="22"/>
      <c r="C367" s="22"/>
      <c r="D367" s="22"/>
      <c r="E367" s="22"/>
      <c r="F367" s="22"/>
      <c r="G367" s="22"/>
      <c r="H367" s="109"/>
      <c r="I367" s="22"/>
      <c r="J367" s="22"/>
      <c r="K367" s="108"/>
      <c r="L367" s="245"/>
      <c r="M367" s="108"/>
      <c r="N367" s="22"/>
      <c r="O367" s="22"/>
      <c r="P367" s="108"/>
      <c r="Q367" s="246"/>
      <c r="R367" s="246"/>
      <c r="S367" s="246"/>
      <c r="T367" s="246"/>
      <c r="U367" s="246"/>
      <c r="V367" s="246"/>
      <c r="W367" s="246"/>
      <c r="X367" s="246"/>
      <c r="Y367" s="246"/>
    </row>
    <row r="368" spans="1:25" ht="12" customHeight="1">
      <c r="A368" s="22"/>
      <c r="B368" s="22"/>
      <c r="C368" s="22"/>
      <c r="D368" s="22"/>
      <c r="E368" s="22"/>
      <c r="F368" s="22"/>
      <c r="G368" s="22"/>
      <c r="H368" s="109"/>
      <c r="I368" s="22"/>
      <c r="J368" s="22"/>
      <c r="K368" s="108"/>
      <c r="L368" s="245"/>
      <c r="M368" s="108"/>
      <c r="N368" s="22"/>
      <c r="O368" s="22"/>
      <c r="P368" s="108"/>
      <c r="Q368" s="246"/>
      <c r="R368" s="246"/>
      <c r="S368" s="246"/>
      <c r="T368" s="246"/>
      <c r="U368" s="246"/>
      <c r="V368" s="246"/>
      <c r="W368" s="246"/>
      <c r="X368" s="246"/>
      <c r="Y368" s="246"/>
    </row>
    <row r="369" spans="1:25" ht="12" customHeight="1">
      <c r="A369" s="22"/>
      <c r="B369" s="22"/>
      <c r="C369" s="22"/>
      <c r="D369" s="22"/>
      <c r="E369" s="22"/>
      <c r="F369" s="22"/>
      <c r="G369" s="22"/>
      <c r="H369" s="109"/>
      <c r="I369" s="22"/>
      <c r="J369" s="22"/>
      <c r="K369" s="108"/>
      <c r="L369" s="245"/>
      <c r="M369" s="108"/>
      <c r="N369" s="22"/>
      <c r="O369" s="22"/>
      <c r="P369" s="108"/>
      <c r="Q369" s="246"/>
      <c r="R369" s="246"/>
      <c r="S369" s="246"/>
      <c r="T369" s="246"/>
      <c r="U369" s="246"/>
      <c r="V369" s="246"/>
      <c r="W369" s="246"/>
      <c r="X369" s="246"/>
      <c r="Y369" s="246"/>
    </row>
    <row r="370" spans="1:25" ht="12" customHeight="1">
      <c r="A370" s="22"/>
      <c r="B370" s="22"/>
      <c r="C370" s="22"/>
      <c r="D370" s="22"/>
      <c r="E370" s="22"/>
      <c r="F370" s="22"/>
      <c r="G370" s="22"/>
      <c r="H370" s="109"/>
      <c r="I370" s="22"/>
      <c r="J370" s="22"/>
      <c r="K370" s="108"/>
      <c r="L370" s="245"/>
      <c r="M370" s="108"/>
      <c r="N370" s="22"/>
      <c r="O370" s="22"/>
      <c r="P370" s="108"/>
      <c r="Q370" s="246"/>
      <c r="R370" s="246"/>
      <c r="S370" s="246"/>
      <c r="T370" s="246"/>
      <c r="U370" s="246"/>
      <c r="V370" s="246"/>
      <c r="W370" s="246"/>
      <c r="X370" s="246"/>
      <c r="Y370" s="246"/>
    </row>
    <row r="371" spans="1:25" ht="12" customHeight="1">
      <c r="A371" s="22"/>
      <c r="B371" s="22"/>
      <c r="C371" s="22"/>
      <c r="D371" s="22"/>
      <c r="E371" s="22"/>
      <c r="F371" s="22"/>
      <c r="G371" s="22"/>
      <c r="H371" s="109"/>
      <c r="I371" s="22"/>
      <c r="J371" s="22"/>
      <c r="K371" s="108"/>
      <c r="L371" s="245"/>
      <c r="M371" s="108"/>
      <c r="N371" s="22"/>
      <c r="O371" s="22"/>
      <c r="P371" s="108"/>
      <c r="Q371" s="246"/>
      <c r="R371" s="246"/>
      <c r="S371" s="246"/>
      <c r="T371" s="246"/>
      <c r="U371" s="246"/>
      <c r="V371" s="246"/>
      <c r="W371" s="246"/>
      <c r="X371" s="246"/>
      <c r="Y371" s="246"/>
    </row>
    <row r="372" spans="1:25" ht="12" customHeight="1">
      <c r="A372" s="22"/>
      <c r="B372" s="22"/>
      <c r="C372" s="22"/>
      <c r="D372" s="22"/>
      <c r="E372" s="22"/>
      <c r="F372" s="22"/>
      <c r="G372" s="22"/>
      <c r="H372" s="109"/>
      <c r="I372" s="22"/>
      <c r="J372" s="22"/>
      <c r="K372" s="108"/>
      <c r="L372" s="245"/>
      <c r="M372" s="108"/>
      <c r="N372" s="22"/>
      <c r="O372" s="22"/>
      <c r="P372" s="108"/>
      <c r="Q372" s="246"/>
      <c r="R372" s="246"/>
      <c r="S372" s="246"/>
      <c r="T372" s="246"/>
      <c r="U372" s="246"/>
      <c r="V372" s="246"/>
      <c r="W372" s="246"/>
      <c r="X372" s="246"/>
      <c r="Y372" s="246"/>
    </row>
    <row r="373" spans="1:25" ht="12" customHeight="1">
      <c r="A373" s="22"/>
      <c r="B373" s="22"/>
      <c r="C373" s="22"/>
      <c r="D373" s="22"/>
      <c r="E373" s="22"/>
      <c r="F373" s="22"/>
      <c r="G373" s="22"/>
      <c r="H373" s="109"/>
      <c r="I373" s="22"/>
      <c r="J373" s="22"/>
      <c r="K373" s="108"/>
      <c r="L373" s="245"/>
      <c r="M373" s="108"/>
      <c r="N373" s="22"/>
      <c r="O373" s="22"/>
      <c r="P373" s="108"/>
      <c r="Q373" s="246"/>
      <c r="R373" s="246"/>
      <c r="S373" s="246"/>
      <c r="T373" s="246"/>
      <c r="U373" s="246"/>
      <c r="V373" s="246"/>
      <c r="W373" s="246"/>
      <c r="X373" s="246"/>
      <c r="Y373" s="246"/>
    </row>
    <row r="374" spans="1:25" ht="12" customHeight="1">
      <c r="A374" s="22"/>
      <c r="B374" s="22"/>
      <c r="C374" s="22"/>
      <c r="D374" s="22"/>
      <c r="E374" s="22"/>
      <c r="F374" s="22"/>
      <c r="G374" s="22"/>
      <c r="H374" s="109"/>
      <c r="I374" s="22"/>
      <c r="J374" s="22"/>
      <c r="K374" s="108"/>
      <c r="L374" s="245"/>
      <c r="M374" s="108"/>
      <c r="N374" s="22"/>
      <c r="O374" s="22"/>
      <c r="P374" s="108"/>
      <c r="Q374" s="246"/>
      <c r="R374" s="246"/>
      <c r="S374" s="246"/>
      <c r="T374" s="246"/>
      <c r="U374" s="246"/>
      <c r="V374" s="246"/>
      <c r="W374" s="246"/>
      <c r="X374" s="246"/>
      <c r="Y374" s="246"/>
    </row>
    <row r="375" spans="1:25" ht="12" customHeight="1">
      <c r="A375" s="22"/>
      <c r="B375" s="22"/>
      <c r="C375" s="22"/>
      <c r="D375" s="22"/>
      <c r="E375" s="22"/>
      <c r="F375" s="22"/>
      <c r="G375" s="22"/>
      <c r="H375" s="109"/>
      <c r="I375" s="22"/>
      <c r="J375" s="22"/>
      <c r="K375" s="108"/>
      <c r="L375" s="245"/>
      <c r="M375" s="108"/>
      <c r="N375" s="22"/>
      <c r="O375" s="22"/>
      <c r="P375" s="108"/>
      <c r="Q375" s="246"/>
      <c r="R375" s="246"/>
      <c r="S375" s="246"/>
      <c r="T375" s="246"/>
      <c r="U375" s="246"/>
      <c r="V375" s="246"/>
      <c r="W375" s="246"/>
      <c r="X375" s="246"/>
      <c r="Y375" s="246"/>
    </row>
    <row r="376" spans="1:25" ht="12" customHeight="1">
      <c r="A376" s="22"/>
      <c r="B376" s="22"/>
      <c r="C376" s="22"/>
      <c r="D376" s="22"/>
      <c r="E376" s="22"/>
      <c r="F376" s="22"/>
      <c r="G376" s="22"/>
      <c r="H376" s="109"/>
      <c r="I376" s="22"/>
      <c r="J376" s="22"/>
      <c r="K376" s="108"/>
      <c r="L376" s="245"/>
      <c r="M376" s="108"/>
      <c r="N376" s="22"/>
      <c r="O376" s="22"/>
      <c r="P376" s="108"/>
      <c r="Q376" s="246"/>
      <c r="R376" s="246"/>
      <c r="S376" s="246"/>
      <c r="T376" s="246"/>
      <c r="U376" s="246"/>
      <c r="V376" s="246"/>
      <c r="W376" s="246"/>
      <c r="X376" s="246"/>
      <c r="Y376" s="246"/>
    </row>
    <row r="377" spans="1:25" ht="12" customHeight="1">
      <c r="A377" s="22"/>
      <c r="B377" s="22"/>
      <c r="C377" s="22"/>
      <c r="D377" s="22"/>
      <c r="E377" s="22"/>
      <c r="F377" s="22"/>
      <c r="G377" s="22"/>
      <c r="H377" s="109"/>
      <c r="I377" s="22"/>
      <c r="J377" s="22"/>
      <c r="K377" s="108"/>
      <c r="L377" s="245"/>
      <c r="M377" s="108"/>
      <c r="N377" s="22"/>
      <c r="O377" s="22"/>
      <c r="P377" s="108"/>
      <c r="Q377" s="246"/>
      <c r="R377" s="246"/>
      <c r="S377" s="246"/>
      <c r="T377" s="246"/>
      <c r="U377" s="246"/>
      <c r="V377" s="246"/>
      <c r="W377" s="246"/>
      <c r="X377" s="246"/>
      <c r="Y377" s="246"/>
    </row>
    <row r="378" spans="1:25" ht="12" customHeight="1">
      <c r="A378" s="22"/>
      <c r="B378" s="22"/>
      <c r="C378" s="22"/>
      <c r="D378" s="22"/>
      <c r="E378" s="22"/>
      <c r="F378" s="22"/>
      <c r="G378" s="22"/>
      <c r="H378" s="109"/>
      <c r="I378" s="22"/>
      <c r="J378" s="22"/>
      <c r="K378" s="108"/>
      <c r="L378" s="245"/>
      <c r="M378" s="108"/>
      <c r="N378" s="22"/>
      <c r="O378" s="22"/>
      <c r="P378" s="108"/>
      <c r="Q378" s="246"/>
      <c r="R378" s="246"/>
      <c r="S378" s="246"/>
      <c r="T378" s="246"/>
      <c r="U378" s="246"/>
      <c r="V378" s="246"/>
      <c r="W378" s="246"/>
      <c r="X378" s="246"/>
      <c r="Y378" s="246"/>
    </row>
    <row r="379" spans="1:25" ht="12" customHeight="1">
      <c r="A379" s="22"/>
      <c r="B379" s="22"/>
      <c r="C379" s="22"/>
      <c r="D379" s="22"/>
      <c r="E379" s="22"/>
      <c r="F379" s="22"/>
      <c r="G379" s="22"/>
      <c r="H379" s="109"/>
      <c r="I379" s="22"/>
      <c r="J379" s="22"/>
      <c r="K379" s="108"/>
      <c r="L379" s="245"/>
      <c r="M379" s="108"/>
      <c r="N379" s="22"/>
      <c r="O379" s="22"/>
      <c r="P379" s="108"/>
      <c r="Q379" s="246"/>
      <c r="R379" s="246"/>
      <c r="S379" s="246"/>
      <c r="T379" s="246"/>
      <c r="U379" s="246"/>
      <c r="V379" s="246"/>
      <c r="W379" s="246"/>
      <c r="X379" s="246"/>
      <c r="Y379" s="246"/>
    </row>
    <row r="380" spans="1:25" ht="12" customHeight="1">
      <c r="A380" s="22"/>
      <c r="B380" s="22"/>
      <c r="C380" s="22"/>
      <c r="D380" s="22"/>
      <c r="E380" s="22"/>
      <c r="F380" s="22"/>
      <c r="G380" s="22"/>
      <c r="H380" s="109"/>
      <c r="I380" s="22"/>
      <c r="J380" s="22"/>
      <c r="K380" s="108"/>
      <c r="L380" s="245"/>
      <c r="M380" s="108"/>
      <c r="N380" s="22"/>
      <c r="O380" s="22"/>
      <c r="P380" s="108"/>
      <c r="Q380" s="246"/>
      <c r="R380" s="246"/>
      <c r="S380" s="246"/>
      <c r="T380" s="246"/>
      <c r="U380" s="246"/>
      <c r="V380" s="246"/>
      <c r="W380" s="246"/>
      <c r="X380" s="246"/>
      <c r="Y380" s="246"/>
    </row>
    <row r="381" spans="1:25" ht="12" customHeight="1">
      <c r="A381" s="22"/>
      <c r="B381" s="22"/>
      <c r="C381" s="22"/>
      <c r="D381" s="22"/>
      <c r="E381" s="22"/>
      <c r="F381" s="22"/>
      <c r="G381" s="22"/>
      <c r="H381" s="109"/>
      <c r="I381" s="22"/>
      <c r="J381" s="22"/>
      <c r="K381" s="108"/>
      <c r="L381" s="245"/>
      <c r="M381" s="108"/>
      <c r="N381" s="22"/>
      <c r="O381" s="22"/>
      <c r="P381" s="108"/>
      <c r="Q381" s="246"/>
      <c r="R381" s="246"/>
      <c r="S381" s="246"/>
      <c r="T381" s="246"/>
      <c r="U381" s="246"/>
      <c r="V381" s="246"/>
      <c r="W381" s="246"/>
      <c r="X381" s="246"/>
      <c r="Y381" s="246"/>
    </row>
    <row r="382" spans="1:25" ht="12" customHeight="1">
      <c r="A382" s="22"/>
      <c r="B382" s="22"/>
      <c r="C382" s="22"/>
      <c r="D382" s="22"/>
      <c r="E382" s="22"/>
      <c r="F382" s="22"/>
      <c r="G382" s="22"/>
      <c r="H382" s="109"/>
      <c r="I382" s="22"/>
      <c r="J382" s="22"/>
      <c r="K382" s="108"/>
      <c r="L382" s="245"/>
      <c r="M382" s="108"/>
      <c r="N382" s="22"/>
      <c r="O382" s="22"/>
      <c r="P382" s="108"/>
      <c r="Q382" s="246"/>
      <c r="R382" s="246"/>
      <c r="S382" s="246"/>
      <c r="T382" s="246"/>
      <c r="U382" s="246"/>
      <c r="V382" s="246"/>
      <c r="W382" s="246"/>
      <c r="X382" s="246"/>
      <c r="Y382" s="246"/>
    </row>
    <row r="383" spans="1:25" ht="12" customHeight="1">
      <c r="A383" s="22"/>
      <c r="B383" s="22"/>
      <c r="C383" s="22"/>
      <c r="D383" s="22"/>
      <c r="E383" s="22"/>
      <c r="F383" s="22"/>
      <c r="G383" s="22"/>
      <c r="H383" s="109"/>
      <c r="I383" s="22"/>
      <c r="J383" s="22"/>
      <c r="K383" s="108"/>
      <c r="L383" s="245"/>
      <c r="M383" s="108"/>
      <c r="N383" s="22"/>
      <c r="O383" s="22"/>
      <c r="P383" s="108"/>
      <c r="Q383" s="246"/>
      <c r="R383" s="246"/>
      <c r="S383" s="246"/>
      <c r="T383" s="246"/>
      <c r="U383" s="246"/>
      <c r="V383" s="246"/>
      <c r="W383" s="246"/>
      <c r="X383" s="246"/>
      <c r="Y383" s="246"/>
    </row>
    <row r="384" spans="1:25" ht="12" customHeight="1">
      <c r="A384" s="22"/>
      <c r="B384" s="22"/>
      <c r="C384" s="22"/>
      <c r="D384" s="22"/>
      <c r="E384" s="22"/>
      <c r="F384" s="22"/>
      <c r="G384" s="22"/>
      <c r="H384" s="109"/>
      <c r="I384" s="22"/>
      <c r="J384" s="22"/>
      <c r="K384" s="108"/>
      <c r="L384" s="245"/>
      <c r="M384" s="108"/>
      <c r="N384" s="22"/>
      <c r="O384" s="22"/>
      <c r="P384" s="108"/>
      <c r="Q384" s="246"/>
      <c r="R384" s="246"/>
      <c r="S384" s="246"/>
      <c r="T384" s="246"/>
      <c r="U384" s="246"/>
      <c r="V384" s="246"/>
      <c r="W384" s="246"/>
      <c r="X384" s="246"/>
      <c r="Y384" s="246"/>
    </row>
    <row r="385" spans="1:25" ht="12" customHeight="1">
      <c r="A385" s="22"/>
      <c r="B385" s="22"/>
      <c r="C385" s="22"/>
      <c r="D385" s="22"/>
      <c r="E385" s="22"/>
      <c r="F385" s="22"/>
      <c r="G385" s="22"/>
      <c r="H385" s="109"/>
      <c r="I385" s="22"/>
      <c r="J385" s="22"/>
      <c r="K385" s="108"/>
      <c r="L385" s="245"/>
      <c r="M385" s="108"/>
      <c r="N385" s="22"/>
      <c r="O385" s="22"/>
      <c r="P385" s="108"/>
      <c r="Q385" s="246"/>
      <c r="R385" s="246"/>
      <c r="S385" s="246"/>
      <c r="T385" s="246"/>
      <c r="U385" s="246"/>
      <c r="V385" s="246"/>
      <c r="W385" s="246"/>
      <c r="X385" s="246"/>
      <c r="Y385" s="246"/>
    </row>
    <row r="386" spans="1:25" ht="12" customHeight="1">
      <c r="A386" s="22"/>
      <c r="B386" s="22"/>
      <c r="C386" s="22"/>
      <c r="D386" s="22"/>
      <c r="E386" s="22"/>
      <c r="F386" s="22"/>
      <c r="G386" s="22"/>
      <c r="H386" s="109"/>
      <c r="I386" s="22"/>
      <c r="J386" s="22"/>
      <c r="K386" s="108"/>
      <c r="L386" s="245"/>
      <c r="M386" s="108"/>
      <c r="N386" s="22"/>
      <c r="O386" s="22"/>
      <c r="P386" s="108"/>
      <c r="Q386" s="246"/>
      <c r="R386" s="246"/>
      <c r="S386" s="246"/>
      <c r="T386" s="246"/>
      <c r="U386" s="246"/>
      <c r="V386" s="246"/>
      <c r="W386" s="246"/>
      <c r="X386" s="246"/>
      <c r="Y386" s="246"/>
    </row>
    <row r="387" spans="1:25" ht="12" customHeight="1">
      <c r="A387" s="22"/>
      <c r="B387" s="22"/>
      <c r="C387" s="22"/>
      <c r="D387" s="22"/>
      <c r="E387" s="22"/>
      <c r="F387" s="22"/>
      <c r="G387" s="22"/>
      <c r="H387" s="109"/>
      <c r="I387" s="22"/>
      <c r="J387" s="22"/>
      <c r="K387" s="108"/>
      <c r="L387" s="245"/>
      <c r="M387" s="108"/>
      <c r="N387" s="22"/>
      <c r="O387" s="22"/>
      <c r="P387" s="108"/>
      <c r="Q387" s="246"/>
      <c r="R387" s="246"/>
      <c r="S387" s="246"/>
      <c r="T387" s="246"/>
      <c r="U387" s="246"/>
      <c r="V387" s="246"/>
      <c r="W387" s="246"/>
      <c r="X387" s="246"/>
      <c r="Y387" s="246"/>
    </row>
    <row r="388" spans="1:25" ht="12" customHeight="1">
      <c r="A388" s="22"/>
      <c r="B388" s="22"/>
      <c r="C388" s="22"/>
      <c r="D388" s="22"/>
      <c r="E388" s="22"/>
      <c r="F388" s="22"/>
      <c r="G388" s="22"/>
      <c r="H388" s="109"/>
      <c r="I388" s="22"/>
      <c r="J388" s="22"/>
      <c r="K388" s="108"/>
      <c r="L388" s="245"/>
      <c r="M388" s="108"/>
      <c r="N388" s="22"/>
      <c r="O388" s="22"/>
      <c r="P388" s="108"/>
      <c r="Q388" s="246"/>
      <c r="R388" s="246"/>
      <c r="S388" s="246"/>
      <c r="T388" s="246"/>
      <c r="U388" s="246"/>
      <c r="V388" s="246"/>
      <c r="W388" s="246"/>
      <c r="X388" s="246"/>
      <c r="Y388" s="246"/>
    </row>
    <row r="389" spans="1:25" ht="12" customHeight="1">
      <c r="A389" s="22"/>
      <c r="B389" s="22"/>
      <c r="C389" s="22"/>
      <c r="D389" s="22"/>
      <c r="E389" s="22"/>
      <c r="F389" s="22"/>
      <c r="G389" s="22"/>
      <c r="H389" s="109"/>
      <c r="I389" s="22"/>
      <c r="J389" s="22"/>
      <c r="K389" s="108"/>
      <c r="L389" s="245"/>
      <c r="M389" s="108"/>
      <c r="N389" s="22"/>
      <c r="O389" s="22"/>
      <c r="P389" s="108"/>
      <c r="Q389" s="246"/>
      <c r="R389" s="246"/>
      <c r="S389" s="246"/>
      <c r="T389" s="246"/>
      <c r="U389" s="246"/>
      <c r="V389" s="246"/>
      <c r="W389" s="246"/>
      <c r="X389" s="246"/>
      <c r="Y389" s="246"/>
    </row>
    <row r="390" spans="1:25" ht="12" customHeight="1">
      <c r="A390" s="22"/>
      <c r="B390" s="22"/>
      <c r="C390" s="22"/>
      <c r="D390" s="22"/>
      <c r="E390" s="22"/>
      <c r="F390" s="22"/>
      <c r="G390" s="22"/>
      <c r="H390" s="109"/>
      <c r="I390" s="22"/>
      <c r="J390" s="22"/>
      <c r="K390" s="108"/>
      <c r="L390" s="245"/>
      <c r="M390" s="108"/>
      <c r="N390" s="22"/>
      <c r="O390" s="22"/>
      <c r="P390" s="108"/>
      <c r="Q390" s="246"/>
      <c r="R390" s="246"/>
      <c r="S390" s="246"/>
      <c r="T390" s="246"/>
      <c r="U390" s="246"/>
      <c r="V390" s="246"/>
      <c r="W390" s="246"/>
      <c r="X390" s="246"/>
      <c r="Y390" s="246"/>
    </row>
    <row r="391" spans="1:25" ht="12" customHeight="1">
      <c r="A391" s="22"/>
      <c r="B391" s="22"/>
      <c r="C391" s="22"/>
      <c r="D391" s="22"/>
      <c r="E391" s="22"/>
      <c r="F391" s="22"/>
      <c r="G391" s="22"/>
      <c r="H391" s="109"/>
      <c r="I391" s="22"/>
      <c r="J391" s="22"/>
      <c r="K391" s="108"/>
      <c r="L391" s="245"/>
      <c r="M391" s="108"/>
      <c r="N391" s="22"/>
      <c r="O391" s="22"/>
      <c r="P391" s="108"/>
      <c r="Q391" s="246"/>
      <c r="R391" s="246"/>
      <c r="S391" s="246"/>
      <c r="T391" s="246"/>
      <c r="U391" s="246"/>
      <c r="V391" s="246"/>
      <c r="W391" s="246"/>
      <c r="X391" s="246"/>
      <c r="Y391" s="246"/>
    </row>
    <row r="392" spans="1:25" ht="12" customHeight="1">
      <c r="A392" s="22"/>
      <c r="B392" s="22"/>
      <c r="C392" s="22"/>
      <c r="D392" s="22"/>
      <c r="E392" s="22"/>
      <c r="F392" s="22"/>
      <c r="G392" s="22"/>
      <c r="H392" s="109"/>
      <c r="I392" s="22"/>
      <c r="J392" s="22"/>
      <c r="K392" s="108"/>
      <c r="L392" s="245"/>
      <c r="M392" s="108"/>
      <c r="N392" s="22"/>
      <c r="O392" s="22"/>
      <c r="P392" s="108"/>
      <c r="Q392" s="246"/>
      <c r="R392" s="246"/>
      <c r="S392" s="246"/>
      <c r="T392" s="246"/>
      <c r="U392" s="246"/>
      <c r="V392" s="246"/>
      <c r="W392" s="246"/>
      <c r="X392" s="246"/>
      <c r="Y392" s="246"/>
    </row>
    <row r="393" spans="1:25" ht="12" customHeight="1">
      <c r="A393" s="22"/>
      <c r="B393" s="22"/>
      <c r="C393" s="22"/>
      <c r="D393" s="22"/>
      <c r="E393" s="22"/>
      <c r="F393" s="22"/>
      <c r="G393" s="22"/>
      <c r="H393" s="109"/>
      <c r="I393" s="22"/>
      <c r="J393" s="22"/>
      <c r="K393" s="108"/>
      <c r="L393" s="245"/>
      <c r="M393" s="108"/>
      <c r="N393" s="22"/>
      <c r="O393" s="22"/>
      <c r="P393" s="108"/>
      <c r="Q393" s="246"/>
      <c r="R393" s="246"/>
      <c r="S393" s="246"/>
      <c r="T393" s="246"/>
      <c r="U393" s="246"/>
      <c r="V393" s="246"/>
      <c r="W393" s="246"/>
      <c r="X393" s="246"/>
      <c r="Y393" s="246"/>
    </row>
    <row r="394" spans="1:25" ht="12" customHeight="1">
      <c r="A394" s="22"/>
      <c r="B394" s="22"/>
      <c r="C394" s="22"/>
      <c r="D394" s="22"/>
      <c r="E394" s="22"/>
      <c r="F394" s="22"/>
      <c r="G394" s="22"/>
      <c r="H394" s="109"/>
      <c r="I394" s="22"/>
      <c r="J394" s="22"/>
      <c r="K394" s="108"/>
      <c r="L394" s="245"/>
      <c r="M394" s="108"/>
      <c r="N394" s="22"/>
      <c r="O394" s="22"/>
      <c r="P394" s="108"/>
      <c r="Q394" s="246"/>
      <c r="R394" s="246"/>
      <c r="S394" s="246"/>
      <c r="T394" s="246"/>
      <c r="U394" s="246"/>
      <c r="V394" s="246"/>
      <c r="W394" s="246"/>
      <c r="X394" s="246"/>
      <c r="Y394" s="246"/>
    </row>
    <row r="395" spans="1:25" ht="12" customHeight="1">
      <c r="A395" s="22"/>
      <c r="B395" s="22"/>
      <c r="C395" s="22"/>
      <c r="D395" s="22"/>
      <c r="E395" s="22"/>
      <c r="F395" s="22"/>
      <c r="G395" s="22"/>
      <c r="H395" s="109"/>
      <c r="I395" s="22"/>
      <c r="J395" s="22"/>
      <c r="K395" s="108"/>
      <c r="L395" s="245"/>
      <c r="M395" s="108"/>
      <c r="N395" s="22"/>
      <c r="O395" s="22"/>
      <c r="P395" s="108"/>
      <c r="Q395" s="246"/>
      <c r="R395" s="246"/>
      <c r="S395" s="246"/>
      <c r="T395" s="246"/>
      <c r="U395" s="246"/>
      <c r="V395" s="246"/>
      <c r="W395" s="246"/>
      <c r="X395" s="246"/>
      <c r="Y395" s="246"/>
    </row>
    <row r="396" spans="1:25" ht="12" customHeight="1">
      <c r="A396" s="22"/>
      <c r="B396" s="22"/>
      <c r="C396" s="22"/>
      <c r="D396" s="22"/>
      <c r="E396" s="22"/>
      <c r="F396" s="22"/>
      <c r="G396" s="22"/>
      <c r="H396" s="109"/>
      <c r="I396" s="22"/>
      <c r="J396" s="22"/>
      <c r="K396" s="108"/>
      <c r="L396" s="245"/>
      <c r="M396" s="108"/>
      <c r="N396" s="22"/>
      <c r="O396" s="22"/>
      <c r="P396" s="108"/>
      <c r="Q396" s="246"/>
      <c r="R396" s="246"/>
      <c r="S396" s="246"/>
      <c r="T396" s="246"/>
      <c r="U396" s="246"/>
      <c r="V396" s="246"/>
      <c r="W396" s="246"/>
      <c r="X396" s="246"/>
      <c r="Y396" s="246"/>
    </row>
    <row r="397" spans="1:25" ht="12" customHeight="1">
      <c r="A397" s="22"/>
      <c r="B397" s="22"/>
      <c r="C397" s="22"/>
      <c r="D397" s="22"/>
      <c r="E397" s="22"/>
      <c r="F397" s="22"/>
      <c r="G397" s="22"/>
      <c r="H397" s="109"/>
      <c r="I397" s="22"/>
      <c r="J397" s="22"/>
      <c r="K397" s="108"/>
      <c r="L397" s="245"/>
      <c r="M397" s="108"/>
      <c r="N397" s="22"/>
      <c r="O397" s="22"/>
      <c r="P397" s="108"/>
      <c r="Q397" s="246"/>
      <c r="R397" s="246"/>
      <c r="S397" s="246"/>
      <c r="T397" s="246"/>
      <c r="U397" s="246"/>
      <c r="V397" s="246"/>
      <c r="W397" s="246"/>
      <c r="X397" s="246"/>
      <c r="Y397" s="246"/>
    </row>
    <row r="398" spans="1:25" ht="12" customHeight="1">
      <c r="A398" s="22"/>
      <c r="B398" s="22"/>
      <c r="C398" s="22"/>
      <c r="D398" s="22"/>
      <c r="E398" s="22"/>
      <c r="F398" s="22"/>
      <c r="G398" s="22"/>
      <c r="H398" s="109"/>
      <c r="I398" s="22"/>
      <c r="J398" s="22"/>
      <c r="K398" s="108"/>
      <c r="L398" s="245"/>
      <c r="M398" s="108"/>
      <c r="N398" s="22"/>
      <c r="O398" s="22"/>
      <c r="P398" s="108"/>
      <c r="Q398" s="246"/>
      <c r="R398" s="246"/>
      <c r="S398" s="246"/>
      <c r="T398" s="246"/>
      <c r="U398" s="246"/>
      <c r="V398" s="246"/>
      <c r="W398" s="246"/>
      <c r="X398" s="246"/>
      <c r="Y398" s="246"/>
    </row>
    <row r="399" spans="1:25" ht="12" customHeight="1">
      <c r="A399" s="22"/>
      <c r="B399" s="22"/>
      <c r="C399" s="22"/>
      <c r="D399" s="22"/>
      <c r="E399" s="22"/>
      <c r="F399" s="22"/>
      <c r="G399" s="22"/>
      <c r="H399" s="109"/>
      <c r="I399" s="22"/>
      <c r="J399" s="22"/>
      <c r="K399" s="108"/>
      <c r="L399" s="245"/>
      <c r="M399" s="108"/>
      <c r="N399" s="22"/>
      <c r="O399" s="22"/>
      <c r="P399" s="108"/>
      <c r="Q399" s="246"/>
      <c r="R399" s="246"/>
      <c r="S399" s="246"/>
      <c r="T399" s="246"/>
      <c r="U399" s="246"/>
      <c r="V399" s="246"/>
      <c r="W399" s="246"/>
      <c r="X399" s="246"/>
      <c r="Y399" s="246"/>
    </row>
    <row r="400" spans="1:25" ht="12" customHeight="1">
      <c r="A400" s="22"/>
      <c r="B400" s="22"/>
      <c r="C400" s="22"/>
      <c r="D400" s="22"/>
      <c r="E400" s="22"/>
      <c r="F400" s="22"/>
      <c r="G400" s="22"/>
      <c r="H400" s="109"/>
      <c r="I400" s="22"/>
      <c r="J400" s="22"/>
      <c r="K400" s="108"/>
      <c r="L400" s="245"/>
      <c r="M400" s="108"/>
      <c r="N400" s="22"/>
      <c r="O400" s="22"/>
      <c r="P400" s="108"/>
      <c r="Q400" s="246"/>
      <c r="R400" s="246"/>
      <c r="S400" s="246"/>
      <c r="T400" s="246"/>
      <c r="U400" s="246"/>
      <c r="V400" s="246"/>
      <c r="W400" s="246"/>
      <c r="X400" s="246"/>
      <c r="Y400" s="246"/>
    </row>
    <row r="401" spans="1:25" ht="12" customHeight="1">
      <c r="A401" s="22"/>
      <c r="B401" s="22"/>
      <c r="C401" s="22"/>
      <c r="D401" s="22"/>
      <c r="E401" s="22"/>
      <c r="F401" s="22"/>
      <c r="G401" s="22"/>
      <c r="H401" s="109"/>
      <c r="I401" s="22"/>
      <c r="J401" s="22"/>
      <c r="K401" s="108"/>
      <c r="L401" s="245"/>
      <c r="M401" s="108"/>
      <c r="N401" s="22"/>
      <c r="O401" s="22"/>
      <c r="P401" s="108"/>
      <c r="Q401" s="246"/>
      <c r="R401" s="246"/>
      <c r="S401" s="246"/>
      <c r="T401" s="246"/>
      <c r="U401" s="246"/>
      <c r="V401" s="246"/>
      <c r="W401" s="246"/>
      <c r="X401" s="246"/>
      <c r="Y401" s="246"/>
    </row>
    <row r="402" spans="1:25" ht="12" customHeight="1">
      <c r="A402" s="22"/>
      <c r="B402" s="22"/>
      <c r="C402" s="22"/>
      <c r="D402" s="22"/>
      <c r="E402" s="22"/>
      <c r="F402" s="22"/>
      <c r="G402" s="22"/>
      <c r="H402" s="109"/>
      <c r="I402" s="22"/>
      <c r="J402" s="22"/>
      <c r="K402" s="108"/>
      <c r="L402" s="245"/>
      <c r="M402" s="108"/>
      <c r="N402" s="22"/>
      <c r="O402" s="22"/>
      <c r="P402" s="108"/>
      <c r="Q402" s="246"/>
      <c r="R402" s="246"/>
      <c r="S402" s="246"/>
      <c r="T402" s="246"/>
      <c r="U402" s="246"/>
      <c r="V402" s="246"/>
      <c r="W402" s="246"/>
      <c r="X402" s="246"/>
      <c r="Y402" s="246"/>
    </row>
    <row r="403" spans="1:25" ht="12" customHeight="1">
      <c r="A403" s="22"/>
      <c r="B403" s="22"/>
      <c r="C403" s="22"/>
      <c r="D403" s="22"/>
      <c r="E403" s="22"/>
      <c r="F403" s="22"/>
      <c r="G403" s="22"/>
      <c r="H403" s="109"/>
      <c r="I403" s="22"/>
      <c r="J403" s="22"/>
      <c r="K403" s="108"/>
      <c r="L403" s="245"/>
      <c r="M403" s="108"/>
      <c r="N403" s="22"/>
      <c r="O403" s="22"/>
      <c r="P403" s="108"/>
      <c r="Q403" s="246"/>
      <c r="R403" s="246"/>
      <c r="S403" s="246"/>
      <c r="T403" s="246"/>
      <c r="U403" s="246"/>
      <c r="V403" s="246"/>
      <c r="W403" s="246"/>
      <c r="X403" s="246"/>
      <c r="Y403" s="246"/>
    </row>
    <row r="404" spans="1:25" ht="12" customHeight="1">
      <c r="A404" s="22"/>
      <c r="B404" s="22"/>
      <c r="C404" s="22"/>
      <c r="D404" s="22"/>
      <c r="E404" s="22"/>
      <c r="F404" s="22"/>
      <c r="G404" s="22"/>
      <c r="H404" s="109"/>
      <c r="I404" s="22"/>
      <c r="J404" s="22"/>
      <c r="K404" s="108"/>
      <c r="L404" s="245"/>
      <c r="M404" s="108"/>
      <c r="N404" s="22"/>
      <c r="O404" s="22"/>
      <c r="P404" s="108"/>
      <c r="Q404" s="246"/>
      <c r="R404" s="246"/>
      <c r="S404" s="246"/>
      <c r="T404" s="246"/>
      <c r="U404" s="246"/>
      <c r="V404" s="246"/>
      <c r="W404" s="246"/>
      <c r="X404" s="246"/>
      <c r="Y404" s="246"/>
    </row>
    <row r="405" spans="1:25" ht="12" customHeight="1">
      <c r="A405" s="22"/>
      <c r="B405" s="22"/>
      <c r="C405" s="22"/>
      <c r="D405" s="22"/>
      <c r="E405" s="22"/>
      <c r="F405" s="22"/>
      <c r="G405" s="22"/>
      <c r="H405" s="109"/>
      <c r="I405" s="22"/>
      <c r="J405" s="22"/>
      <c r="K405" s="108"/>
      <c r="L405" s="245"/>
      <c r="M405" s="108"/>
      <c r="N405" s="22"/>
      <c r="O405" s="22"/>
      <c r="P405" s="108"/>
      <c r="Q405" s="246"/>
      <c r="R405" s="246"/>
      <c r="S405" s="246"/>
      <c r="T405" s="246"/>
      <c r="U405" s="246"/>
      <c r="V405" s="246"/>
      <c r="W405" s="246"/>
      <c r="X405" s="246"/>
      <c r="Y405" s="246"/>
    </row>
    <row r="406" spans="1:25" ht="12" customHeight="1">
      <c r="A406" s="22"/>
      <c r="B406" s="22"/>
      <c r="C406" s="22"/>
      <c r="D406" s="22"/>
      <c r="E406" s="22"/>
      <c r="F406" s="22"/>
      <c r="G406" s="22"/>
      <c r="H406" s="109"/>
      <c r="I406" s="22"/>
      <c r="J406" s="22"/>
      <c r="K406" s="108"/>
      <c r="L406" s="245"/>
      <c r="M406" s="108"/>
      <c r="N406" s="22"/>
      <c r="O406" s="22"/>
      <c r="P406" s="108"/>
      <c r="Q406" s="246"/>
      <c r="R406" s="246"/>
      <c r="S406" s="246"/>
      <c r="T406" s="246"/>
      <c r="U406" s="246"/>
      <c r="V406" s="246"/>
      <c r="W406" s="246"/>
      <c r="X406" s="246"/>
      <c r="Y406" s="246"/>
    </row>
    <row r="407" spans="1:25" ht="12" customHeight="1">
      <c r="A407" s="22"/>
      <c r="B407" s="22"/>
      <c r="C407" s="22"/>
      <c r="D407" s="22"/>
      <c r="E407" s="22"/>
      <c r="F407" s="22"/>
      <c r="G407" s="22"/>
      <c r="H407" s="109"/>
      <c r="I407" s="22"/>
      <c r="J407" s="22"/>
      <c r="K407" s="108"/>
      <c r="L407" s="245"/>
      <c r="M407" s="108"/>
      <c r="N407" s="22"/>
      <c r="O407" s="22"/>
      <c r="P407" s="108"/>
      <c r="Q407" s="246"/>
      <c r="R407" s="246"/>
      <c r="S407" s="246"/>
      <c r="T407" s="246"/>
      <c r="U407" s="246"/>
      <c r="V407" s="246"/>
      <c r="W407" s="246"/>
      <c r="X407" s="246"/>
      <c r="Y407" s="246"/>
    </row>
    <row r="408" spans="1:25" ht="12" customHeight="1">
      <c r="A408" s="22"/>
      <c r="B408" s="22"/>
      <c r="C408" s="22"/>
      <c r="D408" s="22"/>
      <c r="E408" s="22"/>
      <c r="F408" s="22"/>
      <c r="G408" s="22"/>
      <c r="H408" s="109"/>
      <c r="I408" s="22"/>
      <c r="J408" s="22"/>
      <c r="K408" s="108"/>
      <c r="L408" s="245"/>
      <c r="M408" s="108"/>
      <c r="N408" s="22"/>
      <c r="O408" s="22"/>
      <c r="P408" s="108"/>
      <c r="Q408" s="246"/>
      <c r="R408" s="246"/>
      <c r="S408" s="246"/>
      <c r="T408" s="246"/>
      <c r="U408" s="246"/>
      <c r="V408" s="246"/>
      <c r="W408" s="246"/>
      <c r="X408" s="246"/>
      <c r="Y408" s="246"/>
    </row>
    <row r="409" spans="1:25" ht="12" customHeight="1">
      <c r="A409" s="22"/>
      <c r="B409" s="22"/>
      <c r="C409" s="22"/>
      <c r="D409" s="22"/>
      <c r="E409" s="22"/>
      <c r="F409" s="22"/>
      <c r="G409" s="22"/>
      <c r="H409" s="109"/>
      <c r="I409" s="22"/>
      <c r="J409" s="22"/>
      <c r="K409" s="108"/>
      <c r="L409" s="245"/>
      <c r="M409" s="108"/>
      <c r="N409" s="22"/>
      <c r="O409" s="22"/>
      <c r="P409" s="108"/>
      <c r="Q409" s="246"/>
      <c r="R409" s="246"/>
      <c r="S409" s="246"/>
      <c r="T409" s="246"/>
      <c r="U409" s="246"/>
      <c r="V409" s="246"/>
      <c r="W409" s="246"/>
      <c r="X409" s="246"/>
      <c r="Y409" s="246"/>
    </row>
    <row r="410" spans="1:25" ht="12" customHeight="1">
      <c r="A410" s="22"/>
      <c r="B410" s="22"/>
      <c r="C410" s="22"/>
      <c r="D410" s="22"/>
      <c r="E410" s="22"/>
      <c r="F410" s="22"/>
      <c r="G410" s="22"/>
      <c r="H410" s="109"/>
      <c r="I410" s="22"/>
      <c r="J410" s="22"/>
      <c r="K410" s="108"/>
      <c r="L410" s="245"/>
      <c r="M410" s="108"/>
      <c r="N410" s="22"/>
      <c r="O410" s="22"/>
      <c r="P410" s="108"/>
      <c r="Q410" s="246"/>
      <c r="R410" s="246"/>
      <c r="S410" s="246"/>
      <c r="T410" s="246"/>
      <c r="U410" s="246"/>
      <c r="V410" s="246"/>
      <c r="W410" s="246"/>
      <c r="X410" s="246"/>
      <c r="Y410" s="246"/>
    </row>
    <row r="411" spans="1:25" ht="12" customHeight="1">
      <c r="A411" s="22"/>
      <c r="B411" s="22"/>
      <c r="C411" s="22"/>
      <c r="D411" s="22"/>
      <c r="E411" s="22"/>
      <c r="F411" s="22"/>
      <c r="G411" s="22"/>
      <c r="H411" s="109"/>
      <c r="I411" s="22"/>
      <c r="J411" s="22"/>
      <c r="K411" s="108"/>
      <c r="L411" s="245"/>
      <c r="M411" s="108"/>
      <c r="N411" s="22"/>
      <c r="O411" s="22"/>
      <c r="P411" s="108"/>
      <c r="Q411" s="246"/>
      <c r="R411" s="246"/>
      <c r="S411" s="246"/>
      <c r="T411" s="246"/>
      <c r="U411" s="246"/>
      <c r="V411" s="246"/>
      <c r="W411" s="246"/>
      <c r="X411" s="246"/>
      <c r="Y411" s="246"/>
    </row>
    <row r="412" spans="1:25" ht="12" customHeight="1">
      <c r="A412" s="22"/>
      <c r="B412" s="22"/>
      <c r="C412" s="22"/>
      <c r="D412" s="22"/>
      <c r="E412" s="22"/>
      <c r="F412" s="22"/>
      <c r="G412" s="22"/>
      <c r="H412" s="109"/>
      <c r="I412" s="22"/>
      <c r="J412" s="22"/>
      <c r="K412" s="108"/>
      <c r="L412" s="245"/>
      <c r="M412" s="108"/>
      <c r="N412" s="22"/>
      <c r="O412" s="22"/>
      <c r="P412" s="108"/>
      <c r="Q412" s="246"/>
      <c r="R412" s="246"/>
      <c r="S412" s="246"/>
      <c r="T412" s="246"/>
      <c r="U412" s="246"/>
      <c r="V412" s="246"/>
      <c r="W412" s="246"/>
      <c r="X412" s="246"/>
      <c r="Y412" s="246"/>
    </row>
    <row r="413" spans="1:25" ht="12" customHeight="1">
      <c r="A413" s="22"/>
      <c r="B413" s="22"/>
      <c r="C413" s="22"/>
      <c r="D413" s="22"/>
      <c r="E413" s="22"/>
      <c r="F413" s="22"/>
      <c r="G413" s="22"/>
      <c r="H413" s="109"/>
      <c r="I413" s="22"/>
      <c r="J413" s="22"/>
      <c r="K413" s="108"/>
      <c r="L413" s="245"/>
      <c r="M413" s="108"/>
      <c r="N413" s="22"/>
      <c r="O413" s="22"/>
      <c r="P413" s="108"/>
      <c r="Q413" s="246"/>
      <c r="R413" s="246"/>
      <c r="S413" s="246"/>
      <c r="T413" s="246"/>
      <c r="U413" s="246"/>
      <c r="V413" s="246"/>
      <c r="W413" s="246"/>
      <c r="X413" s="246"/>
      <c r="Y413" s="246"/>
    </row>
    <row r="414" spans="1:25" ht="12" customHeight="1">
      <c r="A414" s="22"/>
      <c r="B414" s="22"/>
      <c r="C414" s="22"/>
      <c r="D414" s="22"/>
      <c r="E414" s="22"/>
      <c r="F414" s="22"/>
      <c r="G414" s="22"/>
      <c r="H414" s="109"/>
      <c r="I414" s="22"/>
      <c r="J414" s="22"/>
      <c r="K414" s="108"/>
      <c r="L414" s="245"/>
      <c r="M414" s="108"/>
      <c r="N414" s="22"/>
      <c r="O414" s="22"/>
      <c r="P414" s="108"/>
      <c r="Q414" s="246"/>
      <c r="R414" s="246"/>
      <c r="S414" s="246"/>
      <c r="T414" s="246"/>
      <c r="U414" s="246"/>
      <c r="V414" s="246"/>
      <c r="W414" s="246"/>
      <c r="X414" s="246"/>
      <c r="Y414" s="246"/>
    </row>
    <row r="415" spans="1:25" ht="12" customHeight="1">
      <c r="A415" s="22"/>
      <c r="B415" s="22"/>
      <c r="C415" s="22"/>
      <c r="D415" s="22"/>
      <c r="E415" s="22"/>
      <c r="F415" s="22"/>
      <c r="G415" s="22"/>
      <c r="H415" s="109"/>
      <c r="I415" s="22"/>
      <c r="J415" s="22"/>
      <c r="K415" s="108"/>
      <c r="L415" s="245"/>
      <c r="M415" s="108"/>
      <c r="N415" s="22"/>
      <c r="O415" s="22"/>
      <c r="P415" s="108"/>
      <c r="Q415" s="246"/>
      <c r="R415" s="246"/>
      <c r="S415" s="246"/>
      <c r="T415" s="246"/>
      <c r="U415" s="246"/>
      <c r="V415" s="246"/>
      <c r="W415" s="246"/>
      <c r="X415" s="246"/>
      <c r="Y415" s="246"/>
    </row>
    <row r="416" spans="1:25" ht="12" customHeight="1">
      <c r="A416" s="22"/>
      <c r="B416" s="22"/>
      <c r="C416" s="22"/>
      <c r="D416" s="22"/>
      <c r="E416" s="22"/>
      <c r="F416" s="22"/>
      <c r="G416" s="22"/>
      <c r="H416" s="109"/>
      <c r="I416" s="22"/>
      <c r="J416" s="22"/>
      <c r="K416" s="108"/>
      <c r="L416" s="245"/>
      <c r="M416" s="108"/>
      <c r="N416" s="22"/>
      <c r="O416" s="22"/>
      <c r="P416" s="108"/>
      <c r="Q416" s="246"/>
      <c r="R416" s="246"/>
      <c r="S416" s="246"/>
      <c r="T416" s="246"/>
      <c r="U416" s="246"/>
      <c r="V416" s="246"/>
      <c r="W416" s="246"/>
      <c r="X416" s="246"/>
      <c r="Y416" s="246"/>
    </row>
    <row r="417" spans="1:25" ht="12" customHeight="1">
      <c r="A417" s="22"/>
      <c r="B417" s="22"/>
      <c r="C417" s="22"/>
      <c r="D417" s="22"/>
      <c r="E417" s="22"/>
      <c r="F417" s="22"/>
      <c r="G417" s="22"/>
      <c r="H417" s="109"/>
      <c r="I417" s="22"/>
      <c r="J417" s="22"/>
      <c r="K417" s="108"/>
      <c r="L417" s="245"/>
      <c r="M417" s="108"/>
      <c r="N417" s="22"/>
      <c r="O417" s="22"/>
      <c r="P417" s="108"/>
      <c r="Q417" s="246"/>
      <c r="R417" s="246"/>
      <c r="S417" s="246"/>
      <c r="T417" s="246"/>
      <c r="U417" s="246"/>
      <c r="V417" s="246"/>
      <c r="W417" s="246"/>
      <c r="X417" s="246"/>
      <c r="Y417" s="246"/>
    </row>
    <row r="418" spans="1:25" ht="12" customHeight="1">
      <c r="A418" s="22"/>
      <c r="B418" s="22"/>
      <c r="C418" s="22"/>
      <c r="D418" s="22"/>
      <c r="E418" s="22"/>
      <c r="F418" s="22"/>
      <c r="G418" s="22"/>
      <c r="H418" s="109"/>
      <c r="I418" s="22"/>
      <c r="J418" s="22"/>
      <c r="K418" s="108"/>
      <c r="L418" s="245"/>
      <c r="M418" s="108"/>
      <c r="N418" s="22"/>
      <c r="O418" s="22"/>
      <c r="P418" s="108"/>
      <c r="Q418" s="246"/>
      <c r="R418" s="246"/>
      <c r="S418" s="246"/>
      <c r="T418" s="246"/>
      <c r="U418" s="246"/>
      <c r="V418" s="246"/>
      <c r="W418" s="246"/>
      <c r="X418" s="246"/>
      <c r="Y418" s="246"/>
    </row>
    <row r="419" spans="1:25" ht="12" customHeight="1">
      <c r="A419" s="22"/>
      <c r="B419" s="22"/>
      <c r="C419" s="22"/>
      <c r="D419" s="22"/>
      <c r="E419" s="22"/>
      <c r="F419" s="22"/>
      <c r="G419" s="22"/>
      <c r="H419" s="109"/>
      <c r="I419" s="22"/>
      <c r="J419" s="22"/>
      <c r="K419" s="108"/>
      <c r="L419" s="245"/>
      <c r="M419" s="108"/>
      <c r="N419" s="22"/>
      <c r="O419" s="22"/>
      <c r="P419" s="108"/>
      <c r="Q419" s="246"/>
      <c r="R419" s="246"/>
      <c r="S419" s="246"/>
      <c r="T419" s="246"/>
      <c r="U419" s="246"/>
      <c r="V419" s="246"/>
      <c r="W419" s="246"/>
      <c r="X419" s="246"/>
      <c r="Y419" s="246"/>
    </row>
    <row r="420" spans="1:25" ht="12" customHeight="1">
      <c r="A420" s="22"/>
      <c r="B420" s="22"/>
      <c r="C420" s="22"/>
      <c r="D420" s="22"/>
      <c r="E420" s="22"/>
      <c r="F420" s="22"/>
      <c r="G420" s="22"/>
      <c r="H420" s="109"/>
      <c r="I420" s="22"/>
      <c r="J420" s="22"/>
      <c r="K420" s="108"/>
      <c r="L420" s="245"/>
      <c r="M420" s="108"/>
      <c r="N420" s="22"/>
      <c r="O420" s="22"/>
      <c r="P420" s="108"/>
      <c r="Q420" s="246"/>
      <c r="R420" s="246"/>
      <c r="S420" s="246"/>
      <c r="T420" s="246"/>
      <c r="U420" s="246"/>
      <c r="V420" s="246"/>
      <c r="W420" s="246"/>
      <c r="X420" s="246"/>
      <c r="Y420" s="246"/>
    </row>
    <row r="421" spans="1:25" ht="12" customHeight="1">
      <c r="A421" s="22"/>
      <c r="B421" s="22"/>
      <c r="C421" s="22"/>
      <c r="D421" s="22"/>
      <c r="E421" s="22"/>
      <c r="F421" s="22"/>
      <c r="G421" s="22"/>
      <c r="H421" s="109"/>
      <c r="I421" s="22"/>
      <c r="J421" s="22"/>
      <c r="K421" s="108"/>
      <c r="L421" s="245"/>
      <c r="M421" s="108"/>
      <c r="N421" s="22"/>
      <c r="O421" s="22"/>
      <c r="P421" s="108"/>
      <c r="Q421" s="246"/>
      <c r="R421" s="246"/>
      <c r="S421" s="246"/>
      <c r="T421" s="246"/>
      <c r="U421" s="246"/>
      <c r="V421" s="246"/>
      <c r="W421" s="246"/>
      <c r="X421" s="246"/>
      <c r="Y421" s="246"/>
    </row>
    <row r="422" spans="1:25" ht="12" customHeight="1">
      <c r="A422" s="22"/>
      <c r="B422" s="22"/>
      <c r="C422" s="22"/>
      <c r="D422" s="22"/>
      <c r="E422" s="22"/>
      <c r="F422" s="22"/>
      <c r="G422" s="22"/>
      <c r="H422" s="109"/>
      <c r="I422" s="22"/>
      <c r="J422" s="22"/>
      <c r="K422" s="108"/>
      <c r="L422" s="245"/>
      <c r="M422" s="108"/>
      <c r="N422" s="22"/>
      <c r="O422" s="22"/>
      <c r="P422" s="108"/>
      <c r="Q422" s="246"/>
      <c r="R422" s="246"/>
      <c r="S422" s="246"/>
      <c r="T422" s="246"/>
      <c r="U422" s="246"/>
      <c r="V422" s="246"/>
      <c r="W422" s="246"/>
      <c r="X422" s="246"/>
      <c r="Y422" s="246"/>
    </row>
    <row r="423" spans="1:25" ht="12" customHeight="1">
      <c r="A423" s="22"/>
      <c r="B423" s="22"/>
      <c r="C423" s="22"/>
      <c r="D423" s="22"/>
      <c r="E423" s="22"/>
      <c r="F423" s="22"/>
      <c r="G423" s="22"/>
      <c r="H423" s="109"/>
      <c r="I423" s="22"/>
      <c r="J423" s="22"/>
      <c r="K423" s="108"/>
      <c r="L423" s="245"/>
      <c r="M423" s="108"/>
      <c r="N423" s="22"/>
      <c r="O423" s="22"/>
      <c r="P423" s="108"/>
      <c r="Q423" s="246"/>
      <c r="R423" s="246"/>
      <c r="S423" s="246"/>
      <c r="T423" s="246"/>
      <c r="U423" s="246"/>
      <c r="V423" s="246"/>
      <c r="W423" s="246"/>
      <c r="X423" s="246"/>
      <c r="Y423" s="246"/>
    </row>
    <row r="424" spans="1:25" ht="12" customHeight="1">
      <c r="A424" s="22"/>
      <c r="B424" s="22"/>
      <c r="C424" s="22"/>
      <c r="D424" s="22"/>
      <c r="E424" s="22"/>
      <c r="F424" s="22"/>
      <c r="G424" s="22"/>
      <c r="H424" s="109"/>
      <c r="I424" s="22"/>
      <c r="J424" s="22"/>
      <c r="K424" s="108"/>
      <c r="L424" s="245"/>
      <c r="M424" s="108"/>
      <c r="N424" s="22"/>
      <c r="O424" s="22"/>
      <c r="P424" s="108"/>
      <c r="Q424" s="246"/>
      <c r="R424" s="246"/>
      <c r="S424" s="246"/>
      <c r="T424" s="246"/>
      <c r="U424" s="246"/>
      <c r="V424" s="246"/>
      <c r="W424" s="246"/>
      <c r="X424" s="246"/>
      <c r="Y424" s="246"/>
    </row>
    <row r="425" spans="1:25" ht="12" customHeight="1">
      <c r="A425" s="22"/>
      <c r="B425" s="22"/>
      <c r="C425" s="22"/>
      <c r="D425" s="22"/>
      <c r="E425" s="22"/>
      <c r="F425" s="22"/>
      <c r="G425" s="22"/>
      <c r="H425" s="109"/>
      <c r="I425" s="22"/>
      <c r="J425" s="22"/>
      <c r="K425" s="108"/>
      <c r="L425" s="245"/>
      <c r="M425" s="108"/>
      <c r="N425" s="22"/>
      <c r="O425" s="22"/>
      <c r="P425" s="108"/>
      <c r="Q425" s="246"/>
      <c r="R425" s="246"/>
      <c r="S425" s="246"/>
      <c r="T425" s="246"/>
      <c r="U425" s="246"/>
      <c r="V425" s="246"/>
      <c r="W425" s="246"/>
      <c r="X425" s="246"/>
      <c r="Y425" s="246"/>
    </row>
    <row r="426" spans="1:25" ht="12" customHeight="1">
      <c r="A426" s="22"/>
      <c r="B426" s="22"/>
      <c r="C426" s="22"/>
      <c r="D426" s="22"/>
      <c r="E426" s="22"/>
      <c r="F426" s="22"/>
      <c r="G426" s="22"/>
      <c r="H426" s="109"/>
      <c r="I426" s="22"/>
      <c r="J426" s="22"/>
      <c r="K426" s="108"/>
      <c r="L426" s="245"/>
      <c r="M426" s="108"/>
      <c r="N426" s="22"/>
      <c r="O426" s="22"/>
      <c r="P426" s="108"/>
      <c r="Q426" s="246"/>
      <c r="R426" s="246"/>
      <c r="S426" s="246"/>
      <c r="T426" s="246"/>
      <c r="U426" s="246"/>
      <c r="V426" s="246"/>
      <c r="W426" s="246"/>
      <c r="X426" s="246"/>
      <c r="Y426" s="246"/>
    </row>
    <row r="427" spans="1:25" ht="12" customHeight="1">
      <c r="A427" s="22"/>
      <c r="B427" s="22"/>
      <c r="C427" s="22"/>
      <c r="D427" s="22"/>
      <c r="E427" s="22"/>
      <c r="F427" s="22"/>
      <c r="G427" s="22"/>
      <c r="H427" s="109"/>
      <c r="I427" s="22"/>
      <c r="J427" s="22"/>
      <c r="K427" s="108"/>
      <c r="L427" s="245"/>
      <c r="M427" s="108"/>
      <c r="N427" s="22"/>
      <c r="O427" s="22"/>
      <c r="P427" s="108"/>
      <c r="Q427" s="246"/>
      <c r="R427" s="246"/>
      <c r="S427" s="246"/>
      <c r="T427" s="246"/>
      <c r="U427" s="246"/>
      <c r="V427" s="246"/>
      <c r="W427" s="246"/>
      <c r="X427" s="246"/>
      <c r="Y427" s="246"/>
    </row>
    <row r="428" spans="1:25" ht="12" customHeight="1">
      <c r="A428" s="22"/>
      <c r="B428" s="22"/>
      <c r="C428" s="22"/>
      <c r="D428" s="22"/>
      <c r="E428" s="22"/>
      <c r="F428" s="22"/>
      <c r="G428" s="22"/>
      <c r="H428" s="109"/>
      <c r="I428" s="22"/>
      <c r="J428" s="22"/>
      <c r="K428" s="108"/>
      <c r="L428" s="245"/>
      <c r="M428" s="108"/>
      <c r="N428" s="22"/>
      <c r="O428" s="22"/>
      <c r="P428" s="108"/>
      <c r="Q428" s="246"/>
      <c r="R428" s="246"/>
      <c r="S428" s="246"/>
      <c r="T428" s="246"/>
      <c r="U428" s="246"/>
      <c r="V428" s="246"/>
      <c r="W428" s="246"/>
      <c r="X428" s="246"/>
      <c r="Y428" s="246"/>
    </row>
    <row r="429" spans="1:25" ht="12" customHeight="1">
      <c r="A429" s="22"/>
      <c r="B429" s="22"/>
      <c r="C429" s="22"/>
      <c r="D429" s="22"/>
      <c r="E429" s="22"/>
      <c r="F429" s="22"/>
      <c r="G429" s="22"/>
      <c r="H429" s="109"/>
      <c r="I429" s="22"/>
      <c r="J429" s="22"/>
      <c r="K429" s="108"/>
      <c r="L429" s="245"/>
      <c r="M429" s="108"/>
      <c r="N429" s="22"/>
      <c r="O429" s="22"/>
      <c r="P429" s="108"/>
      <c r="Q429" s="246"/>
      <c r="R429" s="246"/>
      <c r="S429" s="246"/>
      <c r="T429" s="246"/>
      <c r="U429" s="246"/>
      <c r="V429" s="246"/>
      <c r="W429" s="246"/>
      <c r="X429" s="246"/>
      <c r="Y429" s="246"/>
    </row>
    <row r="430" spans="1:25" ht="12" customHeight="1">
      <c r="A430" s="22"/>
      <c r="B430" s="22"/>
      <c r="C430" s="22"/>
      <c r="D430" s="22"/>
      <c r="E430" s="22"/>
      <c r="F430" s="22"/>
      <c r="G430" s="22"/>
      <c r="H430" s="109"/>
      <c r="I430" s="22"/>
      <c r="J430" s="22"/>
      <c r="K430" s="108"/>
      <c r="L430" s="245"/>
      <c r="M430" s="108"/>
      <c r="N430" s="22"/>
      <c r="O430" s="22"/>
      <c r="P430" s="108"/>
      <c r="Q430" s="246"/>
      <c r="R430" s="246"/>
      <c r="S430" s="246"/>
      <c r="T430" s="246"/>
      <c r="U430" s="246"/>
      <c r="V430" s="246"/>
      <c r="W430" s="246"/>
      <c r="X430" s="246"/>
      <c r="Y430" s="246"/>
    </row>
    <row r="431" spans="1:25" ht="12" customHeight="1">
      <c r="A431" s="22"/>
      <c r="B431" s="22"/>
      <c r="C431" s="22"/>
      <c r="D431" s="22"/>
      <c r="E431" s="22"/>
      <c r="F431" s="22"/>
      <c r="G431" s="22"/>
      <c r="H431" s="109"/>
      <c r="I431" s="22"/>
      <c r="J431" s="22"/>
      <c r="K431" s="108"/>
      <c r="L431" s="245"/>
      <c r="M431" s="108"/>
      <c r="N431" s="22"/>
      <c r="O431" s="22"/>
      <c r="P431" s="108"/>
      <c r="Q431" s="246"/>
      <c r="R431" s="246"/>
      <c r="S431" s="246"/>
      <c r="T431" s="246"/>
      <c r="U431" s="246"/>
      <c r="V431" s="246"/>
      <c r="W431" s="246"/>
      <c r="X431" s="246"/>
      <c r="Y431" s="246"/>
    </row>
    <row r="432" spans="1:25" ht="12" customHeight="1">
      <c r="A432" s="22"/>
      <c r="B432" s="22"/>
      <c r="C432" s="22"/>
      <c r="D432" s="22"/>
      <c r="E432" s="22"/>
      <c r="F432" s="22"/>
      <c r="G432" s="22"/>
      <c r="H432" s="109"/>
      <c r="I432" s="22"/>
      <c r="J432" s="22"/>
      <c r="K432" s="108"/>
      <c r="L432" s="245"/>
      <c r="M432" s="108"/>
      <c r="N432" s="22"/>
      <c r="O432" s="22"/>
      <c r="P432" s="108"/>
      <c r="Q432" s="246"/>
      <c r="R432" s="246"/>
      <c r="S432" s="246"/>
      <c r="T432" s="246"/>
      <c r="U432" s="246"/>
      <c r="V432" s="246"/>
      <c r="W432" s="246"/>
      <c r="X432" s="246"/>
      <c r="Y432" s="246"/>
    </row>
    <row r="433" spans="1:25" ht="12" customHeight="1">
      <c r="A433" s="22"/>
      <c r="B433" s="22"/>
      <c r="C433" s="22"/>
      <c r="D433" s="22"/>
      <c r="E433" s="22"/>
      <c r="F433" s="22"/>
      <c r="G433" s="22"/>
      <c r="H433" s="109"/>
      <c r="I433" s="22"/>
      <c r="J433" s="22"/>
      <c r="K433" s="108"/>
      <c r="L433" s="245"/>
      <c r="M433" s="108"/>
      <c r="N433" s="22"/>
      <c r="O433" s="22"/>
      <c r="P433" s="108"/>
      <c r="Q433" s="246"/>
      <c r="R433" s="246"/>
      <c r="S433" s="246"/>
      <c r="T433" s="246"/>
      <c r="U433" s="246"/>
      <c r="V433" s="246"/>
      <c r="W433" s="246"/>
      <c r="X433" s="246"/>
      <c r="Y433" s="246"/>
    </row>
    <row r="434" spans="1:25" ht="12" customHeight="1">
      <c r="A434" s="22"/>
      <c r="B434" s="22"/>
      <c r="C434" s="22"/>
      <c r="D434" s="22"/>
      <c r="E434" s="22"/>
      <c r="F434" s="22"/>
      <c r="G434" s="22"/>
      <c r="H434" s="109"/>
      <c r="I434" s="22"/>
      <c r="J434" s="22"/>
      <c r="K434" s="108"/>
      <c r="L434" s="245"/>
      <c r="M434" s="108"/>
      <c r="N434" s="22"/>
      <c r="O434" s="22"/>
      <c r="P434" s="108"/>
      <c r="Q434" s="246"/>
      <c r="R434" s="246"/>
      <c r="S434" s="246"/>
      <c r="T434" s="246"/>
      <c r="U434" s="246"/>
      <c r="V434" s="246"/>
      <c r="W434" s="246"/>
      <c r="X434" s="246"/>
      <c r="Y434" s="246"/>
    </row>
    <row r="435" spans="1:25" ht="12" customHeight="1">
      <c r="A435" s="22"/>
      <c r="B435" s="22"/>
      <c r="C435" s="22"/>
      <c r="D435" s="22"/>
      <c r="E435" s="22"/>
      <c r="F435" s="22"/>
      <c r="G435" s="22"/>
      <c r="H435" s="109"/>
      <c r="I435" s="22"/>
      <c r="J435" s="22"/>
      <c r="K435" s="108"/>
      <c r="L435" s="245"/>
      <c r="M435" s="108"/>
      <c r="N435" s="22"/>
      <c r="O435" s="22"/>
      <c r="P435" s="108"/>
      <c r="Q435" s="246"/>
      <c r="R435" s="246"/>
      <c r="S435" s="246"/>
      <c r="T435" s="246"/>
      <c r="U435" s="246"/>
      <c r="V435" s="246"/>
      <c r="W435" s="246"/>
      <c r="X435" s="246"/>
      <c r="Y435" s="246"/>
    </row>
    <row r="436" spans="1:25" ht="12" customHeight="1">
      <c r="A436" s="22"/>
      <c r="B436" s="22"/>
      <c r="C436" s="22"/>
      <c r="D436" s="22"/>
      <c r="E436" s="22"/>
      <c r="F436" s="22"/>
      <c r="G436" s="22"/>
      <c r="H436" s="109"/>
      <c r="I436" s="22"/>
      <c r="J436" s="22"/>
      <c r="K436" s="108"/>
      <c r="L436" s="245"/>
      <c r="M436" s="108"/>
      <c r="N436" s="22"/>
      <c r="O436" s="22"/>
      <c r="P436" s="108"/>
      <c r="Q436" s="246"/>
      <c r="R436" s="246"/>
      <c r="S436" s="246"/>
      <c r="T436" s="246"/>
      <c r="U436" s="246"/>
      <c r="V436" s="246"/>
      <c r="W436" s="246"/>
      <c r="X436" s="246"/>
      <c r="Y436" s="246"/>
    </row>
    <row r="437" spans="1:25" ht="12" customHeight="1">
      <c r="A437" s="22"/>
      <c r="B437" s="22"/>
      <c r="C437" s="22"/>
      <c r="D437" s="22"/>
      <c r="E437" s="22"/>
      <c r="F437" s="22"/>
      <c r="G437" s="22"/>
      <c r="H437" s="109"/>
      <c r="I437" s="22"/>
      <c r="J437" s="22"/>
      <c r="K437" s="108"/>
      <c r="L437" s="245"/>
      <c r="M437" s="108"/>
      <c r="N437" s="22"/>
      <c r="O437" s="22"/>
      <c r="P437" s="108"/>
      <c r="Q437" s="246"/>
      <c r="R437" s="246"/>
      <c r="S437" s="246"/>
      <c r="T437" s="246"/>
      <c r="U437" s="246"/>
      <c r="V437" s="246"/>
      <c r="W437" s="246"/>
      <c r="X437" s="246"/>
      <c r="Y437" s="246"/>
    </row>
    <row r="438" spans="1:25" ht="12" customHeight="1">
      <c r="A438" s="22"/>
      <c r="B438" s="22"/>
      <c r="C438" s="22"/>
      <c r="D438" s="22"/>
      <c r="E438" s="22"/>
      <c r="F438" s="22"/>
      <c r="G438" s="22"/>
      <c r="H438" s="109"/>
      <c r="I438" s="22"/>
      <c r="J438" s="22"/>
      <c r="K438" s="108"/>
      <c r="L438" s="245"/>
      <c r="M438" s="108"/>
      <c r="N438" s="22"/>
      <c r="O438" s="22"/>
      <c r="P438" s="108"/>
      <c r="Q438" s="246"/>
      <c r="R438" s="246"/>
      <c r="S438" s="246"/>
      <c r="T438" s="246"/>
      <c r="U438" s="246"/>
      <c r="V438" s="246"/>
      <c r="W438" s="246"/>
      <c r="X438" s="246"/>
      <c r="Y438" s="246"/>
    </row>
    <row r="439" spans="1:25" ht="12" customHeight="1">
      <c r="A439" s="22"/>
      <c r="B439" s="22"/>
      <c r="C439" s="22"/>
      <c r="D439" s="22"/>
      <c r="E439" s="22"/>
      <c r="F439" s="22"/>
      <c r="G439" s="22"/>
      <c r="H439" s="109"/>
      <c r="I439" s="22"/>
      <c r="J439" s="22"/>
      <c r="K439" s="108"/>
      <c r="L439" s="245"/>
      <c r="M439" s="108"/>
      <c r="N439" s="22"/>
      <c r="O439" s="22"/>
      <c r="P439" s="108"/>
      <c r="Q439" s="246"/>
      <c r="R439" s="246"/>
      <c r="S439" s="246"/>
      <c r="T439" s="246"/>
      <c r="U439" s="246"/>
      <c r="V439" s="246"/>
      <c r="W439" s="246"/>
      <c r="X439" s="246"/>
      <c r="Y439" s="246"/>
    </row>
    <row r="440" spans="1:25" ht="12" customHeight="1">
      <c r="A440" s="22"/>
      <c r="B440" s="22"/>
      <c r="C440" s="22"/>
      <c r="D440" s="22"/>
      <c r="E440" s="22"/>
      <c r="F440" s="22"/>
      <c r="G440" s="22"/>
      <c r="H440" s="109"/>
      <c r="I440" s="22"/>
      <c r="J440" s="22"/>
      <c r="K440" s="108"/>
      <c r="L440" s="245"/>
      <c r="M440" s="108"/>
      <c r="N440" s="22"/>
      <c r="O440" s="22"/>
      <c r="P440" s="108"/>
      <c r="Q440" s="246"/>
      <c r="R440" s="246"/>
      <c r="S440" s="246"/>
      <c r="T440" s="246"/>
      <c r="U440" s="246"/>
      <c r="V440" s="246"/>
      <c r="W440" s="246"/>
      <c r="X440" s="246"/>
      <c r="Y440" s="246"/>
    </row>
    <row r="441" spans="1:25" ht="12" customHeight="1">
      <c r="A441" s="22"/>
      <c r="B441" s="22"/>
      <c r="C441" s="22"/>
      <c r="D441" s="22"/>
      <c r="E441" s="22"/>
      <c r="F441" s="22"/>
      <c r="G441" s="22"/>
      <c r="H441" s="109"/>
      <c r="I441" s="22"/>
      <c r="J441" s="22"/>
      <c r="K441" s="108"/>
      <c r="L441" s="245"/>
      <c r="M441" s="108"/>
      <c r="N441" s="22"/>
      <c r="O441" s="22"/>
      <c r="P441" s="108"/>
      <c r="Q441" s="246"/>
      <c r="R441" s="246"/>
      <c r="S441" s="246"/>
      <c r="T441" s="246"/>
      <c r="U441" s="246"/>
      <c r="V441" s="246"/>
      <c r="W441" s="246"/>
      <c r="X441" s="246"/>
      <c r="Y441" s="246"/>
    </row>
    <row r="442" spans="1:25" ht="12" customHeight="1">
      <c r="A442" s="22"/>
      <c r="B442" s="22"/>
      <c r="C442" s="22"/>
      <c r="D442" s="22"/>
      <c r="E442" s="22"/>
      <c r="F442" s="22"/>
      <c r="G442" s="22"/>
      <c r="H442" s="109"/>
      <c r="I442" s="22"/>
      <c r="J442" s="22"/>
      <c r="K442" s="108"/>
      <c r="L442" s="245"/>
      <c r="M442" s="108"/>
      <c r="N442" s="22"/>
      <c r="O442" s="22"/>
      <c r="P442" s="108"/>
      <c r="Q442" s="246"/>
      <c r="R442" s="246"/>
      <c r="S442" s="246"/>
      <c r="T442" s="246"/>
      <c r="U442" s="246"/>
      <c r="V442" s="246"/>
      <c r="W442" s="246"/>
      <c r="X442" s="246"/>
      <c r="Y442" s="246"/>
    </row>
    <row r="443" spans="1:25" ht="12" customHeight="1">
      <c r="A443" s="22"/>
      <c r="B443" s="22"/>
      <c r="C443" s="22"/>
      <c r="D443" s="22"/>
      <c r="E443" s="22"/>
      <c r="F443" s="22"/>
      <c r="G443" s="22"/>
      <c r="H443" s="109"/>
      <c r="I443" s="22"/>
      <c r="J443" s="22"/>
      <c r="K443" s="108"/>
      <c r="L443" s="245"/>
      <c r="M443" s="108"/>
      <c r="N443" s="22"/>
      <c r="O443" s="22"/>
      <c r="P443" s="108"/>
      <c r="Q443" s="246"/>
      <c r="R443" s="246"/>
      <c r="S443" s="246"/>
      <c r="T443" s="246"/>
      <c r="U443" s="246"/>
      <c r="V443" s="246"/>
      <c r="W443" s="246"/>
      <c r="X443" s="246"/>
      <c r="Y443" s="246"/>
    </row>
    <row r="444" spans="1:25" ht="12" customHeight="1">
      <c r="A444" s="22"/>
      <c r="B444" s="22"/>
      <c r="C444" s="22"/>
      <c r="D444" s="22"/>
      <c r="E444" s="22"/>
      <c r="F444" s="22"/>
      <c r="G444" s="22"/>
      <c r="H444" s="109"/>
      <c r="I444" s="22"/>
      <c r="J444" s="22"/>
      <c r="K444" s="108"/>
      <c r="L444" s="245"/>
      <c r="M444" s="108"/>
      <c r="N444" s="22"/>
      <c r="O444" s="22"/>
      <c r="P444" s="108"/>
      <c r="Q444" s="246"/>
      <c r="R444" s="246"/>
      <c r="S444" s="246"/>
      <c r="T444" s="246"/>
      <c r="U444" s="246"/>
      <c r="V444" s="246"/>
      <c r="W444" s="246"/>
      <c r="X444" s="246"/>
      <c r="Y444" s="246"/>
    </row>
    <row r="445" spans="1:25" ht="12" customHeight="1">
      <c r="A445" s="22"/>
      <c r="B445" s="22"/>
      <c r="C445" s="22"/>
      <c r="D445" s="22"/>
      <c r="E445" s="22"/>
      <c r="F445" s="22"/>
      <c r="G445" s="22"/>
      <c r="H445" s="109"/>
      <c r="I445" s="22"/>
      <c r="J445" s="22"/>
      <c r="K445" s="108"/>
      <c r="L445" s="245"/>
      <c r="M445" s="108"/>
      <c r="N445" s="22"/>
      <c r="O445" s="22"/>
      <c r="P445" s="108"/>
      <c r="Q445" s="246"/>
      <c r="R445" s="246"/>
      <c r="S445" s="246"/>
      <c r="T445" s="246"/>
      <c r="U445" s="246"/>
      <c r="V445" s="246"/>
      <c r="W445" s="246"/>
      <c r="X445" s="246"/>
      <c r="Y445" s="246"/>
    </row>
    <row r="446" spans="1:25" ht="12" customHeight="1">
      <c r="A446" s="22"/>
      <c r="B446" s="22"/>
      <c r="C446" s="22"/>
      <c r="D446" s="22"/>
      <c r="E446" s="22"/>
      <c r="F446" s="22"/>
      <c r="G446" s="22"/>
      <c r="H446" s="109"/>
      <c r="I446" s="22"/>
      <c r="J446" s="22"/>
      <c r="K446" s="108"/>
      <c r="L446" s="245"/>
      <c r="M446" s="108"/>
      <c r="N446" s="22"/>
      <c r="O446" s="22"/>
      <c r="P446" s="108"/>
      <c r="Q446" s="246"/>
      <c r="R446" s="246"/>
      <c r="S446" s="246"/>
      <c r="T446" s="246"/>
      <c r="U446" s="246"/>
      <c r="V446" s="246"/>
      <c r="W446" s="246"/>
      <c r="X446" s="246"/>
      <c r="Y446" s="246"/>
    </row>
    <row r="447" spans="1:25" ht="12" customHeight="1">
      <c r="A447" s="22"/>
      <c r="B447" s="22"/>
      <c r="C447" s="22"/>
      <c r="D447" s="22"/>
      <c r="E447" s="22"/>
      <c r="F447" s="22"/>
      <c r="G447" s="22"/>
      <c r="H447" s="109"/>
      <c r="I447" s="22"/>
      <c r="J447" s="22"/>
      <c r="K447" s="108"/>
      <c r="L447" s="245"/>
      <c r="M447" s="108"/>
      <c r="N447" s="22"/>
      <c r="O447" s="22"/>
      <c r="P447" s="108"/>
      <c r="Q447" s="246"/>
      <c r="R447" s="246"/>
      <c r="S447" s="246"/>
      <c r="T447" s="246"/>
      <c r="U447" s="246"/>
      <c r="V447" s="246"/>
      <c r="W447" s="246"/>
      <c r="X447" s="246"/>
      <c r="Y447" s="246"/>
    </row>
    <row r="448" spans="1:25" ht="12" customHeight="1">
      <c r="A448" s="22"/>
      <c r="B448" s="22"/>
      <c r="C448" s="22"/>
      <c r="D448" s="22"/>
      <c r="E448" s="22"/>
      <c r="F448" s="22"/>
      <c r="G448" s="22"/>
      <c r="H448" s="109"/>
      <c r="I448" s="22"/>
      <c r="J448" s="22"/>
      <c r="K448" s="108"/>
      <c r="L448" s="245"/>
      <c r="M448" s="108"/>
      <c r="N448" s="22"/>
      <c r="O448" s="22"/>
      <c r="P448" s="108"/>
      <c r="Q448" s="246"/>
      <c r="R448" s="246"/>
      <c r="S448" s="246"/>
      <c r="T448" s="246"/>
      <c r="U448" s="246"/>
      <c r="V448" s="246"/>
      <c r="W448" s="246"/>
      <c r="X448" s="246"/>
      <c r="Y448" s="246"/>
    </row>
    <row r="449" spans="1:25" ht="12" customHeight="1">
      <c r="A449" s="22"/>
      <c r="B449" s="22"/>
      <c r="C449" s="22"/>
      <c r="D449" s="22"/>
      <c r="E449" s="22"/>
      <c r="F449" s="22"/>
      <c r="G449" s="22"/>
      <c r="H449" s="109"/>
      <c r="I449" s="22"/>
      <c r="J449" s="22"/>
      <c r="K449" s="108"/>
      <c r="L449" s="245"/>
      <c r="M449" s="108"/>
      <c r="N449" s="22"/>
      <c r="O449" s="22"/>
      <c r="P449" s="108"/>
      <c r="Q449" s="246"/>
      <c r="R449" s="246"/>
      <c r="S449" s="246"/>
      <c r="T449" s="246"/>
      <c r="U449" s="246"/>
      <c r="V449" s="246"/>
      <c r="W449" s="246"/>
      <c r="X449" s="246"/>
      <c r="Y449" s="246"/>
    </row>
    <row r="450" spans="1:25" ht="12" customHeight="1">
      <c r="A450" s="22"/>
      <c r="B450" s="22"/>
      <c r="C450" s="22"/>
      <c r="D450" s="22"/>
      <c r="E450" s="22"/>
      <c r="F450" s="22"/>
      <c r="G450" s="22"/>
      <c r="H450" s="109"/>
      <c r="I450" s="22"/>
      <c r="J450" s="22"/>
      <c r="K450" s="108"/>
      <c r="L450" s="245"/>
      <c r="M450" s="108"/>
      <c r="N450" s="22"/>
      <c r="O450" s="22"/>
      <c r="P450" s="108"/>
      <c r="Q450" s="246"/>
      <c r="R450" s="246"/>
      <c r="S450" s="246"/>
      <c r="T450" s="246"/>
      <c r="U450" s="246"/>
      <c r="V450" s="246"/>
      <c r="W450" s="246"/>
      <c r="X450" s="246"/>
      <c r="Y450" s="246"/>
    </row>
    <row r="451" spans="1:25" ht="12" customHeight="1">
      <c r="A451" s="22"/>
      <c r="B451" s="22"/>
      <c r="C451" s="22"/>
      <c r="D451" s="22"/>
      <c r="E451" s="22"/>
      <c r="F451" s="22"/>
      <c r="G451" s="22"/>
      <c r="H451" s="109"/>
      <c r="I451" s="22"/>
      <c r="J451" s="22"/>
      <c r="K451" s="108"/>
      <c r="L451" s="245"/>
      <c r="M451" s="108"/>
      <c r="N451" s="22"/>
      <c r="O451" s="22"/>
      <c r="P451" s="108"/>
      <c r="Q451" s="246"/>
      <c r="R451" s="246"/>
      <c r="S451" s="246"/>
      <c r="T451" s="246"/>
      <c r="U451" s="246"/>
      <c r="V451" s="246"/>
      <c r="W451" s="246"/>
      <c r="X451" s="246"/>
      <c r="Y451" s="246"/>
    </row>
    <row r="452" spans="1:25" ht="12" customHeight="1">
      <c r="A452" s="22"/>
      <c r="B452" s="22"/>
      <c r="C452" s="22"/>
      <c r="D452" s="22"/>
      <c r="E452" s="22"/>
      <c r="F452" s="22"/>
      <c r="G452" s="22"/>
      <c r="H452" s="109"/>
      <c r="I452" s="22"/>
      <c r="J452" s="22"/>
      <c r="K452" s="108"/>
      <c r="L452" s="245"/>
      <c r="M452" s="108"/>
      <c r="N452" s="22"/>
      <c r="O452" s="22"/>
      <c r="P452" s="108"/>
      <c r="Q452" s="246"/>
      <c r="R452" s="246"/>
      <c r="S452" s="246"/>
      <c r="T452" s="246"/>
      <c r="U452" s="246"/>
      <c r="V452" s="246"/>
      <c r="W452" s="246"/>
      <c r="X452" s="246"/>
      <c r="Y452" s="246"/>
    </row>
    <row r="453" spans="1:25" ht="12" customHeight="1">
      <c r="A453" s="22"/>
      <c r="B453" s="22"/>
      <c r="C453" s="22"/>
      <c r="D453" s="22"/>
      <c r="E453" s="22"/>
      <c r="F453" s="22"/>
      <c r="G453" s="22"/>
      <c r="H453" s="109"/>
      <c r="I453" s="22"/>
      <c r="J453" s="22"/>
      <c r="K453" s="108"/>
      <c r="L453" s="245"/>
      <c r="M453" s="108"/>
      <c r="N453" s="22"/>
      <c r="O453" s="22"/>
      <c r="P453" s="108"/>
      <c r="Q453" s="246"/>
      <c r="R453" s="246"/>
      <c r="S453" s="246"/>
      <c r="T453" s="246"/>
      <c r="U453" s="246"/>
      <c r="V453" s="246"/>
      <c r="W453" s="246"/>
      <c r="X453" s="246"/>
      <c r="Y453" s="246"/>
    </row>
    <row r="454" spans="1:25" ht="12" customHeight="1">
      <c r="A454" s="22"/>
      <c r="B454" s="22"/>
      <c r="C454" s="22"/>
      <c r="D454" s="22"/>
      <c r="E454" s="22"/>
      <c r="F454" s="22"/>
      <c r="G454" s="22"/>
      <c r="H454" s="109"/>
      <c r="I454" s="22"/>
      <c r="J454" s="22"/>
      <c r="K454" s="108"/>
      <c r="L454" s="245"/>
      <c r="M454" s="108"/>
      <c r="N454" s="22"/>
      <c r="O454" s="22"/>
      <c r="P454" s="108"/>
      <c r="Q454" s="246"/>
      <c r="R454" s="246"/>
      <c r="S454" s="246"/>
      <c r="T454" s="246"/>
      <c r="U454" s="246"/>
      <c r="V454" s="246"/>
      <c r="W454" s="246"/>
      <c r="X454" s="246"/>
      <c r="Y454" s="246"/>
    </row>
    <row r="455" spans="1:25" ht="12" customHeight="1">
      <c r="A455" s="22"/>
      <c r="B455" s="22"/>
      <c r="C455" s="22"/>
      <c r="D455" s="22"/>
      <c r="E455" s="22"/>
      <c r="F455" s="22"/>
      <c r="G455" s="22"/>
      <c r="H455" s="109"/>
      <c r="I455" s="22"/>
      <c r="J455" s="22"/>
      <c r="K455" s="108"/>
      <c r="L455" s="245"/>
      <c r="M455" s="108"/>
      <c r="N455" s="22"/>
      <c r="O455" s="22"/>
      <c r="P455" s="108"/>
      <c r="Q455" s="246"/>
      <c r="R455" s="246"/>
      <c r="S455" s="246"/>
      <c r="T455" s="246"/>
      <c r="U455" s="246"/>
      <c r="V455" s="246"/>
      <c r="W455" s="246"/>
      <c r="X455" s="246"/>
      <c r="Y455" s="246"/>
    </row>
    <row r="456" spans="1:25" ht="12" customHeight="1">
      <c r="A456" s="22"/>
      <c r="B456" s="22"/>
      <c r="C456" s="22"/>
      <c r="D456" s="22"/>
      <c r="E456" s="22"/>
      <c r="F456" s="22"/>
      <c r="G456" s="22"/>
      <c r="H456" s="109"/>
      <c r="I456" s="22"/>
      <c r="J456" s="22"/>
      <c r="K456" s="108"/>
      <c r="L456" s="245"/>
      <c r="M456" s="108"/>
      <c r="N456" s="22"/>
      <c r="O456" s="22"/>
      <c r="P456" s="108"/>
      <c r="Q456" s="246"/>
      <c r="R456" s="246"/>
      <c r="S456" s="246"/>
      <c r="T456" s="246"/>
      <c r="U456" s="246"/>
      <c r="V456" s="246"/>
      <c r="W456" s="246"/>
      <c r="X456" s="246"/>
      <c r="Y456" s="246"/>
    </row>
    <row r="457" spans="1:25" ht="12" customHeight="1">
      <c r="A457" s="22"/>
      <c r="B457" s="22"/>
      <c r="C457" s="22"/>
      <c r="D457" s="22"/>
      <c r="E457" s="22"/>
      <c r="F457" s="22"/>
      <c r="G457" s="22"/>
      <c r="H457" s="109"/>
      <c r="I457" s="22"/>
      <c r="J457" s="22"/>
      <c r="K457" s="108"/>
      <c r="L457" s="245"/>
      <c r="M457" s="108"/>
      <c r="N457" s="22"/>
      <c r="O457" s="22"/>
      <c r="P457" s="108"/>
      <c r="Q457" s="246"/>
      <c r="R457" s="246"/>
      <c r="S457" s="246"/>
      <c r="T457" s="246"/>
      <c r="U457" s="246"/>
      <c r="V457" s="246"/>
      <c r="W457" s="246"/>
      <c r="X457" s="246"/>
      <c r="Y457" s="246"/>
    </row>
    <row r="458" spans="1:25" ht="12" customHeight="1">
      <c r="A458" s="22"/>
      <c r="B458" s="22"/>
      <c r="C458" s="22"/>
      <c r="D458" s="22"/>
      <c r="E458" s="22"/>
      <c r="F458" s="22"/>
      <c r="G458" s="22"/>
      <c r="H458" s="109"/>
      <c r="I458" s="22"/>
      <c r="J458" s="22"/>
      <c r="K458" s="108"/>
      <c r="L458" s="245"/>
      <c r="M458" s="108"/>
      <c r="N458" s="22"/>
      <c r="O458" s="22"/>
      <c r="P458" s="108"/>
      <c r="Q458" s="246"/>
      <c r="R458" s="246"/>
      <c r="S458" s="246"/>
      <c r="T458" s="246"/>
      <c r="U458" s="246"/>
      <c r="V458" s="246"/>
      <c r="W458" s="246"/>
      <c r="X458" s="246"/>
      <c r="Y458" s="246"/>
    </row>
    <row r="459" spans="1:25" ht="12" customHeight="1">
      <c r="A459" s="22"/>
      <c r="B459" s="22"/>
      <c r="C459" s="22"/>
      <c r="D459" s="22"/>
      <c r="E459" s="22"/>
      <c r="F459" s="22"/>
      <c r="G459" s="22"/>
      <c r="H459" s="109"/>
      <c r="I459" s="22"/>
      <c r="J459" s="22"/>
      <c r="K459" s="108"/>
      <c r="L459" s="245"/>
      <c r="M459" s="108"/>
      <c r="N459" s="22"/>
      <c r="O459" s="22"/>
      <c r="P459" s="108"/>
      <c r="Q459" s="246"/>
      <c r="R459" s="246"/>
      <c r="S459" s="246"/>
      <c r="T459" s="246"/>
      <c r="U459" s="246"/>
      <c r="V459" s="246"/>
      <c r="W459" s="246"/>
      <c r="X459" s="246"/>
      <c r="Y459" s="246"/>
    </row>
  </sheetData>
  <mergeCells count="46">
    <mergeCell ref="F3:F4"/>
    <mergeCell ref="G3:G4"/>
    <mergeCell ref="H3:H4"/>
    <mergeCell ref="I3:I4"/>
    <mergeCell ref="H89:H90"/>
    <mergeCell ref="I89:I90"/>
    <mergeCell ref="J89:J90"/>
    <mergeCell ref="J3:J4"/>
    <mergeCell ref="K3:K4"/>
    <mergeCell ref="A1:P1"/>
    <mergeCell ref="A2:O2"/>
    <mergeCell ref="A3:A4"/>
    <mergeCell ref="B3:B4"/>
    <mergeCell ref="C3:C4"/>
    <mergeCell ref="D3:D4"/>
    <mergeCell ref="E3:E4"/>
    <mergeCell ref="O3:O4"/>
    <mergeCell ref="L3:M3"/>
    <mergeCell ref="N3:N4"/>
    <mergeCell ref="O5:O6"/>
    <mergeCell ref="P5:P6"/>
    <mergeCell ref="O12:O13"/>
    <mergeCell ref="P12:P13"/>
    <mergeCell ref="P16:P17"/>
    <mergeCell ref="O16:O17"/>
    <mergeCell ref="O18:O19"/>
    <mergeCell ref="P18:P19"/>
    <mergeCell ref="O91:O93"/>
    <mergeCell ref="P91:P93"/>
    <mergeCell ref="O94:O96"/>
    <mergeCell ref="P94:P96"/>
    <mergeCell ref="O134:O135"/>
    <mergeCell ref="A149:N149"/>
    <mergeCell ref="O100:O101"/>
    <mergeCell ref="P100:P101"/>
    <mergeCell ref="O102:O103"/>
    <mergeCell ref="P102:P103"/>
    <mergeCell ref="O107:O109"/>
    <mergeCell ref="P107:P109"/>
    <mergeCell ref="P134:P135"/>
    <mergeCell ref="O138:O139"/>
    <mergeCell ref="P138:P139"/>
    <mergeCell ref="O143:O144"/>
    <mergeCell ref="P143:P144"/>
    <mergeCell ref="O145:O146"/>
    <mergeCell ref="P145:P146"/>
  </mergeCells>
  <printOptions horizontalCentered="1" verticalCentered="1"/>
  <pageMargins left="0.25" right="0.25" top="0.75" bottom="0.75" header="0" footer="0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X610"/>
  <sheetViews>
    <sheetView workbookViewId="0"/>
  </sheetViews>
  <sheetFormatPr defaultColWidth="14.42578125" defaultRowHeight="15" customHeight="1"/>
  <cols>
    <col min="1" max="1" width="4" customWidth="1"/>
    <col min="2" max="2" width="25" customWidth="1"/>
    <col min="3" max="3" width="17.7109375" customWidth="1"/>
    <col min="4" max="4" width="18" customWidth="1"/>
    <col min="5" max="5" width="25.140625" customWidth="1"/>
    <col min="6" max="6" width="17.7109375" customWidth="1"/>
    <col min="7" max="7" width="10.7109375" customWidth="1"/>
    <col min="8" max="8" width="12.5703125" customWidth="1"/>
    <col min="9" max="9" width="23" customWidth="1"/>
    <col min="10" max="10" width="15.28515625" customWidth="1"/>
    <col min="11" max="11" width="14.140625" customWidth="1"/>
    <col min="12" max="12" width="13.28515625" customWidth="1"/>
    <col min="13" max="13" width="17.85546875" customWidth="1"/>
    <col min="14" max="24" width="8.7109375" customWidth="1"/>
  </cols>
  <sheetData>
    <row r="1" spans="1:24" ht="158.25" customHeight="1">
      <c r="A1" s="22"/>
      <c r="B1" s="776" t="s">
        <v>718</v>
      </c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</row>
    <row r="2" spans="1:24" ht="25.5" customHeight="1">
      <c r="A2" s="813" t="s">
        <v>719</v>
      </c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5"/>
      <c r="M2" s="283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4" ht="48" customHeight="1">
      <c r="A3" s="731" t="s">
        <v>300</v>
      </c>
      <c r="B3" s="731" t="s">
        <v>301</v>
      </c>
      <c r="C3" s="731" t="s">
        <v>302</v>
      </c>
      <c r="D3" s="731" t="s">
        <v>303</v>
      </c>
      <c r="E3" s="731" t="s">
        <v>304</v>
      </c>
      <c r="F3" s="731" t="s">
        <v>16</v>
      </c>
      <c r="G3" s="731" t="s">
        <v>17</v>
      </c>
      <c r="H3" s="731" t="s">
        <v>18</v>
      </c>
      <c r="I3" s="733" t="s">
        <v>21</v>
      </c>
      <c r="J3" s="805" t="s">
        <v>306</v>
      </c>
      <c r="K3" s="737"/>
      <c r="L3" s="731" t="s">
        <v>307</v>
      </c>
      <c r="M3" s="38"/>
      <c r="N3" s="115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ht="16.5" customHeight="1">
      <c r="A4" s="732"/>
      <c r="B4" s="732"/>
      <c r="C4" s="732"/>
      <c r="D4" s="732"/>
      <c r="E4" s="732"/>
      <c r="F4" s="732"/>
      <c r="G4" s="732"/>
      <c r="H4" s="732"/>
      <c r="I4" s="732"/>
      <c r="J4" s="117" t="s">
        <v>23</v>
      </c>
      <c r="K4" s="21" t="s">
        <v>24</v>
      </c>
      <c r="L4" s="732"/>
      <c r="M4" s="247" t="s">
        <v>561</v>
      </c>
      <c r="N4" s="115"/>
      <c r="O4" s="107"/>
      <c r="P4" s="107"/>
      <c r="Q4" s="107"/>
      <c r="R4" s="107"/>
      <c r="S4" s="107"/>
      <c r="T4" s="107"/>
      <c r="U4" s="107"/>
      <c r="V4" s="107"/>
      <c r="W4" s="107"/>
      <c r="X4" s="107"/>
    </row>
    <row r="5" spans="1:24" ht="14.25" customHeight="1">
      <c r="A5" s="137">
        <v>1</v>
      </c>
      <c r="B5" s="284" t="s">
        <v>720</v>
      </c>
      <c r="C5" s="285" t="s">
        <v>26</v>
      </c>
      <c r="D5" s="285" t="s">
        <v>707</v>
      </c>
      <c r="E5" s="285" t="s">
        <v>709</v>
      </c>
      <c r="F5" s="285" t="s">
        <v>29</v>
      </c>
      <c r="G5" s="285" t="s">
        <v>33</v>
      </c>
      <c r="H5" s="285">
        <v>2</v>
      </c>
      <c r="I5" s="286">
        <v>150000</v>
      </c>
      <c r="J5" s="287">
        <v>1</v>
      </c>
      <c r="K5" s="288">
        <f t="shared" ref="K5:K124" si="0">I5*J5</f>
        <v>150000</v>
      </c>
      <c r="L5" s="288">
        <f t="shared" ref="L5:L9" si="1">K5</f>
        <v>150000</v>
      </c>
      <c r="M5" s="289">
        <f t="shared" ref="M5:M10" si="2">L5*90%</f>
        <v>135000</v>
      </c>
      <c r="N5" s="115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4" ht="14.25" customHeight="1">
      <c r="A6" s="137">
        <v>2</v>
      </c>
      <c r="B6" s="284" t="s">
        <v>721</v>
      </c>
      <c r="C6" s="285" t="s">
        <v>26</v>
      </c>
      <c r="D6" s="285" t="s">
        <v>722</v>
      </c>
      <c r="E6" s="285" t="s">
        <v>704</v>
      </c>
      <c r="F6" s="285" t="s">
        <v>29</v>
      </c>
      <c r="G6" s="285" t="s">
        <v>33</v>
      </c>
      <c r="H6" s="285">
        <v>3</v>
      </c>
      <c r="I6" s="286">
        <v>75000</v>
      </c>
      <c r="J6" s="287">
        <v>1</v>
      </c>
      <c r="K6" s="288">
        <f t="shared" si="0"/>
        <v>75000</v>
      </c>
      <c r="L6" s="288">
        <f t="shared" si="1"/>
        <v>75000</v>
      </c>
      <c r="M6" s="289">
        <f t="shared" si="2"/>
        <v>67500</v>
      </c>
      <c r="N6" s="115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ht="14.25" customHeight="1">
      <c r="A7" s="137">
        <v>3</v>
      </c>
      <c r="B7" s="284" t="s">
        <v>723</v>
      </c>
      <c r="C7" s="285" t="s">
        <v>26</v>
      </c>
      <c r="D7" s="285" t="s">
        <v>707</v>
      </c>
      <c r="E7" s="285" t="s">
        <v>706</v>
      </c>
      <c r="F7" s="285" t="s">
        <v>32</v>
      </c>
      <c r="G7" s="285" t="s">
        <v>33</v>
      </c>
      <c r="H7" s="285">
        <v>1</v>
      </c>
      <c r="I7" s="286">
        <v>15000</v>
      </c>
      <c r="J7" s="287">
        <v>1</v>
      </c>
      <c r="K7" s="288">
        <f t="shared" si="0"/>
        <v>15000</v>
      </c>
      <c r="L7" s="288">
        <f t="shared" si="1"/>
        <v>15000</v>
      </c>
      <c r="M7" s="289">
        <f t="shared" si="2"/>
        <v>13500</v>
      </c>
      <c r="N7" s="115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4" ht="14.25" customHeight="1">
      <c r="A8" s="137">
        <v>4</v>
      </c>
      <c r="B8" s="284" t="s">
        <v>724</v>
      </c>
      <c r="C8" s="285" t="s">
        <v>26</v>
      </c>
      <c r="D8" s="285" t="s">
        <v>713</v>
      </c>
      <c r="E8" s="285" t="s">
        <v>725</v>
      </c>
      <c r="F8" s="285" t="s">
        <v>32</v>
      </c>
      <c r="G8" s="285" t="s">
        <v>33</v>
      </c>
      <c r="H8" s="285">
        <v>2</v>
      </c>
      <c r="I8" s="286">
        <v>30000</v>
      </c>
      <c r="J8" s="287">
        <v>1</v>
      </c>
      <c r="K8" s="288">
        <f t="shared" si="0"/>
        <v>30000</v>
      </c>
      <c r="L8" s="288">
        <f t="shared" si="1"/>
        <v>30000</v>
      </c>
      <c r="M8" s="289">
        <f t="shared" si="2"/>
        <v>27000</v>
      </c>
      <c r="N8" s="115"/>
      <c r="O8" s="107"/>
      <c r="P8" s="107"/>
      <c r="Q8" s="107"/>
      <c r="R8" s="107"/>
      <c r="S8" s="107"/>
      <c r="T8" s="107"/>
      <c r="U8" s="107"/>
      <c r="V8" s="107"/>
      <c r="W8" s="107"/>
      <c r="X8" s="107"/>
    </row>
    <row r="9" spans="1:24" ht="14.25" customHeight="1">
      <c r="A9" s="137">
        <v>5</v>
      </c>
      <c r="B9" s="284" t="s">
        <v>726</v>
      </c>
      <c r="C9" s="285" t="s">
        <v>26</v>
      </c>
      <c r="D9" s="285" t="s">
        <v>711</v>
      </c>
      <c r="E9" s="285" t="s">
        <v>710</v>
      </c>
      <c r="F9" s="285" t="s">
        <v>29</v>
      </c>
      <c r="G9" s="285" t="s">
        <v>33</v>
      </c>
      <c r="H9" s="285">
        <v>3</v>
      </c>
      <c r="I9" s="286">
        <v>75000</v>
      </c>
      <c r="J9" s="287">
        <v>1</v>
      </c>
      <c r="K9" s="288">
        <f t="shared" si="0"/>
        <v>75000</v>
      </c>
      <c r="L9" s="288">
        <f t="shared" si="1"/>
        <v>75000</v>
      </c>
      <c r="M9" s="289">
        <f t="shared" si="2"/>
        <v>67500</v>
      </c>
      <c r="N9" s="115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4" ht="14.25" customHeight="1">
      <c r="A10" s="769">
        <v>6</v>
      </c>
      <c r="B10" s="818" t="s">
        <v>727</v>
      </c>
      <c r="C10" s="819" t="s">
        <v>26</v>
      </c>
      <c r="D10" s="819" t="s">
        <v>722</v>
      </c>
      <c r="E10" s="819" t="s">
        <v>705</v>
      </c>
      <c r="F10" s="290" t="s">
        <v>29</v>
      </c>
      <c r="G10" s="290" t="s">
        <v>33</v>
      </c>
      <c r="H10" s="290">
        <v>1</v>
      </c>
      <c r="I10" s="291">
        <v>200000</v>
      </c>
      <c r="J10" s="292">
        <v>1</v>
      </c>
      <c r="K10" s="288">
        <f t="shared" si="0"/>
        <v>200000</v>
      </c>
      <c r="L10" s="825">
        <f>K10+K11</f>
        <v>218750</v>
      </c>
      <c r="M10" s="826">
        <f t="shared" si="2"/>
        <v>196875</v>
      </c>
      <c r="N10" s="115"/>
      <c r="O10" s="107"/>
      <c r="P10" s="107"/>
      <c r="Q10" s="107"/>
      <c r="R10" s="107"/>
      <c r="S10" s="107"/>
      <c r="T10" s="107"/>
      <c r="U10" s="107"/>
      <c r="V10" s="107"/>
      <c r="W10" s="107"/>
      <c r="X10" s="107"/>
    </row>
    <row r="11" spans="1:24" ht="14.25" customHeight="1">
      <c r="A11" s="742"/>
      <c r="B11" s="831"/>
      <c r="C11" s="732"/>
      <c r="D11" s="732"/>
      <c r="E11" s="732"/>
      <c r="F11" s="293" t="s">
        <v>29</v>
      </c>
      <c r="G11" s="293" t="s">
        <v>33</v>
      </c>
      <c r="H11" s="293">
        <v>3</v>
      </c>
      <c r="I11" s="294">
        <v>18750</v>
      </c>
      <c r="J11" s="292">
        <v>1</v>
      </c>
      <c r="K11" s="288">
        <f t="shared" si="0"/>
        <v>18750</v>
      </c>
      <c r="L11" s="727"/>
      <c r="M11" s="824"/>
      <c r="N11" s="115"/>
      <c r="O11" s="107"/>
      <c r="P11" s="107"/>
      <c r="Q11" s="107"/>
      <c r="R11" s="107"/>
      <c r="S11" s="107"/>
      <c r="T11" s="107"/>
      <c r="U11" s="107"/>
      <c r="V11" s="107"/>
      <c r="W11" s="107"/>
      <c r="X11" s="107"/>
    </row>
    <row r="12" spans="1:24" ht="14.25" customHeight="1">
      <c r="A12" s="769">
        <v>7</v>
      </c>
      <c r="B12" s="818" t="s">
        <v>728</v>
      </c>
      <c r="C12" s="819" t="s">
        <v>26</v>
      </c>
      <c r="D12" s="819" t="s">
        <v>722</v>
      </c>
      <c r="E12" s="819" t="s">
        <v>698</v>
      </c>
      <c r="F12" s="290" t="s">
        <v>29</v>
      </c>
      <c r="G12" s="290" t="s">
        <v>33</v>
      </c>
      <c r="H12" s="290">
        <v>3</v>
      </c>
      <c r="I12" s="291">
        <v>18750</v>
      </c>
      <c r="J12" s="292">
        <v>1</v>
      </c>
      <c r="K12" s="288">
        <f t="shared" si="0"/>
        <v>18750</v>
      </c>
      <c r="L12" s="825">
        <f>K12+K13</f>
        <v>168750</v>
      </c>
      <c r="M12" s="826">
        <f>L12*90%</f>
        <v>151875</v>
      </c>
      <c r="N12" s="115"/>
      <c r="O12" s="107"/>
      <c r="P12" s="107"/>
      <c r="Q12" s="107"/>
      <c r="R12" s="107"/>
      <c r="S12" s="107"/>
      <c r="T12" s="107"/>
      <c r="U12" s="107"/>
      <c r="V12" s="107"/>
      <c r="W12" s="107"/>
      <c r="X12" s="107"/>
    </row>
    <row r="13" spans="1:24" ht="14.25" customHeight="1">
      <c r="A13" s="742"/>
      <c r="B13" s="831"/>
      <c r="C13" s="732"/>
      <c r="D13" s="732"/>
      <c r="E13" s="732"/>
      <c r="F13" s="293" t="s">
        <v>29</v>
      </c>
      <c r="G13" s="293" t="s">
        <v>33</v>
      </c>
      <c r="H13" s="293">
        <v>2</v>
      </c>
      <c r="I13" s="294">
        <v>150000</v>
      </c>
      <c r="J13" s="295">
        <v>1</v>
      </c>
      <c r="K13" s="288">
        <f t="shared" si="0"/>
        <v>150000</v>
      </c>
      <c r="L13" s="727"/>
      <c r="M13" s="824"/>
      <c r="N13" s="115"/>
      <c r="O13" s="107"/>
      <c r="P13" s="107"/>
      <c r="Q13" s="107"/>
      <c r="R13" s="107"/>
      <c r="S13" s="107"/>
      <c r="T13" s="107"/>
      <c r="U13" s="107"/>
      <c r="V13" s="107"/>
      <c r="W13" s="107"/>
      <c r="X13" s="107"/>
    </row>
    <row r="14" spans="1:24" ht="14.25" customHeight="1">
      <c r="A14" s="137">
        <v>8</v>
      </c>
      <c r="B14" s="284" t="s">
        <v>729</v>
      </c>
      <c r="C14" s="285" t="s">
        <v>26</v>
      </c>
      <c r="D14" s="285" t="s">
        <v>722</v>
      </c>
      <c r="E14" s="285" t="s">
        <v>702</v>
      </c>
      <c r="F14" s="285" t="s">
        <v>29</v>
      </c>
      <c r="G14" s="285" t="s">
        <v>33</v>
      </c>
      <c r="H14" s="285">
        <v>3</v>
      </c>
      <c r="I14" s="286">
        <v>75000</v>
      </c>
      <c r="J14" s="287">
        <v>1</v>
      </c>
      <c r="K14" s="288">
        <f t="shared" si="0"/>
        <v>75000</v>
      </c>
      <c r="L14" s="296">
        <v>75000</v>
      </c>
      <c r="M14" s="289">
        <f t="shared" ref="M14:M16" si="3">L14*90%</f>
        <v>67500</v>
      </c>
      <c r="N14" s="115"/>
      <c r="O14" s="107"/>
      <c r="P14" s="107"/>
      <c r="Q14" s="107"/>
      <c r="R14" s="107"/>
      <c r="S14" s="107"/>
      <c r="T14" s="107"/>
      <c r="U14" s="107"/>
      <c r="V14" s="107"/>
      <c r="W14" s="107"/>
      <c r="X14" s="107"/>
    </row>
    <row r="15" spans="1:24" ht="14.25" customHeight="1">
      <c r="A15" s="137">
        <v>9</v>
      </c>
      <c r="B15" s="284" t="s">
        <v>315</v>
      </c>
      <c r="C15" s="285" t="s">
        <v>26</v>
      </c>
      <c r="D15" s="285" t="s">
        <v>713</v>
      </c>
      <c r="E15" s="285" t="s">
        <v>313</v>
      </c>
      <c r="F15" s="285" t="s">
        <v>29</v>
      </c>
      <c r="G15" s="285" t="s">
        <v>33</v>
      </c>
      <c r="H15" s="285">
        <v>1</v>
      </c>
      <c r="I15" s="286">
        <v>200000</v>
      </c>
      <c r="J15" s="287">
        <v>1</v>
      </c>
      <c r="K15" s="288">
        <f t="shared" si="0"/>
        <v>200000</v>
      </c>
      <c r="L15" s="296">
        <v>200000</v>
      </c>
      <c r="M15" s="289">
        <f t="shared" si="3"/>
        <v>180000</v>
      </c>
      <c r="N15" s="115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 ht="14.25" customHeight="1">
      <c r="A16" s="769">
        <v>10</v>
      </c>
      <c r="B16" s="818" t="s">
        <v>343</v>
      </c>
      <c r="C16" s="819" t="s">
        <v>26</v>
      </c>
      <c r="D16" s="290" t="s">
        <v>711</v>
      </c>
      <c r="E16" s="819" t="s">
        <v>58</v>
      </c>
      <c r="F16" s="290" t="s">
        <v>29</v>
      </c>
      <c r="G16" s="290" t="s">
        <v>33</v>
      </c>
      <c r="H16" s="297">
        <v>3</v>
      </c>
      <c r="I16" s="291">
        <v>75000</v>
      </c>
      <c r="J16" s="292">
        <v>1</v>
      </c>
      <c r="K16" s="288">
        <f t="shared" si="0"/>
        <v>75000</v>
      </c>
      <c r="L16" s="825">
        <f>K16+K17</f>
        <v>125000</v>
      </c>
      <c r="M16" s="826">
        <f t="shared" si="3"/>
        <v>112500</v>
      </c>
      <c r="N16" s="115"/>
      <c r="O16" s="107"/>
      <c r="P16" s="107"/>
      <c r="Q16" s="107"/>
      <c r="R16" s="107"/>
      <c r="S16" s="107"/>
      <c r="T16" s="107"/>
      <c r="U16" s="107"/>
      <c r="V16" s="107"/>
      <c r="W16" s="107"/>
      <c r="X16" s="107"/>
    </row>
    <row r="17" spans="1:24" ht="14.25" customHeight="1">
      <c r="A17" s="742"/>
      <c r="B17" s="831"/>
      <c r="C17" s="732"/>
      <c r="D17" s="293" t="s">
        <v>713</v>
      </c>
      <c r="E17" s="732"/>
      <c r="F17" s="293" t="s">
        <v>32</v>
      </c>
      <c r="G17" s="293" t="s">
        <v>33</v>
      </c>
      <c r="H17" s="298">
        <v>1</v>
      </c>
      <c r="I17" s="294">
        <v>50000</v>
      </c>
      <c r="J17" s="295">
        <v>1</v>
      </c>
      <c r="K17" s="288">
        <f t="shared" si="0"/>
        <v>50000</v>
      </c>
      <c r="L17" s="727"/>
      <c r="M17" s="824"/>
      <c r="N17" s="115"/>
      <c r="O17" s="107"/>
      <c r="P17" s="107"/>
      <c r="Q17" s="107"/>
      <c r="R17" s="107"/>
      <c r="S17" s="107"/>
      <c r="T17" s="107"/>
      <c r="U17" s="107"/>
      <c r="V17" s="107"/>
      <c r="W17" s="107"/>
      <c r="X17" s="107"/>
    </row>
    <row r="18" spans="1:24" ht="14.25" customHeight="1">
      <c r="A18" s="769">
        <v>11</v>
      </c>
      <c r="B18" s="818" t="s">
        <v>345</v>
      </c>
      <c r="C18" s="819" t="s">
        <v>26</v>
      </c>
      <c r="D18" s="819" t="s">
        <v>713</v>
      </c>
      <c r="E18" s="819" t="s">
        <v>715</v>
      </c>
      <c r="F18" s="290" t="s">
        <v>32</v>
      </c>
      <c r="G18" s="290" t="s">
        <v>33</v>
      </c>
      <c r="H18" s="290">
        <v>2</v>
      </c>
      <c r="I18" s="291">
        <v>30000</v>
      </c>
      <c r="J18" s="292">
        <v>1</v>
      </c>
      <c r="K18" s="288">
        <f t="shared" si="0"/>
        <v>30000</v>
      </c>
      <c r="L18" s="825">
        <f>K18+K19</f>
        <v>35000</v>
      </c>
      <c r="M18" s="729">
        <f>L18*90%</f>
        <v>31500</v>
      </c>
      <c r="N18" s="115"/>
      <c r="O18" s="107"/>
      <c r="P18" s="107"/>
      <c r="Q18" s="107"/>
      <c r="R18" s="107"/>
      <c r="S18" s="107"/>
      <c r="T18" s="107"/>
      <c r="U18" s="107"/>
      <c r="V18" s="107"/>
      <c r="W18" s="107"/>
      <c r="X18" s="107"/>
    </row>
    <row r="19" spans="1:24" ht="14.25" customHeight="1">
      <c r="A19" s="742"/>
      <c r="B19" s="773"/>
      <c r="C19" s="775"/>
      <c r="D19" s="775"/>
      <c r="E19" s="775"/>
      <c r="F19" s="299" t="s">
        <v>51</v>
      </c>
      <c r="G19" s="299" t="s">
        <v>33</v>
      </c>
      <c r="H19" s="299">
        <v>1</v>
      </c>
      <c r="I19" s="300">
        <v>5000</v>
      </c>
      <c r="J19" s="301">
        <v>1</v>
      </c>
      <c r="K19" s="288">
        <f t="shared" si="0"/>
        <v>5000</v>
      </c>
      <c r="L19" s="740"/>
      <c r="M19" s="740"/>
      <c r="N19" s="115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ht="14.25" customHeight="1">
      <c r="A20" s="769">
        <v>23</v>
      </c>
      <c r="B20" s="818" t="s">
        <v>730</v>
      </c>
      <c r="C20" s="297" t="s">
        <v>563</v>
      </c>
      <c r="D20" s="297" t="s">
        <v>563</v>
      </c>
      <c r="E20" s="819" t="s">
        <v>562</v>
      </c>
      <c r="F20" s="297" t="s">
        <v>29</v>
      </c>
      <c r="G20" s="297" t="s">
        <v>30</v>
      </c>
      <c r="H20" s="297">
        <v>1</v>
      </c>
      <c r="I20" s="302">
        <v>100000</v>
      </c>
      <c r="J20" s="292">
        <v>1</v>
      </c>
      <c r="K20" s="291">
        <f t="shared" si="0"/>
        <v>100000</v>
      </c>
      <c r="L20" s="825">
        <f>K20+K21</f>
        <v>250000</v>
      </c>
      <c r="M20" s="729">
        <f>L20*90%</f>
        <v>225000</v>
      </c>
      <c r="N20" s="115"/>
      <c r="O20" s="107"/>
      <c r="P20" s="107"/>
      <c r="Q20" s="107"/>
      <c r="R20" s="107"/>
      <c r="S20" s="107"/>
      <c r="T20" s="107"/>
      <c r="U20" s="107"/>
      <c r="V20" s="107"/>
      <c r="W20" s="107"/>
      <c r="X20" s="107"/>
    </row>
    <row r="21" spans="1:24" ht="14.25" customHeight="1">
      <c r="A21" s="742"/>
      <c r="B21" s="773"/>
      <c r="C21" s="303" t="s">
        <v>563</v>
      </c>
      <c r="D21" s="303" t="s">
        <v>563</v>
      </c>
      <c r="E21" s="775"/>
      <c r="F21" s="303" t="s">
        <v>29</v>
      </c>
      <c r="G21" s="303" t="s">
        <v>33</v>
      </c>
      <c r="H21" s="303">
        <v>2</v>
      </c>
      <c r="I21" s="304">
        <v>150000</v>
      </c>
      <c r="J21" s="301">
        <v>1</v>
      </c>
      <c r="K21" s="300">
        <f t="shared" si="0"/>
        <v>150000</v>
      </c>
      <c r="L21" s="740"/>
      <c r="M21" s="740"/>
      <c r="N21" s="115"/>
      <c r="O21" s="107"/>
      <c r="P21" s="107"/>
      <c r="Q21" s="107"/>
      <c r="R21" s="107"/>
      <c r="S21" s="107"/>
      <c r="T21" s="107"/>
      <c r="U21" s="107"/>
      <c r="V21" s="107"/>
      <c r="W21" s="107"/>
      <c r="X21" s="107"/>
    </row>
    <row r="22" spans="1:24" ht="14.25" customHeight="1">
      <c r="A22" s="769">
        <v>24</v>
      </c>
      <c r="B22" s="818" t="s">
        <v>731</v>
      </c>
      <c r="C22" s="305" t="s">
        <v>251</v>
      </c>
      <c r="D22" s="305" t="s">
        <v>732</v>
      </c>
      <c r="E22" s="297" t="s">
        <v>589</v>
      </c>
      <c r="F22" s="305" t="s">
        <v>29</v>
      </c>
      <c r="G22" s="305" t="s">
        <v>30</v>
      </c>
      <c r="H22" s="305" t="s">
        <v>733</v>
      </c>
      <c r="I22" s="291">
        <v>37500</v>
      </c>
      <c r="J22" s="292">
        <v>2</v>
      </c>
      <c r="K22" s="291">
        <f t="shared" si="0"/>
        <v>75000</v>
      </c>
      <c r="L22" s="825">
        <f>SUM(K22:K52)</f>
        <v>75000</v>
      </c>
      <c r="M22" s="729">
        <f>L22*90%</f>
        <v>67500</v>
      </c>
      <c r="N22" s="115"/>
      <c r="O22" s="107"/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14.25" customHeight="1">
      <c r="A23" s="747"/>
      <c r="B23" s="772"/>
      <c r="C23" s="306" t="s">
        <v>251</v>
      </c>
      <c r="D23" s="306" t="s">
        <v>732</v>
      </c>
      <c r="E23" s="307" t="s">
        <v>593</v>
      </c>
      <c r="F23" s="306" t="s">
        <v>29</v>
      </c>
      <c r="G23" s="306" t="s">
        <v>30</v>
      </c>
      <c r="H23" s="306" t="s">
        <v>733</v>
      </c>
      <c r="I23" s="308">
        <v>37500</v>
      </c>
      <c r="J23" s="309">
        <v>0</v>
      </c>
      <c r="K23" s="308">
        <f t="shared" si="0"/>
        <v>0</v>
      </c>
      <c r="L23" s="728"/>
      <c r="M23" s="728"/>
      <c r="N23" s="115"/>
      <c r="O23" s="107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14.25" customHeight="1">
      <c r="A24" s="747"/>
      <c r="B24" s="772"/>
      <c r="C24" s="306" t="s">
        <v>251</v>
      </c>
      <c r="D24" s="306" t="s">
        <v>732</v>
      </c>
      <c r="E24" s="307" t="s">
        <v>594</v>
      </c>
      <c r="F24" s="306" t="s">
        <v>29</v>
      </c>
      <c r="G24" s="306" t="s">
        <v>30</v>
      </c>
      <c r="H24" s="306" t="s">
        <v>733</v>
      </c>
      <c r="I24" s="308">
        <v>37500</v>
      </c>
      <c r="J24" s="309">
        <v>0</v>
      </c>
      <c r="K24" s="308">
        <f t="shared" si="0"/>
        <v>0</v>
      </c>
      <c r="L24" s="728"/>
      <c r="M24" s="728"/>
      <c r="N24" s="115"/>
      <c r="O24" s="107"/>
      <c r="P24" s="107"/>
      <c r="Q24" s="107"/>
      <c r="R24" s="107"/>
      <c r="S24" s="107"/>
      <c r="T24" s="107"/>
      <c r="U24" s="107"/>
      <c r="V24" s="107"/>
      <c r="W24" s="107"/>
      <c r="X24" s="107"/>
    </row>
    <row r="25" spans="1:24" ht="14.25" customHeight="1">
      <c r="A25" s="747"/>
      <c r="B25" s="772"/>
      <c r="C25" s="306" t="s">
        <v>251</v>
      </c>
      <c r="D25" s="306" t="s">
        <v>732</v>
      </c>
      <c r="E25" s="307" t="s">
        <v>595</v>
      </c>
      <c r="F25" s="306" t="s">
        <v>29</v>
      </c>
      <c r="G25" s="306" t="s">
        <v>30</v>
      </c>
      <c r="H25" s="306" t="s">
        <v>733</v>
      </c>
      <c r="I25" s="308">
        <v>37500</v>
      </c>
      <c r="J25" s="309">
        <v>0</v>
      </c>
      <c r="K25" s="308">
        <f t="shared" si="0"/>
        <v>0</v>
      </c>
      <c r="L25" s="728"/>
      <c r="M25" s="728"/>
      <c r="N25" s="115"/>
      <c r="O25" s="107"/>
      <c r="P25" s="107"/>
      <c r="Q25" s="107"/>
      <c r="R25" s="107"/>
      <c r="S25" s="107"/>
      <c r="T25" s="107"/>
      <c r="U25" s="107"/>
      <c r="V25" s="107"/>
      <c r="W25" s="107"/>
      <c r="X25" s="107"/>
    </row>
    <row r="26" spans="1:24" ht="14.25" customHeight="1">
      <c r="A26" s="747"/>
      <c r="B26" s="772"/>
      <c r="C26" s="306" t="s">
        <v>251</v>
      </c>
      <c r="D26" s="306" t="s">
        <v>732</v>
      </c>
      <c r="E26" s="307" t="s">
        <v>596</v>
      </c>
      <c r="F26" s="306" t="s">
        <v>29</v>
      </c>
      <c r="G26" s="306" t="s">
        <v>30</v>
      </c>
      <c r="H26" s="306" t="s">
        <v>733</v>
      </c>
      <c r="I26" s="308">
        <v>37500</v>
      </c>
      <c r="J26" s="309">
        <v>0</v>
      </c>
      <c r="K26" s="308">
        <f t="shared" si="0"/>
        <v>0</v>
      </c>
      <c r="L26" s="728"/>
      <c r="M26" s="728"/>
      <c r="N26" s="115"/>
      <c r="O26" s="107"/>
      <c r="P26" s="107"/>
      <c r="Q26" s="107"/>
      <c r="R26" s="107"/>
      <c r="S26" s="107"/>
      <c r="T26" s="107"/>
      <c r="U26" s="107"/>
      <c r="V26" s="107"/>
      <c r="W26" s="107"/>
      <c r="X26" s="107"/>
    </row>
    <row r="27" spans="1:24" ht="14.25" customHeight="1">
      <c r="A27" s="747"/>
      <c r="B27" s="772"/>
      <c r="C27" s="306" t="s">
        <v>251</v>
      </c>
      <c r="D27" s="306" t="s">
        <v>732</v>
      </c>
      <c r="E27" s="307" t="s">
        <v>597</v>
      </c>
      <c r="F27" s="306" t="s">
        <v>29</v>
      </c>
      <c r="G27" s="306" t="s">
        <v>30</v>
      </c>
      <c r="H27" s="306" t="s">
        <v>733</v>
      </c>
      <c r="I27" s="308">
        <v>37500</v>
      </c>
      <c r="J27" s="309">
        <v>0</v>
      </c>
      <c r="K27" s="308">
        <f t="shared" si="0"/>
        <v>0</v>
      </c>
      <c r="L27" s="728"/>
      <c r="M27" s="728"/>
      <c r="N27" s="115"/>
      <c r="O27" s="107"/>
      <c r="P27" s="107"/>
      <c r="Q27" s="107"/>
      <c r="R27" s="107"/>
      <c r="S27" s="107"/>
      <c r="T27" s="107"/>
      <c r="U27" s="107"/>
      <c r="V27" s="107"/>
      <c r="W27" s="107"/>
      <c r="X27" s="107"/>
    </row>
    <row r="28" spans="1:24" ht="14.25" customHeight="1">
      <c r="A28" s="747"/>
      <c r="B28" s="772"/>
      <c r="C28" s="306" t="s">
        <v>251</v>
      </c>
      <c r="D28" s="306" t="s">
        <v>732</v>
      </c>
      <c r="E28" s="307" t="s">
        <v>253</v>
      </c>
      <c r="F28" s="306" t="s">
        <v>29</v>
      </c>
      <c r="G28" s="306" t="s">
        <v>30</v>
      </c>
      <c r="H28" s="306" t="s">
        <v>733</v>
      </c>
      <c r="I28" s="308">
        <v>37500</v>
      </c>
      <c r="J28" s="309">
        <v>0</v>
      </c>
      <c r="K28" s="308">
        <f t="shared" si="0"/>
        <v>0</v>
      </c>
      <c r="L28" s="728"/>
      <c r="M28" s="728"/>
      <c r="N28" s="115"/>
      <c r="O28" s="107"/>
      <c r="P28" s="107"/>
      <c r="Q28" s="107"/>
      <c r="R28" s="107"/>
      <c r="S28" s="107"/>
      <c r="T28" s="107"/>
      <c r="U28" s="107"/>
      <c r="V28" s="107"/>
      <c r="W28" s="107"/>
      <c r="X28" s="107"/>
    </row>
    <row r="29" spans="1:24" ht="14.25" customHeight="1">
      <c r="A29" s="747"/>
      <c r="B29" s="772"/>
      <c r="C29" s="306" t="s">
        <v>251</v>
      </c>
      <c r="D29" s="306" t="s">
        <v>732</v>
      </c>
      <c r="E29" s="307" t="s">
        <v>598</v>
      </c>
      <c r="F29" s="306" t="s">
        <v>29</v>
      </c>
      <c r="G29" s="306" t="s">
        <v>30</v>
      </c>
      <c r="H29" s="306" t="s">
        <v>733</v>
      </c>
      <c r="I29" s="308">
        <v>37500</v>
      </c>
      <c r="J29" s="309">
        <v>0</v>
      </c>
      <c r="K29" s="308">
        <f t="shared" si="0"/>
        <v>0</v>
      </c>
      <c r="L29" s="728"/>
      <c r="M29" s="728"/>
      <c r="N29" s="115"/>
      <c r="O29" s="107"/>
      <c r="P29" s="107"/>
      <c r="Q29" s="107"/>
      <c r="R29" s="107"/>
      <c r="S29" s="107"/>
      <c r="T29" s="107"/>
      <c r="U29" s="107"/>
      <c r="V29" s="107"/>
      <c r="W29" s="107"/>
      <c r="X29" s="107"/>
    </row>
    <row r="30" spans="1:24" ht="14.25" customHeight="1">
      <c r="A30" s="747"/>
      <c r="B30" s="772"/>
      <c r="C30" s="306" t="s">
        <v>251</v>
      </c>
      <c r="D30" s="306" t="s">
        <v>732</v>
      </c>
      <c r="E30" s="307" t="s">
        <v>599</v>
      </c>
      <c r="F30" s="306" t="s">
        <v>29</v>
      </c>
      <c r="G30" s="306" t="s">
        <v>30</v>
      </c>
      <c r="H30" s="306" t="s">
        <v>733</v>
      </c>
      <c r="I30" s="308">
        <v>37500</v>
      </c>
      <c r="J30" s="309">
        <v>0</v>
      </c>
      <c r="K30" s="308">
        <f t="shared" si="0"/>
        <v>0</v>
      </c>
      <c r="L30" s="728"/>
      <c r="M30" s="728"/>
      <c r="N30" s="115"/>
      <c r="O30" s="107"/>
      <c r="P30" s="107"/>
      <c r="Q30" s="107"/>
      <c r="R30" s="107"/>
      <c r="S30" s="107"/>
      <c r="T30" s="107"/>
      <c r="U30" s="107"/>
      <c r="V30" s="107"/>
      <c r="W30" s="107"/>
      <c r="X30" s="107"/>
    </row>
    <row r="31" spans="1:24" ht="14.25" customHeight="1">
      <c r="A31" s="747"/>
      <c r="B31" s="772"/>
      <c r="C31" s="306" t="s">
        <v>251</v>
      </c>
      <c r="D31" s="306" t="s">
        <v>732</v>
      </c>
      <c r="E31" s="307" t="s">
        <v>257</v>
      </c>
      <c r="F31" s="306" t="s">
        <v>29</v>
      </c>
      <c r="G31" s="306" t="s">
        <v>30</v>
      </c>
      <c r="H31" s="306" t="s">
        <v>733</v>
      </c>
      <c r="I31" s="308">
        <v>37500</v>
      </c>
      <c r="J31" s="309">
        <v>0</v>
      </c>
      <c r="K31" s="308">
        <f t="shared" si="0"/>
        <v>0</v>
      </c>
      <c r="L31" s="728"/>
      <c r="M31" s="728"/>
      <c r="N31" s="115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1:24" ht="14.25" customHeight="1">
      <c r="A32" s="747"/>
      <c r="B32" s="772"/>
      <c r="C32" s="306" t="s">
        <v>251</v>
      </c>
      <c r="D32" s="306" t="s">
        <v>732</v>
      </c>
      <c r="E32" s="307" t="s">
        <v>263</v>
      </c>
      <c r="F32" s="306" t="s">
        <v>29</v>
      </c>
      <c r="G32" s="306" t="s">
        <v>30</v>
      </c>
      <c r="H32" s="306" t="s">
        <v>733</v>
      </c>
      <c r="I32" s="308">
        <v>37500</v>
      </c>
      <c r="J32" s="309">
        <v>0</v>
      </c>
      <c r="K32" s="308">
        <f t="shared" si="0"/>
        <v>0</v>
      </c>
      <c r="L32" s="728"/>
      <c r="M32" s="728"/>
      <c r="N32" s="115"/>
      <c r="O32" s="107"/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4" ht="14.25" customHeight="1">
      <c r="A33" s="747"/>
      <c r="B33" s="772"/>
      <c r="C33" s="306" t="s">
        <v>251</v>
      </c>
      <c r="D33" s="306" t="s">
        <v>732</v>
      </c>
      <c r="E33" s="307" t="s">
        <v>539</v>
      </c>
      <c r="F33" s="306" t="s">
        <v>29</v>
      </c>
      <c r="G33" s="306" t="s">
        <v>30</v>
      </c>
      <c r="H33" s="306" t="s">
        <v>733</v>
      </c>
      <c r="I33" s="308">
        <v>37500</v>
      </c>
      <c r="J33" s="309">
        <v>0</v>
      </c>
      <c r="K33" s="308">
        <f t="shared" si="0"/>
        <v>0</v>
      </c>
      <c r="L33" s="728"/>
      <c r="M33" s="728"/>
      <c r="N33" s="115"/>
      <c r="O33" s="107"/>
      <c r="P33" s="107"/>
      <c r="Q33" s="107"/>
      <c r="R33" s="107"/>
      <c r="S33" s="107"/>
      <c r="T33" s="107"/>
      <c r="U33" s="107"/>
      <c r="V33" s="107"/>
      <c r="W33" s="107"/>
      <c r="X33" s="107"/>
    </row>
    <row r="34" spans="1:24" ht="14.25" customHeight="1">
      <c r="A34" s="747"/>
      <c r="B34" s="772"/>
      <c r="C34" s="306" t="s">
        <v>251</v>
      </c>
      <c r="D34" s="306" t="s">
        <v>732</v>
      </c>
      <c r="E34" s="307" t="s">
        <v>250</v>
      </c>
      <c r="F34" s="306" t="s">
        <v>29</v>
      </c>
      <c r="G34" s="306" t="s">
        <v>30</v>
      </c>
      <c r="H34" s="306" t="s">
        <v>733</v>
      </c>
      <c r="I34" s="308">
        <v>37500</v>
      </c>
      <c r="J34" s="309">
        <v>0</v>
      </c>
      <c r="K34" s="308">
        <f t="shared" si="0"/>
        <v>0</v>
      </c>
      <c r="L34" s="728"/>
      <c r="M34" s="728"/>
      <c r="N34" s="115"/>
      <c r="O34" s="107"/>
      <c r="P34" s="107"/>
      <c r="Q34" s="107"/>
      <c r="R34" s="107"/>
      <c r="S34" s="107"/>
      <c r="T34" s="107"/>
      <c r="U34" s="107"/>
      <c r="V34" s="107"/>
      <c r="W34" s="107"/>
      <c r="X34" s="107"/>
    </row>
    <row r="35" spans="1:24" ht="14.25" customHeight="1">
      <c r="A35" s="747"/>
      <c r="B35" s="772"/>
      <c r="C35" s="306" t="s">
        <v>251</v>
      </c>
      <c r="D35" s="306" t="s">
        <v>732</v>
      </c>
      <c r="E35" s="307" t="s">
        <v>262</v>
      </c>
      <c r="F35" s="306" t="s">
        <v>29</v>
      </c>
      <c r="G35" s="306" t="s">
        <v>30</v>
      </c>
      <c r="H35" s="306" t="s">
        <v>733</v>
      </c>
      <c r="I35" s="308">
        <v>37500</v>
      </c>
      <c r="J35" s="309">
        <v>0</v>
      </c>
      <c r="K35" s="308">
        <f t="shared" si="0"/>
        <v>0</v>
      </c>
      <c r="L35" s="728"/>
      <c r="M35" s="728"/>
      <c r="N35" s="115"/>
      <c r="O35" s="107"/>
      <c r="P35" s="107"/>
      <c r="Q35" s="107"/>
      <c r="R35" s="107"/>
      <c r="S35" s="107"/>
      <c r="T35" s="107"/>
      <c r="U35" s="107"/>
      <c r="V35" s="107"/>
      <c r="W35" s="107"/>
      <c r="X35" s="107"/>
    </row>
    <row r="36" spans="1:24" ht="14.25" customHeight="1">
      <c r="A36" s="747"/>
      <c r="B36" s="772"/>
      <c r="C36" s="306" t="s">
        <v>251</v>
      </c>
      <c r="D36" s="306" t="s">
        <v>732</v>
      </c>
      <c r="E36" s="307" t="s">
        <v>260</v>
      </c>
      <c r="F36" s="306" t="s">
        <v>29</v>
      </c>
      <c r="G36" s="306" t="s">
        <v>30</v>
      </c>
      <c r="H36" s="306" t="s">
        <v>733</v>
      </c>
      <c r="I36" s="308">
        <v>37500</v>
      </c>
      <c r="J36" s="309">
        <v>0</v>
      </c>
      <c r="K36" s="308">
        <f t="shared" si="0"/>
        <v>0</v>
      </c>
      <c r="L36" s="728"/>
      <c r="M36" s="728"/>
      <c r="N36" s="115"/>
      <c r="O36" s="107"/>
      <c r="P36" s="107"/>
      <c r="Q36" s="107"/>
      <c r="R36" s="107"/>
      <c r="S36" s="107"/>
      <c r="T36" s="107"/>
      <c r="U36" s="107"/>
      <c r="V36" s="107"/>
      <c r="W36" s="107"/>
      <c r="X36" s="107"/>
    </row>
    <row r="37" spans="1:24" ht="14.25" customHeight="1">
      <c r="A37" s="747"/>
      <c r="B37" s="772"/>
      <c r="C37" s="306" t="s">
        <v>251</v>
      </c>
      <c r="D37" s="306" t="s">
        <v>732</v>
      </c>
      <c r="E37" s="307" t="s">
        <v>600</v>
      </c>
      <c r="F37" s="306" t="s">
        <v>29</v>
      </c>
      <c r="G37" s="306" t="s">
        <v>30</v>
      </c>
      <c r="H37" s="306" t="s">
        <v>733</v>
      </c>
      <c r="I37" s="308">
        <v>37500</v>
      </c>
      <c r="J37" s="309">
        <v>0</v>
      </c>
      <c r="K37" s="308">
        <f t="shared" si="0"/>
        <v>0</v>
      </c>
      <c r="L37" s="728"/>
      <c r="M37" s="728"/>
      <c r="N37" s="115"/>
      <c r="O37" s="107"/>
      <c r="P37" s="107"/>
      <c r="Q37" s="107"/>
      <c r="R37" s="107"/>
      <c r="S37" s="107"/>
      <c r="T37" s="107"/>
      <c r="U37" s="107"/>
      <c r="V37" s="107"/>
      <c r="W37" s="107"/>
      <c r="X37" s="107"/>
    </row>
    <row r="38" spans="1:24" ht="14.25" customHeight="1">
      <c r="A38" s="747"/>
      <c r="B38" s="772"/>
      <c r="C38" s="306" t="s">
        <v>251</v>
      </c>
      <c r="D38" s="306" t="s">
        <v>732</v>
      </c>
      <c r="E38" s="307" t="s">
        <v>601</v>
      </c>
      <c r="F38" s="306" t="s">
        <v>29</v>
      </c>
      <c r="G38" s="306" t="s">
        <v>30</v>
      </c>
      <c r="H38" s="306" t="s">
        <v>733</v>
      </c>
      <c r="I38" s="308">
        <v>37500</v>
      </c>
      <c r="J38" s="309">
        <v>0</v>
      </c>
      <c r="K38" s="308">
        <f t="shared" si="0"/>
        <v>0</v>
      </c>
      <c r="L38" s="728"/>
      <c r="M38" s="728"/>
      <c r="N38" s="115"/>
      <c r="O38" s="107"/>
      <c r="P38" s="107"/>
      <c r="Q38" s="107"/>
      <c r="R38" s="107"/>
      <c r="S38" s="107"/>
      <c r="T38" s="107"/>
      <c r="U38" s="107"/>
      <c r="V38" s="107"/>
      <c r="W38" s="107"/>
      <c r="X38" s="107"/>
    </row>
    <row r="39" spans="1:24" ht="14.25" customHeight="1">
      <c r="A39" s="747"/>
      <c r="B39" s="772"/>
      <c r="C39" s="306" t="s">
        <v>251</v>
      </c>
      <c r="D39" s="306" t="s">
        <v>732</v>
      </c>
      <c r="E39" s="307" t="s">
        <v>254</v>
      </c>
      <c r="F39" s="306" t="s">
        <v>29</v>
      </c>
      <c r="G39" s="306" t="s">
        <v>30</v>
      </c>
      <c r="H39" s="306" t="s">
        <v>733</v>
      </c>
      <c r="I39" s="308">
        <v>37500</v>
      </c>
      <c r="J39" s="309">
        <v>0</v>
      </c>
      <c r="K39" s="308">
        <f t="shared" si="0"/>
        <v>0</v>
      </c>
      <c r="L39" s="728"/>
      <c r="M39" s="728"/>
      <c r="N39" s="115"/>
      <c r="O39" s="107"/>
      <c r="P39" s="107"/>
      <c r="Q39" s="107"/>
      <c r="R39" s="107"/>
      <c r="S39" s="107"/>
      <c r="T39" s="107"/>
      <c r="U39" s="107"/>
      <c r="V39" s="107"/>
      <c r="W39" s="107"/>
      <c r="X39" s="107"/>
    </row>
    <row r="40" spans="1:24" ht="14.25" customHeight="1">
      <c r="A40" s="747"/>
      <c r="B40" s="772"/>
      <c r="C40" s="306" t="s">
        <v>251</v>
      </c>
      <c r="D40" s="306" t="s">
        <v>732</v>
      </c>
      <c r="E40" s="307" t="s">
        <v>261</v>
      </c>
      <c r="F40" s="306" t="s">
        <v>29</v>
      </c>
      <c r="G40" s="306" t="s">
        <v>30</v>
      </c>
      <c r="H40" s="306" t="s">
        <v>733</v>
      </c>
      <c r="I40" s="308">
        <v>37500</v>
      </c>
      <c r="J40" s="309">
        <v>0</v>
      </c>
      <c r="K40" s="308">
        <f t="shared" si="0"/>
        <v>0</v>
      </c>
      <c r="L40" s="728"/>
      <c r="M40" s="728"/>
      <c r="N40" s="115"/>
      <c r="O40" s="107"/>
      <c r="P40" s="107"/>
      <c r="Q40" s="107"/>
      <c r="R40" s="107"/>
      <c r="S40" s="107"/>
      <c r="T40" s="107"/>
      <c r="U40" s="107"/>
      <c r="V40" s="107"/>
      <c r="W40" s="107"/>
      <c r="X40" s="107"/>
    </row>
    <row r="41" spans="1:24" ht="14.25" customHeight="1">
      <c r="A41" s="747"/>
      <c r="B41" s="772"/>
      <c r="C41" s="306" t="s">
        <v>251</v>
      </c>
      <c r="D41" s="306" t="s">
        <v>732</v>
      </c>
      <c r="E41" s="307" t="s">
        <v>602</v>
      </c>
      <c r="F41" s="306" t="s">
        <v>29</v>
      </c>
      <c r="G41" s="306" t="s">
        <v>30</v>
      </c>
      <c r="H41" s="306" t="s">
        <v>733</v>
      </c>
      <c r="I41" s="308">
        <v>37500</v>
      </c>
      <c r="J41" s="309">
        <v>0</v>
      </c>
      <c r="K41" s="308">
        <f t="shared" si="0"/>
        <v>0</v>
      </c>
      <c r="L41" s="728"/>
      <c r="M41" s="728"/>
      <c r="N41" s="115"/>
      <c r="O41" s="107"/>
      <c r="P41" s="107"/>
      <c r="Q41" s="107"/>
      <c r="R41" s="107"/>
      <c r="S41" s="107"/>
      <c r="T41" s="107"/>
      <c r="U41" s="107"/>
      <c r="V41" s="107"/>
      <c r="W41" s="107"/>
      <c r="X41" s="107"/>
    </row>
    <row r="42" spans="1:24" ht="14.25" customHeight="1">
      <c r="A42" s="747"/>
      <c r="B42" s="772"/>
      <c r="C42" s="306" t="s">
        <v>251</v>
      </c>
      <c r="D42" s="306" t="s">
        <v>732</v>
      </c>
      <c r="E42" s="307" t="s">
        <v>603</v>
      </c>
      <c r="F42" s="306" t="s">
        <v>29</v>
      </c>
      <c r="G42" s="306" t="s">
        <v>30</v>
      </c>
      <c r="H42" s="306" t="s">
        <v>733</v>
      </c>
      <c r="I42" s="308">
        <v>37500</v>
      </c>
      <c r="J42" s="309">
        <v>0</v>
      </c>
      <c r="K42" s="308">
        <f t="shared" si="0"/>
        <v>0</v>
      </c>
      <c r="L42" s="728"/>
      <c r="M42" s="728"/>
      <c r="N42" s="115"/>
      <c r="O42" s="107"/>
      <c r="P42" s="107"/>
      <c r="Q42" s="107"/>
      <c r="R42" s="107"/>
      <c r="S42" s="107"/>
      <c r="T42" s="107"/>
      <c r="U42" s="107"/>
      <c r="V42" s="107"/>
      <c r="W42" s="107"/>
      <c r="X42" s="107"/>
    </row>
    <row r="43" spans="1:24" ht="14.25" customHeight="1">
      <c r="A43" s="747"/>
      <c r="B43" s="772"/>
      <c r="C43" s="306" t="s">
        <v>251</v>
      </c>
      <c r="D43" s="306" t="s">
        <v>732</v>
      </c>
      <c r="E43" s="307" t="s">
        <v>604</v>
      </c>
      <c r="F43" s="306" t="s">
        <v>29</v>
      </c>
      <c r="G43" s="306" t="s">
        <v>30</v>
      </c>
      <c r="H43" s="306" t="s">
        <v>733</v>
      </c>
      <c r="I43" s="308">
        <v>37500</v>
      </c>
      <c r="J43" s="309">
        <v>0</v>
      </c>
      <c r="K43" s="308">
        <f t="shared" si="0"/>
        <v>0</v>
      </c>
      <c r="L43" s="728"/>
      <c r="M43" s="728"/>
      <c r="N43" s="115"/>
      <c r="O43" s="107"/>
      <c r="P43" s="107"/>
      <c r="Q43" s="107"/>
      <c r="R43" s="107"/>
      <c r="S43" s="107"/>
      <c r="T43" s="107"/>
      <c r="U43" s="107"/>
      <c r="V43" s="107"/>
      <c r="W43" s="107"/>
      <c r="X43" s="107"/>
    </row>
    <row r="44" spans="1:24" ht="14.25" customHeight="1">
      <c r="A44" s="747"/>
      <c r="B44" s="772"/>
      <c r="C44" s="306" t="s">
        <v>251</v>
      </c>
      <c r="D44" s="306" t="s">
        <v>732</v>
      </c>
      <c r="E44" s="307" t="s">
        <v>605</v>
      </c>
      <c r="F44" s="306" t="s">
        <v>29</v>
      </c>
      <c r="G44" s="306" t="s">
        <v>30</v>
      </c>
      <c r="H44" s="306" t="s">
        <v>733</v>
      </c>
      <c r="I44" s="308">
        <v>37500</v>
      </c>
      <c r="J44" s="309">
        <v>0</v>
      </c>
      <c r="K44" s="308">
        <f t="shared" si="0"/>
        <v>0</v>
      </c>
      <c r="L44" s="728"/>
      <c r="M44" s="728"/>
      <c r="N44" s="115"/>
      <c r="O44" s="107"/>
      <c r="P44" s="107"/>
      <c r="Q44" s="107"/>
      <c r="R44" s="107"/>
      <c r="S44" s="107"/>
      <c r="T44" s="107"/>
      <c r="U44" s="107"/>
      <c r="V44" s="107"/>
      <c r="W44" s="107"/>
      <c r="X44" s="107"/>
    </row>
    <row r="45" spans="1:24" ht="14.25" customHeight="1">
      <c r="A45" s="747"/>
      <c r="B45" s="772"/>
      <c r="C45" s="306" t="s">
        <v>251</v>
      </c>
      <c r="D45" s="306" t="s">
        <v>732</v>
      </c>
      <c r="E45" s="307" t="s">
        <v>606</v>
      </c>
      <c r="F45" s="306" t="s">
        <v>29</v>
      </c>
      <c r="G45" s="306" t="s">
        <v>30</v>
      </c>
      <c r="H45" s="306" t="s">
        <v>733</v>
      </c>
      <c r="I45" s="308">
        <v>37500</v>
      </c>
      <c r="J45" s="309">
        <v>0</v>
      </c>
      <c r="K45" s="308">
        <f t="shared" si="0"/>
        <v>0</v>
      </c>
      <c r="L45" s="728"/>
      <c r="M45" s="728"/>
      <c r="N45" s="115"/>
      <c r="O45" s="107"/>
      <c r="P45" s="107"/>
      <c r="Q45" s="107"/>
      <c r="R45" s="107"/>
      <c r="S45" s="107"/>
      <c r="T45" s="107"/>
      <c r="U45" s="107"/>
      <c r="V45" s="107"/>
      <c r="W45" s="107"/>
      <c r="X45" s="107"/>
    </row>
    <row r="46" spans="1:24" ht="14.25" customHeight="1">
      <c r="A46" s="747"/>
      <c r="B46" s="772"/>
      <c r="C46" s="306" t="s">
        <v>251</v>
      </c>
      <c r="D46" s="306" t="s">
        <v>732</v>
      </c>
      <c r="E46" s="307" t="s">
        <v>607</v>
      </c>
      <c r="F46" s="306" t="s">
        <v>29</v>
      </c>
      <c r="G46" s="306" t="s">
        <v>30</v>
      </c>
      <c r="H46" s="306" t="s">
        <v>733</v>
      </c>
      <c r="I46" s="308">
        <v>37500</v>
      </c>
      <c r="J46" s="309">
        <v>0</v>
      </c>
      <c r="K46" s="308">
        <f t="shared" si="0"/>
        <v>0</v>
      </c>
      <c r="L46" s="728"/>
      <c r="M46" s="728"/>
      <c r="N46" s="115"/>
      <c r="O46" s="107"/>
      <c r="P46" s="107"/>
      <c r="Q46" s="107"/>
      <c r="R46" s="107"/>
      <c r="S46" s="107"/>
      <c r="T46" s="107"/>
      <c r="U46" s="107"/>
      <c r="V46" s="107"/>
      <c r="W46" s="107"/>
      <c r="X46" s="107"/>
    </row>
    <row r="47" spans="1:24" ht="14.25" customHeight="1">
      <c r="A47" s="747"/>
      <c r="B47" s="772"/>
      <c r="C47" s="306" t="s">
        <v>251</v>
      </c>
      <c r="D47" s="306" t="s">
        <v>732</v>
      </c>
      <c r="E47" s="307" t="s">
        <v>608</v>
      </c>
      <c r="F47" s="306" t="s">
        <v>29</v>
      </c>
      <c r="G47" s="306" t="s">
        <v>30</v>
      </c>
      <c r="H47" s="306" t="s">
        <v>733</v>
      </c>
      <c r="I47" s="308">
        <v>37500</v>
      </c>
      <c r="J47" s="309">
        <v>0</v>
      </c>
      <c r="K47" s="308">
        <f t="shared" si="0"/>
        <v>0</v>
      </c>
      <c r="L47" s="728"/>
      <c r="M47" s="728"/>
      <c r="N47" s="115"/>
      <c r="O47" s="107"/>
      <c r="P47" s="107"/>
      <c r="Q47" s="107"/>
      <c r="R47" s="107"/>
      <c r="S47" s="107"/>
      <c r="T47" s="107"/>
      <c r="U47" s="107"/>
      <c r="V47" s="107"/>
      <c r="W47" s="107"/>
      <c r="X47" s="107"/>
    </row>
    <row r="48" spans="1:24" ht="14.25" customHeight="1">
      <c r="A48" s="747"/>
      <c r="B48" s="772"/>
      <c r="C48" s="306" t="s">
        <v>251</v>
      </c>
      <c r="D48" s="306" t="s">
        <v>732</v>
      </c>
      <c r="E48" s="307" t="s">
        <v>609</v>
      </c>
      <c r="F48" s="306" t="s">
        <v>29</v>
      </c>
      <c r="G48" s="306" t="s">
        <v>30</v>
      </c>
      <c r="H48" s="306" t="s">
        <v>733</v>
      </c>
      <c r="I48" s="308">
        <v>37500</v>
      </c>
      <c r="J48" s="309">
        <v>0</v>
      </c>
      <c r="K48" s="308">
        <f t="shared" si="0"/>
        <v>0</v>
      </c>
      <c r="L48" s="728"/>
      <c r="M48" s="728"/>
      <c r="N48" s="115"/>
      <c r="O48" s="107"/>
      <c r="P48" s="107"/>
      <c r="Q48" s="107"/>
      <c r="R48" s="107"/>
      <c r="S48" s="107"/>
      <c r="T48" s="107"/>
      <c r="U48" s="107"/>
      <c r="V48" s="107"/>
      <c r="W48" s="107"/>
      <c r="X48" s="107"/>
    </row>
    <row r="49" spans="1:24" ht="14.25" customHeight="1">
      <c r="A49" s="747"/>
      <c r="B49" s="772"/>
      <c r="C49" s="306" t="s">
        <v>251</v>
      </c>
      <c r="D49" s="306" t="s">
        <v>732</v>
      </c>
      <c r="E49" s="307" t="s">
        <v>610</v>
      </c>
      <c r="F49" s="306" t="s">
        <v>29</v>
      </c>
      <c r="G49" s="306" t="s">
        <v>30</v>
      </c>
      <c r="H49" s="306" t="s">
        <v>733</v>
      </c>
      <c r="I49" s="308">
        <v>37500</v>
      </c>
      <c r="J49" s="309">
        <v>0</v>
      </c>
      <c r="K49" s="308">
        <f t="shared" si="0"/>
        <v>0</v>
      </c>
      <c r="L49" s="728"/>
      <c r="M49" s="728"/>
      <c r="N49" s="115"/>
      <c r="O49" s="107"/>
      <c r="P49" s="107"/>
      <c r="Q49" s="107"/>
      <c r="R49" s="107"/>
      <c r="S49" s="107"/>
      <c r="T49" s="107"/>
      <c r="U49" s="107"/>
      <c r="V49" s="107"/>
      <c r="W49" s="107"/>
      <c r="X49" s="107"/>
    </row>
    <row r="50" spans="1:24" ht="14.25" customHeight="1">
      <c r="A50" s="747"/>
      <c r="B50" s="772"/>
      <c r="C50" s="306" t="s">
        <v>251</v>
      </c>
      <c r="D50" s="306" t="s">
        <v>732</v>
      </c>
      <c r="E50" s="307" t="s">
        <v>256</v>
      </c>
      <c r="F50" s="306" t="s">
        <v>29</v>
      </c>
      <c r="G50" s="306" t="s">
        <v>30</v>
      </c>
      <c r="H50" s="306" t="s">
        <v>733</v>
      </c>
      <c r="I50" s="308">
        <v>37500</v>
      </c>
      <c r="J50" s="309">
        <v>0</v>
      </c>
      <c r="K50" s="308">
        <f t="shared" si="0"/>
        <v>0</v>
      </c>
      <c r="L50" s="728"/>
      <c r="M50" s="728"/>
      <c r="N50" s="115"/>
      <c r="O50" s="107"/>
      <c r="P50" s="107"/>
      <c r="Q50" s="107"/>
      <c r="R50" s="107"/>
      <c r="S50" s="107"/>
      <c r="T50" s="107"/>
      <c r="U50" s="107"/>
      <c r="V50" s="107"/>
      <c r="W50" s="107"/>
      <c r="X50" s="107"/>
    </row>
    <row r="51" spans="1:24" ht="14.25" customHeight="1">
      <c r="A51" s="747"/>
      <c r="B51" s="772"/>
      <c r="C51" s="306" t="s">
        <v>251</v>
      </c>
      <c r="D51" s="306" t="s">
        <v>732</v>
      </c>
      <c r="E51" s="307" t="s">
        <v>611</v>
      </c>
      <c r="F51" s="306" t="s">
        <v>29</v>
      </c>
      <c r="G51" s="306" t="s">
        <v>30</v>
      </c>
      <c r="H51" s="306" t="s">
        <v>733</v>
      </c>
      <c r="I51" s="308">
        <v>37500</v>
      </c>
      <c r="J51" s="309">
        <v>0</v>
      </c>
      <c r="K51" s="308">
        <f t="shared" si="0"/>
        <v>0</v>
      </c>
      <c r="L51" s="728"/>
      <c r="M51" s="728"/>
      <c r="N51" s="115"/>
      <c r="O51" s="107"/>
      <c r="P51" s="107"/>
      <c r="Q51" s="107"/>
      <c r="R51" s="107"/>
      <c r="S51" s="107"/>
      <c r="T51" s="107"/>
      <c r="U51" s="107"/>
      <c r="V51" s="107"/>
      <c r="W51" s="107"/>
      <c r="X51" s="107"/>
    </row>
    <row r="52" spans="1:24" ht="14.25" customHeight="1">
      <c r="A52" s="742"/>
      <c r="B52" s="773"/>
      <c r="C52" s="310" t="s">
        <v>251</v>
      </c>
      <c r="D52" s="310" t="s">
        <v>732</v>
      </c>
      <c r="E52" s="303" t="s">
        <v>612</v>
      </c>
      <c r="F52" s="310" t="s">
        <v>29</v>
      </c>
      <c r="G52" s="310" t="s">
        <v>30</v>
      </c>
      <c r="H52" s="310" t="s">
        <v>733</v>
      </c>
      <c r="I52" s="300">
        <v>37500</v>
      </c>
      <c r="J52" s="301">
        <v>0</v>
      </c>
      <c r="K52" s="300">
        <f t="shared" si="0"/>
        <v>0</v>
      </c>
      <c r="L52" s="740"/>
      <c r="M52" s="740"/>
      <c r="N52" s="115"/>
      <c r="O52" s="107"/>
      <c r="P52" s="107"/>
      <c r="Q52" s="107"/>
      <c r="R52" s="107"/>
      <c r="S52" s="107"/>
      <c r="T52" s="107"/>
      <c r="U52" s="107"/>
      <c r="V52" s="107"/>
      <c r="W52" s="107"/>
      <c r="X52" s="107"/>
    </row>
    <row r="53" spans="1:24" ht="14.25" customHeight="1">
      <c r="A53" s="769">
        <v>25</v>
      </c>
      <c r="B53" s="818" t="s">
        <v>544</v>
      </c>
      <c r="C53" s="305" t="s">
        <v>251</v>
      </c>
      <c r="D53" s="305" t="s">
        <v>732</v>
      </c>
      <c r="E53" s="297" t="s">
        <v>601</v>
      </c>
      <c r="F53" s="305" t="s">
        <v>29</v>
      </c>
      <c r="G53" s="305" t="s">
        <v>30</v>
      </c>
      <c r="H53" s="305" t="s">
        <v>733</v>
      </c>
      <c r="I53" s="302">
        <v>37500</v>
      </c>
      <c r="J53" s="292">
        <v>1</v>
      </c>
      <c r="K53" s="291">
        <f t="shared" si="0"/>
        <v>37500</v>
      </c>
      <c r="L53" s="825">
        <f>K53+K54+K55+K56+K57</f>
        <v>37500</v>
      </c>
      <c r="M53" s="826">
        <f>L53*90%</f>
        <v>33750</v>
      </c>
      <c r="N53" s="115"/>
      <c r="O53" s="107"/>
      <c r="P53" s="107"/>
      <c r="Q53" s="107"/>
      <c r="R53" s="107"/>
      <c r="S53" s="107"/>
      <c r="T53" s="107"/>
      <c r="U53" s="107"/>
      <c r="V53" s="107"/>
      <c r="W53" s="107"/>
      <c r="X53" s="107"/>
    </row>
    <row r="54" spans="1:24" ht="14.25" customHeight="1">
      <c r="A54" s="747"/>
      <c r="B54" s="772"/>
      <c r="C54" s="306" t="s">
        <v>251</v>
      </c>
      <c r="D54" s="306" t="s">
        <v>732</v>
      </c>
      <c r="E54" s="307" t="s">
        <v>602</v>
      </c>
      <c r="F54" s="306" t="s">
        <v>29</v>
      </c>
      <c r="G54" s="306" t="s">
        <v>30</v>
      </c>
      <c r="H54" s="306" t="s">
        <v>733</v>
      </c>
      <c r="I54" s="311">
        <v>37500</v>
      </c>
      <c r="J54" s="309">
        <v>0</v>
      </c>
      <c r="K54" s="308">
        <f t="shared" si="0"/>
        <v>0</v>
      </c>
      <c r="L54" s="728"/>
      <c r="M54" s="832"/>
      <c r="N54" s="115"/>
      <c r="O54" s="107"/>
      <c r="P54" s="107"/>
      <c r="Q54" s="107"/>
      <c r="R54" s="107"/>
      <c r="S54" s="107"/>
      <c r="T54" s="107"/>
      <c r="U54" s="107"/>
      <c r="V54" s="107"/>
      <c r="W54" s="107"/>
      <c r="X54" s="107"/>
    </row>
    <row r="55" spans="1:24" ht="14.25" customHeight="1">
      <c r="A55" s="747"/>
      <c r="B55" s="772"/>
      <c r="C55" s="306" t="s">
        <v>251</v>
      </c>
      <c r="D55" s="306" t="s">
        <v>732</v>
      </c>
      <c r="E55" s="307" t="s">
        <v>597</v>
      </c>
      <c r="F55" s="306" t="s">
        <v>29</v>
      </c>
      <c r="G55" s="306" t="s">
        <v>30</v>
      </c>
      <c r="H55" s="306" t="s">
        <v>733</v>
      </c>
      <c r="I55" s="311">
        <v>37500</v>
      </c>
      <c r="J55" s="309">
        <v>0</v>
      </c>
      <c r="K55" s="308">
        <f t="shared" si="0"/>
        <v>0</v>
      </c>
      <c r="L55" s="728"/>
      <c r="M55" s="832"/>
      <c r="N55" s="115"/>
      <c r="O55" s="107"/>
      <c r="P55" s="107"/>
      <c r="Q55" s="107"/>
      <c r="R55" s="107"/>
      <c r="S55" s="107"/>
      <c r="T55" s="107"/>
      <c r="U55" s="107"/>
      <c r="V55" s="107"/>
      <c r="W55" s="107"/>
      <c r="X55" s="107"/>
    </row>
    <row r="56" spans="1:24" ht="14.25" customHeight="1">
      <c r="A56" s="747"/>
      <c r="B56" s="772"/>
      <c r="C56" s="306" t="s">
        <v>251</v>
      </c>
      <c r="D56" s="306" t="s">
        <v>732</v>
      </c>
      <c r="E56" s="307" t="s">
        <v>263</v>
      </c>
      <c r="F56" s="306" t="s">
        <v>29</v>
      </c>
      <c r="G56" s="306" t="s">
        <v>30</v>
      </c>
      <c r="H56" s="306" t="s">
        <v>733</v>
      </c>
      <c r="I56" s="311">
        <v>37500</v>
      </c>
      <c r="J56" s="309">
        <v>0</v>
      </c>
      <c r="K56" s="308">
        <f t="shared" si="0"/>
        <v>0</v>
      </c>
      <c r="L56" s="728"/>
      <c r="M56" s="832"/>
      <c r="N56" s="115"/>
      <c r="O56" s="107"/>
      <c r="P56" s="107"/>
      <c r="Q56" s="107"/>
      <c r="R56" s="107"/>
      <c r="S56" s="107"/>
      <c r="T56" s="107"/>
      <c r="U56" s="107"/>
      <c r="V56" s="107"/>
      <c r="W56" s="107"/>
      <c r="X56" s="107"/>
    </row>
    <row r="57" spans="1:24" ht="14.25" customHeight="1">
      <c r="A57" s="742"/>
      <c r="B57" s="773"/>
      <c r="C57" s="310" t="s">
        <v>251</v>
      </c>
      <c r="D57" s="310" t="s">
        <v>732</v>
      </c>
      <c r="E57" s="303" t="s">
        <v>539</v>
      </c>
      <c r="F57" s="310" t="s">
        <v>29</v>
      </c>
      <c r="G57" s="310" t="s">
        <v>30</v>
      </c>
      <c r="H57" s="310" t="s">
        <v>733</v>
      </c>
      <c r="I57" s="304">
        <v>37500</v>
      </c>
      <c r="J57" s="301">
        <v>0</v>
      </c>
      <c r="K57" s="300">
        <f t="shared" si="0"/>
        <v>0</v>
      </c>
      <c r="L57" s="740"/>
      <c r="M57" s="824"/>
      <c r="N57" s="115"/>
      <c r="O57" s="107"/>
      <c r="P57" s="107"/>
      <c r="Q57" s="107"/>
      <c r="R57" s="107"/>
      <c r="S57" s="107"/>
      <c r="T57" s="107"/>
      <c r="U57" s="107"/>
      <c r="V57" s="107"/>
      <c r="W57" s="107"/>
      <c r="X57" s="107"/>
    </row>
    <row r="58" spans="1:24" ht="14.25" customHeight="1">
      <c r="A58" s="769">
        <v>26</v>
      </c>
      <c r="B58" s="818" t="s">
        <v>542</v>
      </c>
      <c r="C58" s="305" t="s">
        <v>251</v>
      </c>
      <c r="D58" s="305" t="s">
        <v>732</v>
      </c>
      <c r="E58" s="297" t="s">
        <v>589</v>
      </c>
      <c r="F58" s="305" t="s">
        <v>29</v>
      </c>
      <c r="G58" s="305" t="s">
        <v>30</v>
      </c>
      <c r="H58" s="305" t="s">
        <v>733</v>
      </c>
      <c r="I58" s="302">
        <v>37500</v>
      </c>
      <c r="J58" s="292">
        <v>1</v>
      </c>
      <c r="K58" s="291">
        <f t="shared" si="0"/>
        <v>37500</v>
      </c>
      <c r="L58" s="825">
        <f>K58+K59+K60+K61+K62+K63</f>
        <v>37500</v>
      </c>
      <c r="M58" s="729">
        <f>L58*90%</f>
        <v>33750</v>
      </c>
      <c r="N58" s="115"/>
      <c r="O58" s="107"/>
      <c r="P58" s="107"/>
      <c r="Q58" s="107"/>
      <c r="R58" s="107"/>
      <c r="S58" s="107"/>
      <c r="T58" s="107"/>
      <c r="U58" s="107"/>
      <c r="V58" s="107"/>
      <c r="W58" s="107"/>
      <c r="X58" s="107"/>
    </row>
    <row r="59" spans="1:24" ht="14.25" customHeight="1">
      <c r="A59" s="747"/>
      <c r="B59" s="772"/>
      <c r="C59" s="306" t="s">
        <v>251</v>
      </c>
      <c r="D59" s="306" t="s">
        <v>732</v>
      </c>
      <c r="E59" s="307" t="s">
        <v>596</v>
      </c>
      <c r="F59" s="306" t="s">
        <v>29</v>
      </c>
      <c r="G59" s="306" t="s">
        <v>30</v>
      </c>
      <c r="H59" s="306" t="s">
        <v>733</v>
      </c>
      <c r="I59" s="311">
        <v>37500</v>
      </c>
      <c r="J59" s="309">
        <v>0</v>
      </c>
      <c r="K59" s="308">
        <f t="shared" si="0"/>
        <v>0</v>
      </c>
      <c r="L59" s="728"/>
      <c r="M59" s="728"/>
      <c r="N59" s="115"/>
      <c r="O59" s="107"/>
      <c r="P59" s="107"/>
      <c r="Q59" s="107"/>
      <c r="R59" s="107"/>
      <c r="S59" s="107"/>
      <c r="T59" s="107"/>
      <c r="U59" s="107"/>
      <c r="V59" s="107"/>
      <c r="W59" s="107"/>
      <c r="X59" s="107"/>
    </row>
    <row r="60" spans="1:24" ht="14.25" customHeight="1">
      <c r="A60" s="747"/>
      <c r="B60" s="772"/>
      <c r="C60" s="306" t="s">
        <v>251</v>
      </c>
      <c r="D60" s="306" t="s">
        <v>732</v>
      </c>
      <c r="E60" s="307" t="s">
        <v>260</v>
      </c>
      <c r="F60" s="306" t="s">
        <v>29</v>
      </c>
      <c r="G60" s="306" t="s">
        <v>30</v>
      </c>
      <c r="H60" s="306" t="s">
        <v>733</v>
      </c>
      <c r="I60" s="311">
        <v>37500</v>
      </c>
      <c r="J60" s="309">
        <v>0</v>
      </c>
      <c r="K60" s="308">
        <f t="shared" si="0"/>
        <v>0</v>
      </c>
      <c r="L60" s="728"/>
      <c r="M60" s="728"/>
      <c r="N60" s="115"/>
      <c r="O60" s="107"/>
      <c r="P60" s="107"/>
      <c r="Q60" s="107"/>
      <c r="R60" s="107"/>
      <c r="S60" s="107"/>
      <c r="T60" s="107"/>
      <c r="U60" s="107"/>
      <c r="V60" s="107"/>
      <c r="W60" s="107"/>
      <c r="X60" s="107"/>
    </row>
    <row r="61" spans="1:24" ht="14.25" customHeight="1">
      <c r="A61" s="747"/>
      <c r="B61" s="772"/>
      <c r="C61" s="306" t="s">
        <v>251</v>
      </c>
      <c r="D61" s="306" t="s">
        <v>732</v>
      </c>
      <c r="E61" s="307" t="s">
        <v>608</v>
      </c>
      <c r="F61" s="306" t="s">
        <v>29</v>
      </c>
      <c r="G61" s="306" t="s">
        <v>30</v>
      </c>
      <c r="H61" s="306" t="s">
        <v>733</v>
      </c>
      <c r="I61" s="311">
        <v>37500</v>
      </c>
      <c r="J61" s="309">
        <v>0</v>
      </c>
      <c r="K61" s="308">
        <f t="shared" si="0"/>
        <v>0</v>
      </c>
      <c r="L61" s="728"/>
      <c r="M61" s="728"/>
      <c r="N61" s="115"/>
      <c r="O61" s="107"/>
      <c r="P61" s="107"/>
      <c r="Q61" s="107"/>
      <c r="R61" s="107"/>
      <c r="S61" s="107"/>
      <c r="T61" s="107"/>
      <c r="U61" s="107"/>
      <c r="V61" s="107"/>
      <c r="W61" s="107"/>
      <c r="X61" s="107"/>
    </row>
    <row r="62" spans="1:24" ht="14.25" customHeight="1">
      <c r="A62" s="747"/>
      <c r="B62" s="772"/>
      <c r="C62" s="306" t="s">
        <v>251</v>
      </c>
      <c r="D62" s="306" t="s">
        <v>732</v>
      </c>
      <c r="E62" s="307" t="s">
        <v>611</v>
      </c>
      <c r="F62" s="306" t="s">
        <v>29</v>
      </c>
      <c r="G62" s="306" t="s">
        <v>30</v>
      </c>
      <c r="H62" s="306" t="s">
        <v>733</v>
      </c>
      <c r="I62" s="311">
        <v>37500</v>
      </c>
      <c r="J62" s="309">
        <v>0</v>
      </c>
      <c r="K62" s="308">
        <f t="shared" si="0"/>
        <v>0</v>
      </c>
      <c r="L62" s="728"/>
      <c r="M62" s="728"/>
      <c r="N62" s="115"/>
      <c r="O62" s="107"/>
      <c r="P62" s="107"/>
      <c r="Q62" s="107"/>
      <c r="R62" s="107"/>
      <c r="S62" s="107"/>
      <c r="T62" s="107"/>
      <c r="U62" s="107"/>
      <c r="V62" s="107"/>
      <c r="W62" s="107"/>
      <c r="X62" s="107"/>
    </row>
    <row r="63" spans="1:24" ht="14.25" customHeight="1">
      <c r="A63" s="742"/>
      <c r="B63" s="773"/>
      <c r="C63" s="310" t="s">
        <v>251</v>
      </c>
      <c r="D63" s="310" t="s">
        <v>732</v>
      </c>
      <c r="E63" s="303" t="s">
        <v>261</v>
      </c>
      <c r="F63" s="310" t="s">
        <v>29</v>
      </c>
      <c r="G63" s="310" t="s">
        <v>30</v>
      </c>
      <c r="H63" s="310" t="s">
        <v>733</v>
      </c>
      <c r="I63" s="304">
        <v>37500</v>
      </c>
      <c r="J63" s="301">
        <v>0</v>
      </c>
      <c r="K63" s="300">
        <f t="shared" si="0"/>
        <v>0</v>
      </c>
      <c r="L63" s="740"/>
      <c r="M63" s="740"/>
      <c r="N63" s="115"/>
      <c r="O63" s="107"/>
      <c r="P63" s="107"/>
      <c r="Q63" s="107"/>
      <c r="R63" s="107"/>
      <c r="S63" s="107"/>
      <c r="T63" s="107"/>
      <c r="U63" s="107"/>
      <c r="V63" s="107"/>
      <c r="W63" s="107"/>
      <c r="X63" s="107"/>
    </row>
    <row r="64" spans="1:24" ht="14.25" customHeight="1">
      <c r="A64" s="769">
        <v>27</v>
      </c>
      <c r="B64" s="818" t="s">
        <v>734</v>
      </c>
      <c r="C64" s="305" t="s">
        <v>251</v>
      </c>
      <c r="D64" s="305" t="s">
        <v>732</v>
      </c>
      <c r="E64" s="297" t="s">
        <v>593</v>
      </c>
      <c r="F64" s="305" t="s">
        <v>29</v>
      </c>
      <c r="G64" s="305" t="s">
        <v>30</v>
      </c>
      <c r="H64" s="305" t="s">
        <v>733</v>
      </c>
      <c r="I64" s="302">
        <v>37500</v>
      </c>
      <c r="J64" s="292">
        <v>1</v>
      </c>
      <c r="K64" s="291">
        <f t="shared" si="0"/>
        <v>37500</v>
      </c>
      <c r="L64" s="825">
        <f>K64+K65</f>
        <v>37500</v>
      </c>
      <c r="M64" s="729">
        <f>L64*90%</f>
        <v>33750</v>
      </c>
      <c r="N64" s="115"/>
      <c r="O64" s="107"/>
      <c r="P64" s="107"/>
      <c r="Q64" s="107"/>
      <c r="R64" s="107"/>
      <c r="S64" s="107"/>
      <c r="T64" s="107"/>
      <c r="U64" s="107"/>
      <c r="V64" s="107"/>
      <c r="W64" s="107"/>
      <c r="X64" s="107"/>
    </row>
    <row r="65" spans="1:24" ht="14.25" customHeight="1">
      <c r="A65" s="742"/>
      <c r="B65" s="773"/>
      <c r="C65" s="310" t="s">
        <v>251</v>
      </c>
      <c r="D65" s="310" t="s">
        <v>732</v>
      </c>
      <c r="E65" s="303" t="s">
        <v>603</v>
      </c>
      <c r="F65" s="310" t="s">
        <v>29</v>
      </c>
      <c r="G65" s="310" t="s">
        <v>30</v>
      </c>
      <c r="H65" s="310" t="s">
        <v>733</v>
      </c>
      <c r="I65" s="304">
        <v>37500</v>
      </c>
      <c r="J65" s="301">
        <v>0</v>
      </c>
      <c r="K65" s="300">
        <f t="shared" si="0"/>
        <v>0</v>
      </c>
      <c r="L65" s="740"/>
      <c r="M65" s="740"/>
      <c r="N65" s="115"/>
      <c r="O65" s="107"/>
      <c r="P65" s="107"/>
      <c r="Q65" s="107"/>
      <c r="R65" s="107"/>
      <c r="S65" s="107"/>
      <c r="T65" s="107"/>
      <c r="U65" s="107"/>
      <c r="V65" s="107"/>
      <c r="W65" s="107"/>
      <c r="X65" s="107"/>
    </row>
    <row r="66" spans="1:24" ht="14.25" customHeight="1">
      <c r="A66" s="769">
        <v>28</v>
      </c>
      <c r="B66" s="818" t="s">
        <v>541</v>
      </c>
      <c r="C66" s="305" t="s">
        <v>251</v>
      </c>
      <c r="D66" s="305" t="s">
        <v>732</v>
      </c>
      <c r="E66" s="297" t="s">
        <v>594</v>
      </c>
      <c r="F66" s="305" t="s">
        <v>29</v>
      </c>
      <c r="G66" s="305" t="s">
        <v>30</v>
      </c>
      <c r="H66" s="305" t="s">
        <v>733</v>
      </c>
      <c r="I66" s="302">
        <v>37500</v>
      </c>
      <c r="J66" s="292">
        <v>1</v>
      </c>
      <c r="K66" s="291">
        <f t="shared" si="0"/>
        <v>37500</v>
      </c>
      <c r="L66" s="825">
        <f>K66+K67+K68+K69</f>
        <v>37500</v>
      </c>
      <c r="M66" s="729">
        <f>L66*90%</f>
        <v>33750</v>
      </c>
      <c r="N66" s="115"/>
      <c r="O66" s="107"/>
      <c r="P66" s="107"/>
      <c r="Q66" s="107"/>
      <c r="R66" s="107"/>
      <c r="S66" s="107"/>
      <c r="T66" s="107"/>
      <c r="U66" s="107"/>
      <c r="V66" s="107"/>
      <c r="W66" s="107"/>
      <c r="X66" s="107"/>
    </row>
    <row r="67" spans="1:24" ht="14.25" customHeight="1">
      <c r="A67" s="747"/>
      <c r="B67" s="772"/>
      <c r="C67" s="306" t="s">
        <v>251</v>
      </c>
      <c r="D67" s="306" t="s">
        <v>732</v>
      </c>
      <c r="E67" s="307" t="s">
        <v>253</v>
      </c>
      <c r="F67" s="306" t="s">
        <v>29</v>
      </c>
      <c r="G67" s="306" t="s">
        <v>30</v>
      </c>
      <c r="H67" s="306" t="s">
        <v>733</v>
      </c>
      <c r="I67" s="311">
        <v>37500</v>
      </c>
      <c r="J67" s="309">
        <v>0</v>
      </c>
      <c r="K67" s="308">
        <f t="shared" si="0"/>
        <v>0</v>
      </c>
      <c r="L67" s="728"/>
      <c r="M67" s="728"/>
      <c r="N67" s="115"/>
      <c r="O67" s="107"/>
      <c r="P67" s="107"/>
      <c r="Q67" s="107"/>
      <c r="R67" s="107"/>
      <c r="S67" s="107"/>
      <c r="T67" s="107"/>
      <c r="U67" s="107"/>
      <c r="V67" s="107"/>
      <c r="W67" s="107"/>
      <c r="X67" s="107"/>
    </row>
    <row r="68" spans="1:24" ht="14.25" customHeight="1">
      <c r="A68" s="747"/>
      <c r="B68" s="772"/>
      <c r="C68" s="306" t="s">
        <v>251</v>
      </c>
      <c r="D68" s="306" t="s">
        <v>732</v>
      </c>
      <c r="E68" s="307" t="s">
        <v>599</v>
      </c>
      <c r="F68" s="306" t="s">
        <v>29</v>
      </c>
      <c r="G68" s="306" t="s">
        <v>30</v>
      </c>
      <c r="H68" s="306" t="s">
        <v>733</v>
      </c>
      <c r="I68" s="311">
        <v>37500</v>
      </c>
      <c r="J68" s="309">
        <v>0</v>
      </c>
      <c r="K68" s="308">
        <f t="shared" si="0"/>
        <v>0</v>
      </c>
      <c r="L68" s="728"/>
      <c r="M68" s="728"/>
      <c r="N68" s="115"/>
      <c r="O68" s="107"/>
      <c r="P68" s="107"/>
      <c r="Q68" s="107"/>
      <c r="R68" s="107"/>
      <c r="S68" s="107"/>
      <c r="T68" s="107"/>
      <c r="U68" s="107"/>
      <c r="V68" s="107"/>
      <c r="W68" s="107"/>
      <c r="X68" s="107"/>
    </row>
    <row r="69" spans="1:24" ht="14.25" customHeight="1">
      <c r="A69" s="742"/>
      <c r="B69" s="773"/>
      <c r="C69" s="310" t="s">
        <v>251</v>
      </c>
      <c r="D69" s="310" t="s">
        <v>732</v>
      </c>
      <c r="E69" s="303" t="s">
        <v>258</v>
      </c>
      <c r="F69" s="310" t="s">
        <v>29</v>
      </c>
      <c r="G69" s="310" t="s">
        <v>30</v>
      </c>
      <c r="H69" s="310" t="s">
        <v>733</v>
      </c>
      <c r="I69" s="304">
        <v>37500</v>
      </c>
      <c r="J69" s="301">
        <v>0</v>
      </c>
      <c r="K69" s="300">
        <f t="shared" si="0"/>
        <v>0</v>
      </c>
      <c r="L69" s="740"/>
      <c r="M69" s="740"/>
      <c r="N69" s="115"/>
      <c r="O69" s="107"/>
      <c r="P69" s="107"/>
      <c r="Q69" s="107"/>
      <c r="R69" s="107"/>
      <c r="S69" s="107"/>
      <c r="T69" s="107"/>
      <c r="U69" s="107"/>
      <c r="V69" s="107"/>
      <c r="W69" s="107"/>
      <c r="X69" s="107"/>
    </row>
    <row r="70" spans="1:24" ht="14.25" customHeight="1">
      <c r="A70" s="769">
        <v>29</v>
      </c>
      <c r="B70" s="818" t="s">
        <v>539</v>
      </c>
      <c r="C70" s="305" t="s">
        <v>251</v>
      </c>
      <c r="D70" s="305" t="s">
        <v>732</v>
      </c>
      <c r="E70" s="297" t="s">
        <v>595</v>
      </c>
      <c r="F70" s="305" t="s">
        <v>29</v>
      </c>
      <c r="G70" s="305" t="s">
        <v>30</v>
      </c>
      <c r="H70" s="305" t="s">
        <v>733</v>
      </c>
      <c r="I70" s="302">
        <v>37500</v>
      </c>
      <c r="J70" s="292">
        <v>1</v>
      </c>
      <c r="K70" s="291">
        <f t="shared" si="0"/>
        <v>37500</v>
      </c>
      <c r="L70" s="825">
        <f>K70+K71</f>
        <v>37500</v>
      </c>
      <c r="M70" s="729">
        <f>L70*90%</f>
        <v>33750</v>
      </c>
      <c r="N70" s="115"/>
      <c r="O70" s="107"/>
      <c r="P70" s="107"/>
      <c r="Q70" s="107"/>
      <c r="R70" s="107"/>
      <c r="S70" s="107"/>
      <c r="T70" s="107"/>
      <c r="U70" s="107"/>
      <c r="V70" s="107"/>
      <c r="W70" s="107"/>
      <c r="X70" s="107"/>
    </row>
    <row r="71" spans="1:24" ht="14.25" customHeight="1">
      <c r="A71" s="742"/>
      <c r="B71" s="773"/>
      <c r="C71" s="310" t="s">
        <v>251</v>
      </c>
      <c r="D71" s="310" t="s">
        <v>732</v>
      </c>
      <c r="E71" s="303" t="s">
        <v>598</v>
      </c>
      <c r="F71" s="310" t="s">
        <v>29</v>
      </c>
      <c r="G71" s="310" t="s">
        <v>30</v>
      </c>
      <c r="H71" s="310" t="s">
        <v>733</v>
      </c>
      <c r="I71" s="304">
        <v>37500</v>
      </c>
      <c r="J71" s="301">
        <v>0</v>
      </c>
      <c r="K71" s="300">
        <f t="shared" si="0"/>
        <v>0</v>
      </c>
      <c r="L71" s="740"/>
      <c r="M71" s="740"/>
      <c r="N71" s="115"/>
      <c r="O71" s="107"/>
      <c r="P71" s="107"/>
      <c r="Q71" s="107"/>
      <c r="R71" s="107"/>
      <c r="S71" s="107"/>
      <c r="T71" s="107"/>
      <c r="U71" s="107"/>
      <c r="V71" s="107"/>
      <c r="W71" s="107"/>
      <c r="X71" s="107"/>
    </row>
    <row r="72" spans="1:24" ht="14.25" customHeight="1">
      <c r="A72" s="769">
        <v>30</v>
      </c>
      <c r="B72" s="818" t="s">
        <v>735</v>
      </c>
      <c r="C72" s="305" t="s">
        <v>251</v>
      </c>
      <c r="D72" s="305" t="s">
        <v>732</v>
      </c>
      <c r="E72" s="297" t="s">
        <v>250</v>
      </c>
      <c r="F72" s="305" t="s">
        <v>29</v>
      </c>
      <c r="G72" s="305" t="s">
        <v>30</v>
      </c>
      <c r="H72" s="305" t="s">
        <v>733</v>
      </c>
      <c r="I72" s="302">
        <v>37500</v>
      </c>
      <c r="J72" s="292">
        <v>1</v>
      </c>
      <c r="K72" s="291">
        <f t="shared" si="0"/>
        <v>37500</v>
      </c>
      <c r="L72" s="825">
        <f>K72+K73</f>
        <v>37500</v>
      </c>
      <c r="M72" s="729">
        <f>L72*90%</f>
        <v>33750</v>
      </c>
      <c r="N72" s="115"/>
      <c r="O72" s="107"/>
      <c r="P72" s="107"/>
      <c r="Q72" s="107"/>
      <c r="R72" s="107"/>
      <c r="S72" s="107"/>
      <c r="T72" s="107"/>
      <c r="U72" s="107"/>
      <c r="V72" s="107"/>
      <c r="W72" s="107"/>
      <c r="X72" s="107"/>
    </row>
    <row r="73" spans="1:24" ht="14.25" customHeight="1">
      <c r="A73" s="742"/>
      <c r="B73" s="773"/>
      <c r="C73" s="310" t="s">
        <v>251</v>
      </c>
      <c r="D73" s="310" t="s">
        <v>732</v>
      </c>
      <c r="E73" s="303" t="s">
        <v>257</v>
      </c>
      <c r="F73" s="310" t="s">
        <v>29</v>
      </c>
      <c r="G73" s="310" t="s">
        <v>30</v>
      </c>
      <c r="H73" s="310" t="s">
        <v>733</v>
      </c>
      <c r="I73" s="304">
        <v>37500</v>
      </c>
      <c r="J73" s="301">
        <v>0</v>
      </c>
      <c r="K73" s="300">
        <f t="shared" si="0"/>
        <v>0</v>
      </c>
      <c r="L73" s="740"/>
      <c r="M73" s="740"/>
      <c r="N73" s="115"/>
      <c r="O73" s="107"/>
      <c r="P73" s="107"/>
      <c r="Q73" s="107"/>
      <c r="R73" s="107"/>
      <c r="S73" s="107"/>
      <c r="T73" s="107"/>
      <c r="U73" s="107"/>
      <c r="V73" s="107"/>
      <c r="W73" s="107"/>
      <c r="X73" s="107"/>
    </row>
    <row r="74" spans="1:24" ht="14.25" customHeight="1">
      <c r="A74" s="769">
        <v>31</v>
      </c>
      <c r="B74" s="818" t="s">
        <v>543</v>
      </c>
      <c r="C74" s="305" t="s">
        <v>251</v>
      </c>
      <c r="D74" s="305" t="s">
        <v>732</v>
      </c>
      <c r="E74" s="297" t="s">
        <v>262</v>
      </c>
      <c r="F74" s="305" t="s">
        <v>29</v>
      </c>
      <c r="G74" s="305" t="s">
        <v>30</v>
      </c>
      <c r="H74" s="305" t="s">
        <v>733</v>
      </c>
      <c r="I74" s="302">
        <v>37500</v>
      </c>
      <c r="J74" s="292">
        <v>1</v>
      </c>
      <c r="K74" s="291">
        <f t="shared" si="0"/>
        <v>37500</v>
      </c>
      <c r="L74" s="825">
        <f>K74+K75+K76</f>
        <v>37500</v>
      </c>
      <c r="M74" s="729">
        <f>L74*90%</f>
        <v>33750</v>
      </c>
      <c r="N74" s="115"/>
      <c r="O74" s="107"/>
      <c r="P74" s="107"/>
      <c r="Q74" s="107"/>
      <c r="R74" s="107"/>
      <c r="S74" s="107"/>
      <c r="T74" s="107"/>
      <c r="U74" s="107"/>
      <c r="V74" s="107"/>
      <c r="W74" s="107"/>
      <c r="X74" s="107"/>
    </row>
    <row r="75" spans="1:24" ht="14.25" customHeight="1">
      <c r="A75" s="747"/>
      <c r="B75" s="772"/>
      <c r="C75" s="306" t="s">
        <v>251</v>
      </c>
      <c r="D75" s="306" t="s">
        <v>732</v>
      </c>
      <c r="E75" s="307" t="s">
        <v>606</v>
      </c>
      <c r="F75" s="306" t="s">
        <v>29</v>
      </c>
      <c r="G75" s="306" t="s">
        <v>30</v>
      </c>
      <c r="H75" s="306" t="s">
        <v>733</v>
      </c>
      <c r="I75" s="311">
        <v>37500</v>
      </c>
      <c r="J75" s="309">
        <v>0</v>
      </c>
      <c r="K75" s="308">
        <f t="shared" si="0"/>
        <v>0</v>
      </c>
      <c r="L75" s="728"/>
      <c r="M75" s="728"/>
      <c r="N75" s="115"/>
      <c r="O75" s="107"/>
      <c r="P75" s="107"/>
      <c r="Q75" s="107"/>
      <c r="R75" s="107"/>
      <c r="S75" s="107"/>
      <c r="T75" s="107"/>
      <c r="U75" s="107"/>
      <c r="V75" s="107"/>
      <c r="W75" s="107"/>
      <c r="X75" s="107"/>
    </row>
    <row r="76" spans="1:24" ht="14.25" customHeight="1">
      <c r="A76" s="742"/>
      <c r="B76" s="773"/>
      <c r="C76" s="310" t="s">
        <v>251</v>
      </c>
      <c r="D76" s="310" t="s">
        <v>732</v>
      </c>
      <c r="E76" s="303" t="s">
        <v>604</v>
      </c>
      <c r="F76" s="310" t="s">
        <v>29</v>
      </c>
      <c r="G76" s="310" t="s">
        <v>30</v>
      </c>
      <c r="H76" s="310" t="s">
        <v>733</v>
      </c>
      <c r="I76" s="304">
        <v>37500</v>
      </c>
      <c r="J76" s="301">
        <v>0</v>
      </c>
      <c r="K76" s="300">
        <f t="shared" si="0"/>
        <v>0</v>
      </c>
      <c r="L76" s="740"/>
      <c r="M76" s="740"/>
      <c r="N76" s="115"/>
      <c r="O76" s="107"/>
      <c r="P76" s="107"/>
      <c r="Q76" s="107"/>
      <c r="R76" s="107"/>
      <c r="S76" s="107"/>
      <c r="T76" s="107"/>
      <c r="U76" s="107"/>
      <c r="V76" s="107"/>
      <c r="W76" s="107"/>
      <c r="X76" s="107"/>
    </row>
    <row r="77" spans="1:24" ht="14.25" customHeight="1">
      <c r="A77" s="769">
        <v>32</v>
      </c>
      <c r="B77" s="818" t="s">
        <v>601</v>
      </c>
      <c r="C77" s="305" t="s">
        <v>251</v>
      </c>
      <c r="D77" s="305" t="s">
        <v>732</v>
      </c>
      <c r="E77" s="297" t="s">
        <v>612</v>
      </c>
      <c r="F77" s="305" t="s">
        <v>29</v>
      </c>
      <c r="G77" s="305" t="s">
        <v>30</v>
      </c>
      <c r="H77" s="305" t="s">
        <v>733</v>
      </c>
      <c r="I77" s="302">
        <v>37500</v>
      </c>
      <c r="J77" s="292">
        <v>1</v>
      </c>
      <c r="K77" s="291">
        <f t="shared" si="0"/>
        <v>37500</v>
      </c>
      <c r="L77" s="825">
        <f>K77+K78</f>
        <v>37500</v>
      </c>
      <c r="M77" s="729">
        <f>L77*90%</f>
        <v>33750</v>
      </c>
      <c r="N77" s="115"/>
      <c r="O77" s="107"/>
      <c r="P77" s="107"/>
      <c r="Q77" s="107"/>
      <c r="R77" s="107"/>
      <c r="S77" s="107"/>
      <c r="T77" s="107"/>
      <c r="U77" s="107"/>
      <c r="V77" s="107"/>
      <c r="W77" s="107"/>
      <c r="X77" s="107"/>
    </row>
    <row r="78" spans="1:24" ht="14.25" customHeight="1">
      <c r="A78" s="742"/>
      <c r="B78" s="773"/>
      <c r="C78" s="310" t="s">
        <v>251</v>
      </c>
      <c r="D78" s="310" t="s">
        <v>732</v>
      </c>
      <c r="E78" s="303" t="s">
        <v>256</v>
      </c>
      <c r="F78" s="310" t="s">
        <v>29</v>
      </c>
      <c r="G78" s="310" t="s">
        <v>30</v>
      </c>
      <c r="H78" s="310" t="s">
        <v>733</v>
      </c>
      <c r="I78" s="304">
        <v>37500</v>
      </c>
      <c r="J78" s="301">
        <v>0</v>
      </c>
      <c r="K78" s="300">
        <f t="shared" si="0"/>
        <v>0</v>
      </c>
      <c r="L78" s="740"/>
      <c r="M78" s="740"/>
      <c r="N78" s="115"/>
      <c r="O78" s="107"/>
      <c r="P78" s="107"/>
      <c r="Q78" s="107"/>
      <c r="R78" s="107"/>
      <c r="S78" s="107"/>
      <c r="T78" s="107"/>
      <c r="U78" s="107"/>
      <c r="V78" s="107"/>
      <c r="W78" s="107"/>
      <c r="X78" s="107"/>
    </row>
    <row r="79" spans="1:24" ht="14.25" customHeight="1">
      <c r="A79" s="769">
        <v>33</v>
      </c>
      <c r="B79" s="818" t="s">
        <v>736</v>
      </c>
      <c r="C79" s="305" t="s">
        <v>251</v>
      </c>
      <c r="D79" s="305" t="s">
        <v>737</v>
      </c>
      <c r="E79" s="297" t="s">
        <v>539</v>
      </c>
      <c r="F79" s="302" t="s">
        <v>29</v>
      </c>
      <c r="G79" s="302" t="s">
        <v>30</v>
      </c>
      <c r="H79" s="297">
        <v>2</v>
      </c>
      <c r="I79" s="291">
        <v>75000</v>
      </c>
      <c r="J79" s="292">
        <v>1</v>
      </c>
      <c r="K79" s="291">
        <f t="shared" si="0"/>
        <v>75000</v>
      </c>
      <c r="L79" s="825">
        <f>SUM(K79:K90)</f>
        <v>75000</v>
      </c>
      <c r="M79" s="729">
        <f>L79*90%</f>
        <v>67500</v>
      </c>
      <c r="N79" s="115"/>
      <c r="O79" s="107"/>
      <c r="P79" s="107"/>
      <c r="Q79" s="107"/>
      <c r="R79" s="107"/>
      <c r="S79" s="107"/>
      <c r="T79" s="107"/>
      <c r="U79" s="107"/>
      <c r="V79" s="107"/>
      <c r="W79" s="107"/>
      <c r="X79" s="107"/>
    </row>
    <row r="80" spans="1:24" ht="14.25" customHeight="1">
      <c r="A80" s="747"/>
      <c r="B80" s="772"/>
      <c r="C80" s="306" t="s">
        <v>251</v>
      </c>
      <c r="D80" s="306" t="s">
        <v>737</v>
      </c>
      <c r="E80" s="307" t="s">
        <v>597</v>
      </c>
      <c r="F80" s="311" t="s">
        <v>29</v>
      </c>
      <c r="G80" s="311" t="s">
        <v>30</v>
      </c>
      <c r="H80" s="307">
        <v>2</v>
      </c>
      <c r="I80" s="308">
        <v>75000</v>
      </c>
      <c r="J80" s="309">
        <v>0</v>
      </c>
      <c r="K80" s="308">
        <f t="shared" si="0"/>
        <v>0</v>
      </c>
      <c r="L80" s="728"/>
      <c r="M80" s="728"/>
      <c r="N80" s="115"/>
      <c r="O80" s="107"/>
      <c r="P80" s="107"/>
      <c r="Q80" s="107"/>
      <c r="R80" s="107"/>
      <c r="S80" s="107"/>
      <c r="T80" s="107"/>
      <c r="U80" s="107"/>
      <c r="V80" s="107"/>
      <c r="W80" s="107"/>
      <c r="X80" s="107"/>
    </row>
    <row r="81" spans="1:24" ht="14.25" customHeight="1">
      <c r="A81" s="747"/>
      <c r="B81" s="772"/>
      <c r="C81" s="306" t="s">
        <v>251</v>
      </c>
      <c r="D81" s="306" t="s">
        <v>737</v>
      </c>
      <c r="E81" s="307" t="s">
        <v>256</v>
      </c>
      <c r="F81" s="311" t="s">
        <v>29</v>
      </c>
      <c r="G81" s="311" t="s">
        <v>30</v>
      </c>
      <c r="H81" s="307">
        <v>2</v>
      </c>
      <c r="I81" s="308">
        <v>75000</v>
      </c>
      <c r="J81" s="309">
        <v>0</v>
      </c>
      <c r="K81" s="308">
        <f t="shared" si="0"/>
        <v>0</v>
      </c>
      <c r="L81" s="728"/>
      <c r="M81" s="728"/>
      <c r="N81" s="115"/>
      <c r="O81" s="107"/>
      <c r="P81" s="107"/>
      <c r="Q81" s="107"/>
      <c r="R81" s="107"/>
      <c r="S81" s="107"/>
      <c r="T81" s="107"/>
      <c r="U81" s="107"/>
      <c r="V81" s="107"/>
      <c r="W81" s="107"/>
      <c r="X81" s="107"/>
    </row>
    <row r="82" spans="1:24" ht="14.25" customHeight="1">
      <c r="A82" s="747"/>
      <c r="B82" s="772"/>
      <c r="C82" s="306" t="s">
        <v>251</v>
      </c>
      <c r="D82" s="306" t="s">
        <v>737</v>
      </c>
      <c r="E82" s="307" t="s">
        <v>605</v>
      </c>
      <c r="F82" s="311" t="s">
        <v>29</v>
      </c>
      <c r="G82" s="311" t="s">
        <v>30</v>
      </c>
      <c r="H82" s="307">
        <v>2</v>
      </c>
      <c r="I82" s="308">
        <v>75000</v>
      </c>
      <c r="J82" s="309">
        <v>0</v>
      </c>
      <c r="K82" s="308">
        <f t="shared" si="0"/>
        <v>0</v>
      </c>
      <c r="L82" s="728"/>
      <c r="M82" s="728"/>
      <c r="N82" s="115"/>
      <c r="O82" s="107"/>
      <c r="P82" s="107"/>
      <c r="Q82" s="107"/>
      <c r="R82" s="107"/>
      <c r="S82" s="107"/>
      <c r="T82" s="107"/>
      <c r="U82" s="107"/>
      <c r="V82" s="107"/>
      <c r="W82" s="107"/>
      <c r="X82" s="107"/>
    </row>
    <row r="83" spans="1:24" ht="14.25" customHeight="1">
      <c r="A83" s="747"/>
      <c r="B83" s="772"/>
      <c r="C83" s="306" t="s">
        <v>251</v>
      </c>
      <c r="D83" s="306" t="s">
        <v>737</v>
      </c>
      <c r="E83" s="307" t="s">
        <v>263</v>
      </c>
      <c r="F83" s="311" t="s">
        <v>29</v>
      </c>
      <c r="G83" s="311" t="s">
        <v>30</v>
      </c>
      <c r="H83" s="307">
        <v>2</v>
      </c>
      <c r="I83" s="308">
        <v>75000</v>
      </c>
      <c r="J83" s="309">
        <v>0</v>
      </c>
      <c r="K83" s="308">
        <f t="shared" si="0"/>
        <v>0</v>
      </c>
      <c r="L83" s="728"/>
      <c r="M83" s="728"/>
      <c r="N83" s="115"/>
      <c r="O83" s="107"/>
      <c r="P83" s="107"/>
      <c r="Q83" s="107"/>
      <c r="R83" s="107"/>
      <c r="S83" s="107"/>
      <c r="T83" s="107"/>
      <c r="U83" s="107"/>
      <c r="V83" s="107"/>
      <c r="W83" s="107"/>
      <c r="X83" s="107"/>
    </row>
    <row r="84" spans="1:24" ht="14.25" customHeight="1">
      <c r="A84" s="747"/>
      <c r="B84" s="772"/>
      <c r="C84" s="306" t="s">
        <v>251</v>
      </c>
      <c r="D84" s="306" t="s">
        <v>737</v>
      </c>
      <c r="E84" s="307" t="s">
        <v>253</v>
      </c>
      <c r="F84" s="311" t="s">
        <v>29</v>
      </c>
      <c r="G84" s="311" t="s">
        <v>30</v>
      </c>
      <c r="H84" s="307">
        <v>2</v>
      </c>
      <c r="I84" s="308">
        <v>75000</v>
      </c>
      <c r="J84" s="309">
        <v>0</v>
      </c>
      <c r="K84" s="308">
        <f t="shared" si="0"/>
        <v>0</v>
      </c>
      <c r="L84" s="728"/>
      <c r="M84" s="728"/>
      <c r="N84" s="115"/>
      <c r="O84" s="107"/>
      <c r="P84" s="107"/>
      <c r="Q84" s="107"/>
      <c r="R84" s="107"/>
      <c r="S84" s="107"/>
      <c r="T84" s="107"/>
      <c r="U84" s="107"/>
      <c r="V84" s="107"/>
      <c r="W84" s="107"/>
      <c r="X84" s="107"/>
    </row>
    <row r="85" spans="1:24" ht="14.25" customHeight="1">
      <c r="A85" s="747"/>
      <c r="B85" s="772"/>
      <c r="C85" s="306" t="s">
        <v>251</v>
      </c>
      <c r="D85" s="306" t="s">
        <v>737</v>
      </c>
      <c r="E85" s="307" t="s">
        <v>589</v>
      </c>
      <c r="F85" s="311" t="s">
        <v>29</v>
      </c>
      <c r="G85" s="311" t="s">
        <v>30</v>
      </c>
      <c r="H85" s="307">
        <v>2</v>
      </c>
      <c r="I85" s="308">
        <v>75000</v>
      </c>
      <c r="J85" s="309">
        <v>0</v>
      </c>
      <c r="K85" s="308">
        <f t="shared" si="0"/>
        <v>0</v>
      </c>
      <c r="L85" s="728"/>
      <c r="M85" s="728"/>
      <c r="N85" s="115"/>
      <c r="O85" s="107"/>
      <c r="P85" s="107"/>
      <c r="Q85" s="107"/>
      <c r="R85" s="107"/>
      <c r="S85" s="107"/>
      <c r="T85" s="107"/>
      <c r="U85" s="107"/>
      <c r="V85" s="107"/>
      <c r="W85" s="107"/>
      <c r="X85" s="107"/>
    </row>
    <row r="86" spans="1:24" ht="14.25" customHeight="1">
      <c r="A86" s="747"/>
      <c r="B86" s="772"/>
      <c r="C86" s="306" t="s">
        <v>251</v>
      </c>
      <c r="D86" s="306" t="s">
        <v>737</v>
      </c>
      <c r="E86" s="307" t="s">
        <v>262</v>
      </c>
      <c r="F86" s="311" t="s">
        <v>29</v>
      </c>
      <c r="G86" s="311" t="s">
        <v>30</v>
      </c>
      <c r="H86" s="307">
        <v>2</v>
      </c>
      <c r="I86" s="308">
        <v>75000</v>
      </c>
      <c r="J86" s="309">
        <v>0</v>
      </c>
      <c r="K86" s="308">
        <f t="shared" si="0"/>
        <v>0</v>
      </c>
      <c r="L86" s="728"/>
      <c r="M86" s="728"/>
      <c r="N86" s="115"/>
      <c r="O86" s="107"/>
      <c r="P86" s="107"/>
      <c r="Q86" s="107"/>
      <c r="R86" s="107"/>
      <c r="S86" s="107"/>
      <c r="T86" s="107"/>
      <c r="U86" s="107"/>
      <c r="V86" s="107"/>
      <c r="W86" s="107"/>
      <c r="X86" s="107"/>
    </row>
    <row r="87" spans="1:24" ht="14.25" customHeight="1">
      <c r="A87" s="747"/>
      <c r="B87" s="772"/>
      <c r="C87" s="306" t="s">
        <v>251</v>
      </c>
      <c r="D87" s="306" t="s">
        <v>737</v>
      </c>
      <c r="E87" s="307" t="s">
        <v>259</v>
      </c>
      <c r="F87" s="311" t="s">
        <v>29</v>
      </c>
      <c r="G87" s="311" t="s">
        <v>30</v>
      </c>
      <c r="H87" s="307">
        <v>2</v>
      </c>
      <c r="I87" s="308">
        <v>75000</v>
      </c>
      <c r="J87" s="309">
        <v>0</v>
      </c>
      <c r="K87" s="308">
        <f t="shared" si="0"/>
        <v>0</v>
      </c>
      <c r="L87" s="728"/>
      <c r="M87" s="728"/>
      <c r="N87" s="115"/>
      <c r="O87" s="107"/>
      <c r="P87" s="107"/>
      <c r="Q87" s="107"/>
      <c r="R87" s="107"/>
      <c r="S87" s="107"/>
      <c r="T87" s="107"/>
      <c r="U87" s="107"/>
      <c r="V87" s="107"/>
      <c r="W87" s="107"/>
      <c r="X87" s="107"/>
    </row>
    <row r="88" spans="1:24" ht="14.25" customHeight="1">
      <c r="A88" s="747"/>
      <c r="B88" s="772"/>
      <c r="C88" s="306" t="s">
        <v>251</v>
      </c>
      <c r="D88" s="306" t="s">
        <v>737</v>
      </c>
      <c r="E88" s="307" t="s">
        <v>254</v>
      </c>
      <c r="F88" s="311" t="s">
        <v>29</v>
      </c>
      <c r="G88" s="311" t="s">
        <v>30</v>
      </c>
      <c r="H88" s="307">
        <v>2</v>
      </c>
      <c r="I88" s="308">
        <v>75000</v>
      </c>
      <c r="J88" s="309">
        <v>0</v>
      </c>
      <c r="K88" s="308">
        <f t="shared" si="0"/>
        <v>0</v>
      </c>
      <c r="L88" s="728"/>
      <c r="M88" s="728"/>
      <c r="N88" s="115"/>
      <c r="O88" s="107"/>
      <c r="P88" s="107"/>
      <c r="Q88" s="107"/>
      <c r="R88" s="107"/>
      <c r="S88" s="107"/>
      <c r="T88" s="107"/>
      <c r="U88" s="107"/>
      <c r="V88" s="107"/>
      <c r="W88" s="107"/>
      <c r="X88" s="107"/>
    </row>
    <row r="89" spans="1:24" ht="14.25" customHeight="1">
      <c r="A89" s="747"/>
      <c r="B89" s="772"/>
      <c r="C89" s="306" t="s">
        <v>251</v>
      </c>
      <c r="D89" s="306" t="s">
        <v>737</v>
      </c>
      <c r="E89" s="307" t="s">
        <v>255</v>
      </c>
      <c r="F89" s="311" t="s">
        <v>29</v>
      </c>
      <c r="G89" s="311" t="s">
        <v>30</v>
      </c>
      <c r="H89" s="307">
        <v>2</v>
      </c>
      <c r="I89" s="308">
        <v>75000</v>
      </c>
      <c r="J89" s="309">
        <v>0</v>
      </c>
      <c r="K89" s="308">
        <f t="shared" si="0"/>
        <v>0</v>
      </c>
      <c r="L89" s="728"/>
      <c r="M89" s="728"/>
      <c r="N89" s="115"/>
      <c r="O89" s="107"/>
      <c r="P89" s="107"/>
      <c r="Q89" s="107"/>
      <c r="R89" s="107"/>
      <c r="S89" s="107"/>
      <c r="T89" s="107"/>
      <c r="U89" s="107"/>
      <c r="V89" s="107"/>
      <c r="W89" s="107"/>
      <c r="X89" s="107"/>
    </row>
    <row r="90" spans="1:24" ht="13.5" customHeight="1">
      <c r="A90" s="742"/>
      <c r="B90" s="773"/>
      <c r="C90" s="310" t="s">
        <v>251</v>
      </c>
      <c r="D90" s="310" t="s">
        <v>737</v>
      </c>
      <c r="E90" s="303" t="s">
        <v>611</v>
      </c>
      <c r="F90" s="304" t="s">
        <v>29</v>
      </c>
      <c r="G90" s="304" t="s">
        <v>30</v>
      </c>
      <c r="H90" s="303">
        <v>2</v>
      </c>
      <c r="I90" s="300">
        <v>75000</v>
      </c>
      <c r="J90" s="301">
        <v>0</v>
      </c>
      <c r="K90" s="300">
        <f t="shared" si="0"/>
        <v>0</v>
      </c>
      <c r="L90" s="740"/>
      <c r="M90" s="740"/>
      <c r="N90" s="115"/>
      <c r="O90" s="107"/>
      <c r="P90" s="107"/>
      <c r="Q90" s="107"/>
      <c r="R90" s="107"/>
      <c r="S90" s="107"/>
      <c r="T90" s="107"/>
      <c r="U90" s="107"/>
      <c r="V90" s="107"/>
      <c r="W90" s="107"/>
      <c r="X90" s="107"/>
    </row>
    <row r="91" spans="1:24" ht="14.25" customHeight="1">
      <c r="A91" s="769">
        <v>34</v>
      </c>
      <c r="B91" s="818" t="s">
        <v>738</v>
      </c>
      <c r="C91" s="312" t="s">
        <v>613</v>
      </c>
      <c r="D91" s="305" t="s">
        <v>737</v>
      </c>
      <c r="E91" s="297" t="s">
        <v>539</v>
      </c>
      <c r="F91" s="302" t="s">
        <v>29</v>
      </c>
      <c r="G91" s="302" t="s">
        <v>30</v>
      </c>
      <c r="H91" s="297">
        <v>2</v>
      </c>
      <c r="I91" s="291">
        <v>75000</v>
      </c>
      <c r="J91" s="292">
        <v>1</v>
      </c>
      <c r="K91" s="291">
        <f t="shared" si="0"/>
        <v>75000</v>
      </c>
      <c r="L91" s="829">
        <f>SUM(K91:K102)</f>
        <v>75000</v>
      </c>
      <c r="M91" s="729">
        <f>L91*90%</f>
        <v>67500</v>
      </c>
      <c r="N91" s="115"/>
      <c r="O91" s="107"/>
      <c r="P91" s="107"/>
      <c r="Q91" s="107"/>
      <c r="R91" s="107"/>
      <c r="S91" s="107"/>
      <c r="T91" s="107"/>
      <c r="U91" s="107"/>
      <c r="V91" s="107"/>
      <c r="W91" s="107"/>
      <c r="X91" s="107"/>
    </row>
    <row r="92" spans="1:24" ht="14.25" customHeight="1">
      <c r="A92" s="747"/>
      <c r="B92" s="772"/>
      <c r="C92" s="77" t="s">
        <v>613</v>
      </c>
      <c r="D92" s="306" t="s">
        <v>737</v>
      </c>
      <c r="E92" s="307" t="s">
        <v>597</v>
      </c>
      <c r="F92" s="311" t="s">
        <v>29</v>
      </c>
      <c r="G92" s="311" t="s">
        <v>30</v>
      </c>
      <c r="H92" s="307">
        <v>2</v>
      </c>
      <c r="I92" s="308">
        <v>75000</v>
      </c>
      <c r="J92" s="309">
        <v>0</v>
      </c>
      <c r="K92" s="308">
        <f t="shared" si="0"/>
        <v>0</v>
      </c>
      <c r="L92" s="747"/>
      <c r="M92" s="728"/>
      <c r="N92" s="115"/>
      <c r="O92" s="107"/>
      <c r="P92" s="107"/>
      <c r="Q92" s="107"/>
      <c r="R92" s="107"/>
      <c r="S92" s="107"/>
      <c r="T92" s="107"/>
      <c r="U92" s="107"/>
      <c r="V92" s="107"/>
      <c r="W92" s="107"/>
      <c r="X92" s="107"/>
    </row>
    <row r="93" spans="1:24" ht="14.25" customHeight="1">
      <c r="A93" s="747"/>
      <c r="B93" s="772"/>
      <c r="C93" s="77" t="s">
        <v>613</v>
      </c>
      <c r="D93" s="306" t="s">
        <v>737</v>
      </c>
      <c r="E93" s="307" t="s">
        <v>256</v>
      </c>
      <c r="F93" s="311" t="s">
        <v>29</v>
      </c>
      <c r="G93" s="311" t="s">
        <v>30</v>
      </c>
      <c r="H93" s="307">
        <v>2</v>
      </c>
      <c r="I93" s="308">
        <v>75000</v>
      </c>
      <c r="J93" s="309">
        <v>0</v>
      </c>
      <c r="K93" s="308">
        <f t="shared" si="0"/>
        <v>0</v>
      </c>
      <c r="L93" s="747"/>
      <c r="M93" s="728"/>
      <c r="N93" s="115"/>
      <c r="O93" s="107"/>
      <c r="P93" s="107"/>
      <c r="Q93" s="107"/>
      <c r="R93" s="107"/>
      <c r="S93" s="107"/>
      <c r="T93" s="107"/>
      <c r="U93" s="107"/>
      <c r="V93" s="107"/>
      <c r="W93" s="107"/>
      <c r="X93" s="107"/>
    </row>
    <row r="94" spans="1:24" ht="14.25" customHeight="1">
      <c r="A94" s="747"/>
      <c r="B94" s="772"/>
      <c r="C94" s="77" t="s">
        <v>613</v>
      </c>
      <c r="D94" s="306" t="s">
        <v>737</v>
      </c>
      <c r="E94" s="307" t="s">
        <v>605</v>
      </c>
      <c r="F94" s="311" t="s">
        <v>29</v>
      </c>
      <c r="G94" s="311" t="s">
        <v>30</v>
      </c>
      <c r="H94" s="307">
        <v>2</v>
      </c>
      <c r="I94" s="308">
        <v>75000</v>
      </c>
      <c r="J94" s="309">
        <v>0</v>
      </c>
      <c r="K94" s="308">
        <f t="shared" si="0"/>
        <v>0</v>
      </c>
      <c r="L94" s="747"/>
      <c r="M94" s="728"/>
      <c r="N94" s="115"/>
      <c r="O94" s="107"/>
      <c r="P94" s="107"/>
      <c r="Q94" s="107"/>
      <c r="R94" s="107"/>
      <c r="S94" s="107"/>
      <c r="T94" s="107"/>
      <c r="U94" s="107"/>
      <c r="V94" s="107"/>
      <c r="W94" s="107"/>
      <c r="X94" s="107"/>
    </row>
    <row r="95" spans="1:24" ht="14.25" customHeight="1">
      <c r="A95" s="747"/>
      <c r="B95" s="772"/>
      <c r="C95" s="77" t="s">
        <v>613</v>
      </c>
      <c r="D95" s="306" t="s">
        <v>737</v>
      </c>
      <c r="E95" s="307" t="s">
        <v>263</v>
      </c>
      <c r="F95" s="311" t="s">
        <v>29</v>
      </c>
      <c r="G95" s="311" t="s">
        <v>30</v>
      </c>
      <c r="H95" s="307">
        <v>2</v>
      </c>
      <c r="I95" s="308">
        <v>75000</v>
      </c>
      <c r="J95" s="309">
        <v>0</v>
      </c>
      <c r="K95" s="308">
        <f t="shared" si="0"/>
        <v>0</v>
      </c>
      <c r="L95" s="747"/>
      <c r="M95" s="728"/>
      <c r="N95" s="115"/>
      <c r="O95" s="107"/>
      <c r="P95" s="107"/>
      <c r="Q95" s="107"/>
      <c r="R95" s="107"/>
      <c r="S95" s="107"/>
      <c r="T95" s="107"/>
      <c r="U95" s="107"/>
      <c r="V95" s="107"/>
      <c r="W95" s="107"/>
      <c r="X95" s="107"/>
    </row>
    <row r="96" spans="1:24" ht="14.25" customHeight="1">
      <c r="A96" s="747"/>
      <c r="B96" s="772"/>
      <c r="C96" s="77" t="s">
        <v>613</v>
      </c>
      <c r="D96" s="306" t="s">
        <v>737</v>
      </c>
      <c r="E96" s="307" t="s">
        <v>253</v>
      </c>
      <c r="F96" s="311" t="s">
        <v>29</v>
      </c>
      <c r="G96" s="311" t="s">
        <v>30</v>
      </c>
      <c r="H96" s="307">
        <v>2</v>
      </c>
      <c r="I96" s="308">
        <v>75000</v>
      </c>
      <c r="J96" s="309">
        <v>0</v>
      </c>
      <c r="K96" s="308">
        <f t="shared" si="0"/>
        <v>0</v>
      </c>
      <c r="L96" s="747"/>
      <c r="M96" s="728"/>
      <c r="N96" s="115"/>
      <c r="O96" s="107"/>
      <c r="P96" s="107"/>
      <c r="Q96" s="107"/>
      <c r="R96" s="107"/>
      <c r="S96" s="107"/>
      <c r="T96" s="107"/>
      <c r="U96" s="107"/>
      <c r="V96" s="107"/>
      <c r="W96" s="107"/>
      <c r="X96" s="107"/>
    </row>
    <row r="97" spans="1:24" ht="14.25" customHeight="1">
      <c r="A97" s="747"/>
      <c r="B97" s="772"/>
      <c r="C97" s="77" t="s">
        <v>613</v>
      </c>
      <c r="D97" s="306" t="s">
        <v>737</v>
      </c>
      <c r="E97" s="307" t="s">
        <v>589</v>
      </c>
      <c r="F97" s="311" t="s">
        <v>29</v>
      </c>
      <c r="G97" s="311" t="s">
        <v>30</v>
      </c>
      <c r="H97" s="307">
        <v>2</v>
      </c>
      <c r="I97" s="308">
        <v>75000</v>
      </c>
      <c r="J97" s="309">
        <v>0</v>
      </c>
      <c r="K97" s="308">
        <f t="shared" si="0"/>
        <v>0</v>
      </c>
      <c r="L97" s="747"/>
      <c r="M97" s="728"/>
      <c r="N97" s="115"/>
      <c r="O97" s="107"/>
      <c r="P97" s="107"/>
      <c r="Q97" s="107"/>
      <c r="R97" s="107"/>
      <c r="S97" s="107"/>
      <c r="T97" s="107"/>
      <c r="U97" s="107"/>
      <c r="V97" s="107"/>
      <c r="W97" s="107"/>
      <c r="X97" s="107"/>
    </row>
    <row r="98" spans="1:24" ht="14.25" customHeight="1">
      <c r="A98" s="747"/>
      <c r="B98" s="772"/>
      <c r="C98" s="77" t="s">
        <v>613</v>
      </c>
      <c r="D98" s="306" t="s">
        <v>737</v>
      </c>
      <c r="E98" s="307" t="s">
        <v>262</v>
      </c>
      <c r="F98" s="311" t="s">
        <v>29</v>
      </c>
      <c r="G98" s="311" t="s">
        <v>30</v>
      </c>
      <c r="H98" s="307">
        <v>2</v>
      </c>
      <c r="I98" s="308">
        <v>75000</v>
      </c>
      <c r="J98" s="309">
        <v>0</v>
      </c>
      <c r="K98" s="308">
        <f t="shared" si="0"/>
        <v>0</v>
      </c>
      <c r="L98" s="747"/>
      <c r="M98" s="728"/>
      <c r="N98" s="115"/>
      <c r="O98" s="107"/>
      <c r="P98" s="107"/>
      <c r="Q98" s="107"/>
      <c r="R98" s="107"/>
      <c r="S98" s="107"/>
      <c r="T98" s="107"/>
      <c r="U98" s="107"/>
      <c r="V98" s="107"/>
      <c r="W98" s="107"/>
      <c r="X98" s="107"/>
    </row>
    <row r="99" spans="1:24" ht="14.25" customHeight="1">
      <c r="A99" s="747"/>
      <c r="B99" s="772"/>
      <c r="C99" s="77" t="s">
        <v>613</v>
      </c>
      <c r="D99" s="306" t="s">
        <v>737</v>
      </c>
      <c r="E99" s="307" t="s">
        <v>259</v>
      </c>
      <c r="F99" s="311" t="s">
        <v>29</v>
      </c>
      <c r="G99" s="311" t="s">
        <v>30</v>
      </c>
      <c r="H99" s="307">
        <v>2</v>
      </c>
      <c r="I99" s="308">
        <v>75000</v>
      </c>
      <c r="J99" s="309">
        <v>0</v>
      </c>
      <c r="K99" s="308">
        <f t="shared" si="0"/>
        <v>0</v>
      </c>
      <c r="L99" s="747"/>
      <c r="M99" s="728"/>
      <c r="N99" s="115"/>
      <c r="O99" s="107"/>
      <c r="P99" s="107"/>
      <c r="Q99" s="107"/>
      <c r="R99" s="107"/>
      <c r="S99" s="107"/>
      <c r="T99" s="107"/>
      <c r="U99" s="107"/>
      <c r="V99" s="107"/>
      <c r="W99" s="107"/>
      <c r="X99" s="107"/>
    </row>
    <row r="100" spans="1:24" ht="14.25" customHeight="1">
      <c r="A100" s="747"/>
      <c r="B100" s="772"/>
      <c r="C100" s="77" t="s">
        <v>613</v>
      </c>
      <c r="D100" s="306" t="s">
        <v>737</v>
      </c>
      <c r="E100" s="307" t="s">
        <v>254</v>
      </c>
      <c r="F100" s="311" t="s">
        <v>29</v>
      </c>
      <c r="G100" s="311" t="s">
        <v>30</v>
      </c>
      <c r="H100" s="307">
        <v>2</v>
      </c>
      <c r="I100" s="308">
        <v>75000</v>
      </c>
      <c r="J100" s="309">
        <v>0</v>
      </c>
      <c r="K100" s="308">
        <f t="shared" si="0"/>
        <v>0</v>
      </c>
      <c r="L100" s="747"/>
      <c r="M100" s="728"/>
      <c r="N100" s="115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</row>
    <row r="101" spans="1:24" ht="14.25" customHeight="1">
      <c r="A101" s="747"/>
      <c r="B101" s="772"/>
      <c r="C101" s="77" t="s">
        <v>613</v>
      </c>
      <c r="D101" s="306" t="s">
        <v>737</v>
      </c>
      <c r="E101" s="307" t="s">
        <v>255</v>
      </c>
      <c r="F101" s="311" t="s">
        <v>29</v>
      </c>
      <c r="G101" s="311" t="s">
        <v>30</v>
      </c>
      <c r="H101" s="307">
        <v>2</v>
      </c>
      <c r="I101" s="308">
        <v>75000</v>
      </c>
      <c r="J101" s="309">
        <v>0</v>
      </c>
      <c r="K101" s="308">
        <f t="shared" si="0"/>
        <v>0</v>
      </c>
      <c r="L101" s="747"/>
      <c r="M101" s="728"/>
      <c r="N101" s="115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</row>
    <row r="102" spans="1:24" ht="13.5" customHeight="1">
      <c r="A102" s="742"/>
      <c r="B102" s="773"/>
      <c r="C102" s="98" t="s">
        <v>613</v>
      </c>
      <c r="D102" s="310" t="s">
        <v>737</v>
      </c>
      <c r="E102" s="303" t="s">
        <v>611</v>
      </c>
      <c r="F102" s="304" t="s">
        <v>29</v>
      </c>
      <c r="G102" s="304" t="s">
        <v>30</v>
      </c>
      <c r="H102" s="303">
        <v>2</v>
      </c>
      <c r="I102" s="300">
        <v>75000</v>
      </c>
      <c r="J102" s="301">
        <v>0</v>
      </c>
      <c r="K102" s="300">
        <f t="shared" si="0"/>
        <v>0</v>
      </c>
      <c r="L102" s="794"/>
      <c r="M102" s="740"/>
      <c r="N102" s="115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</row>
    <row r="103" spans="1:24" ht="14.25" customHeight="1">
      <c r="A103" s="769">
        <v>35</v>
      </c>
      <c r="B103" s="818" t="s">
        <v>739</v>
      </c>
      <c r="C103" s="312" t="s">
        <v>613</v>
      </c>
      <c r="D103" s="305" t="s">
        <v>737</v>
      </c>
      <c r="E103" s="297" t="s">
        <v>265</v>
      </c>
      <c r="F103" s="302" t="s">
        <v>29</v>
      </c>
      <c r="G103" s="302" t="s">
        <v>30</v>
      </c>
      <c r="H103" s="297">
        <v>3</v>
      </c>
      <c r="I103" s="291">
        <v>50000</v>
      </c>
      <c r="J103" s="292">
        <v>2</v>
      </c>
      <c r="K103" s="291">
        <f t="shared" si="0"/>
        <v>100000</v>
      </c>
      <c r="L103" s="825">
        <f>SUM(K103:K114)</f>
        <v>100000</v>
      </c>
      <c r="M103" s="729">
        <f>L103*90%</f>
        <v>90000</v>
      </c>
      <c r="N103" s="115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</row>
    <row r="104" spans="1:24" ht="14.25" customHeight="1">
      <c r="A104" s="747"/>
      <c r="B104" s="772"/>
      <c r="C104" s="77" t="s">
        <v>613</v>
      </c>
      <c r="D104" s="306" t="s">
        <v>737</v>
      </c>
      <c r="E104" s="307" t="s">
        <v>266</v>
      </c>
      <c r="F104" s="311" t="s">
        <v>29</v>
      </c>
      <c r="G104" s="311" t="s">
        <v>30</v>
      </c>
      <c r="H104" s="307">
        <v>3</v>
      </c>
      <c r="I104" s="308">
        <v>50000</v>
      </c>
      <c r="J104" s="309">
        <v>0</v>
      </c>
      <c r="K104" s="308">
        <f t="shared" si="0"/>
        <v>0</v>
      </c>
      <c r="L104" s="728"/>
      <c r="M104" s="728"/>
      <c r="N104" s="115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</row>
    <row r="105" spans="1:24" ht="14.25" customHeight="1">
      <c r="A105" s="747"/>
      <c r="B105" s="772"/>
      <c r="C105" s="77" t="s">
        <v>613</v>
      </c>
      <c r="D105" s="306" t="s">
        <v>737</v>
      </c>
      <c r="E105" s="307" t="s">
        <v>267</v>
      </c>
      <c r="F105" s="311" t="s">
        <v>29</v>
      </c>
      <c r="G105" s="311" t="s">
        <v>30</v>
      </c>
      <c r="H105" s="307">
        <v>3</v>
      </c>
      <c r="I105" s="308">
        <v>50000</v>
      </c>
      <c r="J105" s="309">
        <v>0</v>
      </c>
      <c r="K105" s="308">
        <f t="shared" si="0"/>
        <v>0</v>
      </c>
      <c r="L105" s="728"/>
      <c r="M105" s="728"/>
      <c r="N105" s="115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</row>
    <row r="106" spans="1:24" ht="14.25" customHeight="1">
      <c r="A106" s="747"/>
      <c r="B106" s="772"/>
      <c r="C106" s="77" t="s">
        <v>613</v>
      </c>
      <c r="D106" s="306" t="s">
        <v>737</v>
      </c>
      <c r="E106" s="307" t="s">
        <v>268</v>
      </c>
      <c r="F106" s="311" t="s">
        <v>29</v>
      </c>
      <c r="G106" s="311" t="s">
        <v>30</v>
      </c>
      <c r="H106" s="307">
        <v>3</v>
      </c>
      <c r="I106" s="308">
        <v>50000</v>
      </c>
      <c r="J106" s="309">
        <v>0</v>
      </c>
      <c r="K106" s="308">
        <f t="shared" si="0"/>
        <v>0</v>
      </c>
      <c r="L106" s="728"/>
      <c r="M106" s="728"/>
      <c r="N106" s="115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</row>
    <row r="107" spans="1:24" ht="14.25" customHeight="1">
      <c r="A107" s="747"/>
      <c r="B107" s="772"/>
      <c r="C107" s="77" t="s">
        <v>613</v>
      </c>
      <c r="D107" s="306" t="s">
        <v>737</v>
      </c>
      <c r="E107" s="307" t="s">
        <v>269</v>
      </c>
      <c r="F107" s="311" t="s">
        <v>29</v>
      </c>
      <c r="G107" s="311" t="s">
        <v>30</v>
      </c>
      <c r="H107" s="307">
        <v>3</v>
      </c>
      <c r="I107" s="308">
        <v>50000</v>
      </c>
      <c r="J107" s="309">
        <v>0</v>
      </c>
      <c r="K107" s="308">
        <f t="shared" si="0"/>
        <v>0</v>
      </c>
      <c r="L107" s="728"/>
      <c r="M107" s="728"/>
      <c r="N107" s="115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</row>
    <row r="108" spans="1:24" ht="14.25" customHeight="1">
      <c r="A108" s="747"/>
      <c r="B108" s="772"/>
      <c r="C108" s="77" t="s">
        <v>613</v>
      </c>
      <c r="D108" s="306" t="s">
        <v>737</v>
      </c>
      <c r="E108" s="307" t="s">
        <v>270</v>
      </c>
      <c r="F108" s="311" t="s">
        <v>29</v>
      </c>
      <c r="G108" s="311" t="s">
        <v>30</v>
      </c>
      <c r="H108" s="307">
        <v>3</v>
      </c>
      <c r="I108" s="308">
        <v>50000</v>
      </c>
      <c r="J108" s="309">
        <v>0</v>
      </c>
      <c r="K108" s="308">
        <f t="shared" si="0"/>
        <v>0</v>
      </c>
      <c r="L108" s="728"/>
      <c r="M108" s="728"/>
      <c r="N108" s="115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</row>
    <row r="109" spans="1:24" ht="14.25" customHeight="1">
      <c r="A109" s="747"/>
      <c r="B109" s="772"/>
      <c r="C109" s="77" t="s">
        <v>613</v>
      </c>
      <c r="D109" s="306" t="s">
        <v>737</v>
      </c>
      <c r="E109" s="307" t="s">
        <v>271</v>
      </c>
      <c r="F109" s="311" t="s">
        <v>29</v>
      </c>
      <c r="G109" s="311" t="s">
        <v>30</v>
      </c>
      <c r="H109" s="307">
        <v>3</v>
      </c>
      <c r="I109" s="308">
        <v>50000</v>
      </c>
      <c r="J109" s="309">
        <v>0</v>
      </c>
      <c r="K109" s="308">
        <f t="shared" si="0"/>
        <v>0</v>
      </c>
      <c r="L109" s="728"/>
      <c r="M109" s="728"/>
      <c r="N109" s="115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</row>
    <row r="110" spans="1:24" ht="14.25" customHeight="1">
      <c r="A110" s="747"/>
      <c r="B110" s="772"/>
      <c r="C110" s="77" t="s">
        <v>613</v>
      </c>
      <c r="D110" s="306" t="s">
        <v>737</v>
      </c>
      <c r="E110" s="307" t="s">
        <v>272</v>
      </c>
      <c r="F110" s="311" t="s">
        <v>29</v>
      </c>
      <c r="G110" s="311" t="s">
        <v>30</v>
      </c>
      <c r="H110" s="307">
        <v>3</v>
      </c>
      <c r="I110" s="308">
        <v>50000</v>
      </c>
      <c r="J110" s="309">
        <v>0</v>
      </c>
      <c r="K110" s="308">
        <f t="shared" si="0"/>
        <v>0</v>
      </c>
      <c r="L110" s="728"/>
      <c r="M110" s="728"/>
      <c r="N110" s="115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</row>
    <row r="111" spans="1:24" ht="14.25" customHeight="1">
      <c r="A111" s="747"/>
      <c r="B111" s="772"/>
      <c r="C111" s="77" t="s">
        <v>613</v>
      </c>
      <c r="D111" s="306" t="s">
        <v>737</v>
      </c>
      <c r="E111" s="307" t="s">
        <v>273</v>
      </c>
      <c r="F111" s="311" t="s">
        <v>29</v>
      </c>
      <c r="G111" s="311" t="s">
        <v>30</v>
      </c>
      <c r="H111" s="307">
        <v>3</v>
      </c>
      <c r="I111" s="308">
        <v>50000</v>
      </c>
      <c r="J111" s="309">
        <v>0</v>
      </c>
      <c r="K111" s="308">
        <f t="shared" si="0"/>
        <v>0</v>
      </c>
      <c r="L111" s="728"/>
      <c r="M111" s="728"/>
      <c r="N111" s="115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</row>
    <row r="112" spans="1:24" ht="14.25" customHeight="1">
      <c r="A112" s="747"/>
      <c r="B112" s="772"/>
      <c r="C112" s="77" t="s">
        <v>613</v>
      </c>
      <c r="D112" s="306" t="s">
        <v>737</v>
      </c>
      <c r="E112" s="307" t="s">
        <v>274</v>
      </c>
      <c r="F112" s="311" t="s">
        <v>29</v>
      </c>
      <c r="G112" s="311" t="s">
        <v>30</v>
      </c>
      <c r="H112" s="307">
        <v>3</v>
      </c>
      <c r="I112" s="308">
        <v>50000</v>
      </c>
      <c r="J112" s="309">
        <v>0</v>
      </c>
      <c r="K112" s="308">
        <f t="shared" si="0"/>
        <v>0</v>
      </c>
      <c r="L112" s="728"/>
      <c r="M112" s="728"/>
      <c r="N112" s="115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</row>
    <row r="113" spans="1:24" ht="14.25" customHeight="1">
      <c r="A113" s="747"/>
      <c r="B113" s="772"/>
      <c r="C113" s="77" t="s">
        <v>613</v>
      </c>
      <c r="D113" s="306" t="s">
        <v>737</v>
      </c>
      <c r="E113" s="307" t="s">
        <v>618</v>
      </c>
      <c r="F113" s="311" t="s">
        <v>29</v>
      </c>
      <c r="G113" s="311" t="s">
        <v>30</v>
      </c>
      <c r="H113" s="307">
        <v>3</v>
      </c>
      <c r="I113" s="308">
        <v>50000</v>
      </c>
      <c r="J113" s="309">
        <v>0</v>
      </c>
      <c r="K113" s="308">
        <f t="shared" si="0"/>
        <v>0</v>
      </c>
      <c r="L113" s="728"/>
      <c r="M113" s="728"/>
      <c r="N113" s="115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</row>
    <row r="114" spans="1:24" ht="14.25" customHeight="1">
      <c r="A114" s="742"/>
      <c r="B114" s="773"/>
      <c r="C114" s="98" t="s">
        <v>613</v>
      </c>
      <c r="D114" s="310" t="s">
        <v>737</v>
      </c>
      <c r="E114" s="303" t="s">
        <v>276</v>
      </c>
      <c r="F114" s="304" t="s">
        <v>29</v>
      </c>
      <c r="G114" s="304" t="s">
        <v>30</v>
      </c>
      <c r="H114" s="303">
        <v>3</v>
      </c>
      <c r="I114" s="300">
        <v>50000</v>
      </c>
      <c r="J114" s="301">
        <v>0</v>
      </c>
      <c r="K114" s="300">
        <f t="shared" si="0"/>
        <v>0</v>
      </c>
      <c r="L114" s="740"/>
      <c r="M114" s="740"/>
      <c r="N114" s="115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</row>
    <row r="115" spans="1:24" ht="14.25" customHeight="1">
      <c r="A115" s="769">
        <v>36</v>
      </c>
      <c r="B115" s="818" t="s">
        <v>740</v>
      </c>
      <c r="C115" s="297" t="s">
        <v>575</v>
      </c>
      <c r="D115" s="297" t="s">
        <v>575</v>
      </c>
      <c r="E115" s="297" t="s">
        <v>741</v>
      </c>
      <c r="F115" s="297" t="s">
        <v>576</v>
      </c>
      <c r="G115" s="297" t="s">
        <v>30</v>
      </c>
      <c r="H115" s="297">
        <v>1</v>
      </c>
      <c r="I115" s="291">
        <v>10000</v>
      </c>
      <c r="J115" s="292">
        <v>0.75</v>
      </c>
      <c r="K115" s="291">
        <f t="shared" si="0"/>
        <v>7500</v>
      </c>
      <c r="L115" s="825">
        <f>K115+K116+K117+K118+K119+K120+K121+K122</f>
        <v>45000</v>
      </c>
      <c r="M115" s="729">
        <f>L115*90%</f>
        <v>40500</v>
      </c>
      <c r="N115" s="115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</row>
    <row r="116" spans="1:24" ht="14.25" customHeight="1">
      <c r="A116" s="747"/>
      <c r="B116" s="772"/>
      <c r="C116" s="307" t="s">
        <v>575</v>
      </c>
      <c r="D116" s="307" t="s">
        <v>575</v>
      </c>
      <c r="E116" s="307" t="s">
        <v>584</v>
      </c>
      <c r="F116" s="307" t="s">
        <v>576</v>
      </c>
      <c r="G116" s="307" t="s">
        <v>30</v>
      </c>
      <c r="H116" s="307">
        <v>1</v>
      </c>
      <c r="I116" s="308">
        <v>10000</v>
      </c>
      <c r="J116" s="309">
        <v>0.75</v>
      </c>
      <c r="K116" s="308">
        <f t="shared" si="0"/>
        <v>7500</v>
      </c>
      <c r="L116" s="728"/>
      <c r="M116" s="728"/>
      <c r="N116" s="115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</row>
    <row r="117" spans="1:24" ht="14.25" customHeight="1">
      <c r="A117" s="747"/>
      <c r="B117" s="772"/>
      <c r="C117" s="307" t="s">
        <v>575</v>
      </c>
      <c r="D117" s="307" t="s">
        <v>575</v>
      </c>
      <c r="E117" s="821" t="s">
        <v>578</v>
      </c>
      <c r="F117" s="307" t="s">
        <v>576</v>
      </c>
      <c r="G117" s="307" t="s">
        <v>30</v>
      </c>
      <c r="H117" s="307">
        <v>3</v>
      </c>
      <c r="I117" s="308">
        <v>10000</v>
      </c>
      <c r="J117" s="309">
        <v>1</v>
      </c>
      <c r="K117" s="308">
        <f t="shared" si="0"/>
        <v>10000</v>
      </c>
      <c r="L117" s="728"/>
      <c r="M117" s="728"/>
      <c r="N117" s="115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</row>
    <row r="118" spans="1:24" ht="14.25" customHeight="1">
      <c r="A118" s="747"/>
      <c r="B118" s="772"/>
      <c r="C118" s="307" t="s">
        <v>575</v>
      </c>
      <c r="D118" s="307" t="s">
        <v>575</v>
      </c>
      <c r="E118" s="732"/>
      <c r="F118" s="307" t="s">
        <v>576</v>
      </c>
      <c r="G118" s="307" t="s">
        <v>30</v>
      </c>
      <c r="H118" s="307">
        <v>1</v>
      </c>
      <c r="I118" s="308">
        <v>5000</v>
      </c>
      <c r="J118" s="309">
        <v>1</v>
      </c>
      <c r="K118" s="308">
        <f t="shared" si="0"/>
        <v>5000</v>
      </c>
      <c r="L118" s="728"/>
      <c r="M118" s="728"/>
      <c r="N118" s="115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</row>
    <row r="119" spans="1:24" ht="14.25" customHeight="1">
      <c r="A119" s="747"/>
      <c r="B119" s="772"/>
      <c r="C119" s="307" t="s">
        <v>575</v>
      </c>
      <c r="D119" s="307" t="s">
        <v>575</v>
      </c>
      <c r="E119" s="307" t="s">
        <v>580</v>
      </c>
      <c r="F119" s="307" t="s">
        <v>576</v>
      </c>
      <c r="G119" s="307" t="s">
        <v>30</v>
      </c>
      <c r="H119" s="307">
        <v>3</v>
      </c>
      <c r="I119" s="308">
        <v>5000</v>
      </c>
      <c r="J119" s="309">
        <v>0.75</v>
      </c>
      <c r="K119" s="308">
        <f t="shared" si="0"/>
        <v>3750</v>
      </c>
      <c r="L119" s="728"/>
      <c r="M119" s="728"/>
      <c r="N119" s="115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</row>
    <row r="120" spans="1:24" ht="14.25" customHeight="1">
      <c r="A120" s="747"/>
      <c r="B120" s="772"/>
      <c r="C120" s="307" t="s">
        <v>575</v>
      </c>
      <c r="D120" s="307" t="s">
        <v>575</v>
      </c>
      <c r="E120" s="307" t="s">
        <v>742</v>
      </c>
      <c r="F120" s="307" t="s">
        <v>576</v>
      </c>
      <c r="G120" s="307" t="s">
        <v>30</v>
      </c>
      <c r="H120" s="307">
        <v>3</v>
      </c>
      <c r="I120" s="308">
        <v>5000</v>
      </c>
      <c r="J120" s="309">
        <v>0.75</v>
      </c>
      <c r="K120" s="308">
        <f t="shared" si="0"/>
        <v>3750</v>
      </c>
      <c r="L120" s="728"/>
      <c r="M120" s="728"/>
      <c r="N120" s="115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</row>
    <row r="121" spans="1:24" ht="14.25" customHeight="1">
      <c r="A121" s="747"/>
      <c r="B121" s="772"/>
      <c r="C121" s="307" t="s">
        <v>575</v>
      </c>
      <c r="D121" s="307" t="s">
        <v>575</v>
      </c>
      <c r="E121" s="821" t="s">
        <v>743</v>
      </c>
      <c r="F121" s="307" t="s">
        <v>174</v>
      </c>
      <c r="G121" s="307" t="s">
        <v>30</v>
      </c>
      <c r="H121" s="307">
        <v>5</v>
      </c>
      <c r="I121" s="311">
        <v>0</v>
      </c>
      <c r="J121" s="313">
        <v>0</v>
      </c>
      <c r="K121" s="308">
        <f t="shared" si="0"/>
        <v>0</v>
      </c>
      <c r="L121" s="728"/>
      <c r="M121" s="728"/>
      <c r="N121" s="115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</row>
    <row r="122" spans="1:24" ht="14.25" customHeight="1">
      <c r="A122" s="742"/>
      <c r="B122" s="773"/>
      <c r="C122" s="303" t="s">
        <v>575</v>
      </c>
      <c r="D122" s="303" t="s">
        <v>575</v>
      </c>
      <c r="E122" s="775"/>
      <c r="F122" s="303" t="s">
        <v>174</v>
      </c>
      <c r="G122" s="303" t="s">
        <v>30</v>
      </c>
      <c r="H122" s="303">
        <v>3</v>
      </c>
      <c r="I122" s="304">
        <v>10000</v>
      </c>
      <c r="J122" s="301">
        <v>0.75</v>
      </c>
      <c r="K122" s="300">
        <f t="shared" si="0"/>
        <v>7500</v>
      </c>
      <c r="L122" s="740"/>
      <c r="M122" s="740"/>
      <c r="N122" s="115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</row>
    <row r="123" spans="1:24" ht="14.25" customHeight="1">
      <c r="A123" s="769">
        <v>37</v>
      </c>
      <c r="B123" s="818" t="s">
        <v>744</v>
      </c>
      <c r="C123" s="297" t="s">
        <v>575</v>
      </c>
      <c r="D123" s="297" t="s">
        <v>575</v>
      </c>
      <c r="E123" s="297" t="s">
        <v>745</v>
      </c>
      <c r="F123" s="297" t="s">
        <v>576</v>
      </c>
      <c r="G123" s="297" t="s">
        <v>30</v>
      </c>
      <c r="H123" s="297">
        <v>3</v>
      </c>
      <c r="I123" s="291">
        <v>5000</v>
      </c>
      <c r="J123" s="292">
        <v>0.75</v>
      </c>
      <c r="K123" s="291">
        <f t="shared" si="0"/>
        <v>3750</v>
      </c>
      <c r="L123" s="825">
        <f>K124+K123</f>
        <v>13750</v>
      </c>
      <c r="M123" s="729">
        <f>L123*90%</f>
        <v>12375</v>
      </c>
      <c r="N123" s="115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</row>
    <row r="124" spans="1:24" ht="14.25" customHeight="1">
      <c r="A124" s="742"/>
      <c r="B124" s="773"/>
      <c r="C124" s="303" t="s">
        <v>575</v>
      </c>
      <c r="D124" s="303" t="s">
        <v>575</v>
      </c>
      <c r="E124" s="303" t="s">
        <v>586</v>
      </c>
      <c r="F124" s="303" t="s">
        <v>164</v>
      </c>
      <c r="G124" s="303" t="s">
        <v>30</v>
      </c>
      <c r="H124" s="303">
        <v>3</v>
      </c>
      <c r="I124" s="300">
        <v>10000</v>
      </c>
      <c r="J124" s="301">
        <v>1</v>
      </c>
      <c r="K124" s="300">
        <f t="shared" si="0"/>
        <v>10000</v>
      </c>
      <c r="L124" s="740"/>
      <c r="M124" s="740"/>
      <c r="N124" s="115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</row>
    <row r="125" spans="1:24" ht="14.25" customHeight="1">
      <c r="A125" s="157">
        <v>38</v>
      </c>
      <c r="B125" s="314" t="s">
        <v>746</v>
      </c>
      <c r="C125" s="315" t="s">
        <v>575</v>
      </c>
      <c r="D125" s="315" t="s">
        <v>575</v>
      </c>
      <c r="E125" s="315" t="s">
        <v>747</v>
      </c>
      <c r="F125" s="315" t="s">
        <v>164</v>
      </c>
      <c r="G125" s="315" t="s">
        <v>30</v>
      </c>
      <c r="H125" s="315">
        <v>4</v>
      </c>
      <c r="I125" s="316">
        <v>0</v>
      </c>
      <c r="J125" s="317">
        <v>0</v>
      </c>
      <c r="K125" s="316">
        <v>0</v>
      </c>
      <c r="L125" s="318">
        <v>0</v>
      </c>
      <c r="M125" s="319">
        <f t="shared" ref="M125:M126" si="4">L125*90%</f>
        <v>0</v>
      </c>
      <c r="N125" s="115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</row>
    <row r="126" spans="1:24" ht="14.25" customHeight="1">
      <c r="A126" s="769">
        <v>39</v>
      </c>
      <c r="B126" s="818" t="s">
        <v>748</v>
      </c>
      <c r="C126" s="297" t="s">
        <v>684</v>
      </c>
      <c r="D126" s="297" t="s">
        <v>684</v>
      </c>
      <c r="E126" s="297" t="s">
        <v>683</v>
      </c>
      <c r="F126" s="297" t="s">
        <v>29</v>
      </c>
      <c r="G126" s="297" t="s">
        <v>30</v>
      </c>
      <c r="H126" s="297">
        <v>3</v>
      </c>
      <c r="I126" s="291">
        <v>50000</v>
      </c>
      <c r="J126" s="292">
        <v>1</v>
      </c>
      <c r="K126" s="291">
        <f t="shared" ref="K126:K133" si="5">I126*J126</f>
        <v>50000</v>
      </c>
      <c r="L126" s="825">
        <f>K126+K127</f>
        <v>87500</v>
      </c>
      <c r="M126" s="729">
        <f t="shared" si="4"/>
        <v>78750</v>
      </c>
      <c r="N126" s="115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</row>
    <row r="127" spans="1:24" ht="14.25" customHeight="1">
      <c r="A127" s="742"/>
      <c r="B127" s="773"/>
      <c r="C127" s="303" t="s">
        <v>684</v>
      </c>
      <c r="D127" s="303" t="s">
        <v>684</v>
      </c>
      <c r="E127" s="303" t="s">
        <v>686</v>
      </c>
      <c r="F127" s="303" t="s">
        <v>29</v>
      </c>
      <c r="G127" s="303" t="s">
        <v>30</v>
      </c>
      <c r="H127" s="303">
        <v>3</v>
      </c>
      <c r="I127" s="300">
        <v>50000</v>
      </c>
      <c r="J127" s="301">
        <v>0.75</v>
      </c>
      <c r="K127" s="300">
        <f t="shared" si="5"/>
        <v>37500</v>
      </c>
      <c r="L127" s="740"/>
      <c r="M127" s="740"/>
      <c r="N127" s="115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</row>
    <row r="128" spans="1:24" ht="14.25" customHeight="1">
      <c r="A128" s="157">
        <v>40</v>
      </c>
      <c r="B128" s="314" t="s">
        <v>749</v>
      </c>
      <c r="C128" s="315" t="s">
        <v>684</v>
      </c>
      <c r="D128" s="315" t="s">
        <v>684</v>
      </c>
      <c r="E128" s="315" t="s">
        <v>687</v>
      </c>
      <c r="F128" s="315" t="s">
        <v>29</v>
      </c>
      <c r="G128" s="315" t="s">
        <v>30</v>
      </c>
      <c r="H128" s="315">
        <v>2</v>
      </c>
      <c r="I128" s="320">
        <v>75000</v>
      </c>
      <c r="J128" s="317">
        <v>1</v>
      </c>
      <c r="K128" s="320">
        <f t="shared" si="5"/>
        <v>75000</v>
      </c>
      <c r="L128" s="321">
        <f>K128</f>
        <v>75000</v>
      </c>
      <c r="M128" s="319">
        <f t="shared" ref="M128:M129" si="6">L128*90%</f>
        <v>67500</v>
      </c>
      <c r="N128" s="115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</row>
    <row r="129" spans="1:24" ht="14.25" customHeight="1">
      <c r="A129" s="769">
        <v>41</v>
      </c>
      <c r="B129" s="818" t="s">
        <v>750</v>
      </c>
      <c r="C129" s="297" t="s">
        <v>684</v>
      </c>
      <c r="D129" s="297" t="s">
        <v>684</v>
      </c>
      <c r="E129" s="297" t="s">
        <v>688</v>
      </c>
      <c r="F129" s="297" t="s">
        <v>751</v>
      </c>
      <c r="G129" s="297" t="s">
        <v>30</v>
      </c>
      <c r="H129" s="322">
        <v>2</v>
      </c>
      <c r="I129" s="302">
        <v>7500</v>
      </c>
      <c r="J129" s="292">
        <v>0.75</v>
      </c>
      <c r="K129" s="291">
        <f t="shared" si="5"/>
        <v>5625</v>
      </c>
      <c r="L129" s="825">
        <f>K129+K130</f>
        <v>20625</v>
      </c>
      <c r="M129" s="729">
        <f t="shared" si="6"/>
        <v>18562.5</v>
      </c>
      <c r="N129" s="115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</row>
    <row r="130" spans="1:24" ht="14.25" customHeight="1">
      <c r="A130" s="742"/>
      <c r="B130" s="773"/>
      <c r="C130" s="303" t="s">
        <v>684</v>
      </c>
      <c r="D130" s="303" t="s">
        <v>684</v>
      </c>
      <c r="E130" s="303" t="s">
        <v>689</v>
      </c>
      <c r="F130" s="303" t="s">
        <v>752</v>
      </c>
      <c r="G130" s="303" t="s">
        <v>33</v>
      </c>
      <c r="H130" s="323">
        <v>3</v>
      </c>
      <c r="I130" s="304">
        <v>15000</v>
      </c>
      <c r="J130" s="301">
        <v>1</v>
      </c>
      <c r="K130" s="300">
        <f t="shared" si="5"/>
        <v>15000</v>
      </c>
      <c r="L130" s="740"/>
      <c r="M130" s="740"/>
      <c r="N130" s="115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</row>
    <row r="131" spans="1:24" ht="14.25" customHeight="1">
      <c r="A131" s="157">
        <v>42</v>
      </c>
      <c r="B131" s="314" t="s">
        <v>753</v>
      </c>
      <c r="C131" s="315" t="s">
        <v>684</v>
      </c>
      <c r="D131" s="315" t="s">
        <v>684</v>
      </c>
      <c r="E131" s="315" t="s">
        <v>691</v>
      </c>
      <c r="F131" s="315" t="s">
        <v>751</v>
      </c>
      <c r="G131" s="315" t="s">
        <v>30</v>
      </c>
      <c r="H131" s="315">
        <v>3</v>
      </c>
      <c r="I131" s="316">
        <v>5000</v>
      </c>
      <c r="J131" s="317">
        <v>1</v>
      </c>
      <c r="K131" s="320">
        <f t="shared" si="5"/>
        <v>5000</v>
      </c>
      <c r="L131" s="321">
        <f t="shared" ref="L131:L135" si="7">K131</f>
        <v>5000</v>
      </c>
      <c r="M131" s="319">
        <f t="shared" ref="M131:M136" si="8">L131*90%</f>
        <v>4500</v>
      </c>
      <c r="N131" s="115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</row>
    <row r="132" spans="1:24" ht="14.25" customHeight="1">
      <c r="A132" s="157">
        <v>43</v>
      </c>
      <c r="B132" s="314" t="s">
        <v>754</v>
      </c>
      <c r="C132" s="315" t="s">
        <v>684</v>
      </c>
      <c r="D132" s="315" t="s">
        <v>684</v>
      </c>
      <c r="E132" s="315" t="s">
        <v>692</v>
      </c>
      <c r="F132" s="315" t="s">
        <v>751</v>
      </c>
      <c r="G132" s="315" t="s">
        <v>30</v>
      </c>
      <c r="H132" s="315">
        <v>3</v>
      </c>
      <c r="I132" s="316">
        <v>5000</v>
      </c>
      <c r="J132" s="317">
        <v>1</v>
      </c>
      <c r="K132" s="320">
        <f t="shared" si="5"/>
        <v>5000</v>
      </c>
      <c r="L132" s="321">
        <f t="shared" si="7"/>
        <v>5000</v>
      </c>
      <c r="M132" s="319">
        <f t="shared" si="8"/>
        <v>4500</v>
      </c>
      <c r="N132" s="115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</row>
    <row r="133" spans="1:24" ht="14.25" customHeight="1">
      <c r="A133" s="157">
        <v>44</v>
      </c>
      <c r="B133" s="314" t="s">
        <v>755</v>
      </c>
      <c r="C133" s="315" t="s">
        <v>684</v>
      </c>
      <c r="D133" s="315" t="s">
        <v>684</v>
      </c>
      <c r="E133" s="315" t="s">
        <v>693</v>
      </c>
      <c r="F133" s="315" t="s">
        <v>751</v>
      </c>
      <c r="G133" s="315" t="s">
        <v>30</v>
      </c>
      <c r="H133" s="315">
        <v>3</v>
      </c>
      <c r="I133" s="316">
        <v>5000</v>
      </c>
      <c r="J133" s="317">
        <v>1</v>
      </c>
      <c r="K133" s="320">
        <f t="shared" si="5"/>
        <v>5000</v>
      </c>
      <c r="L133" s="321">
        <f t="shared" si="7"/>
        <v>5000</v>
      </c>
      <c r="M133" s="319">
        <f t="shared" si="8"/>
        <v>4500</v>
      </c>
      <c r="N133" s="115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</row>
    <row r="134" spans="1:24" ht="14.25" customHeight="1">
      <c r="A134" s="157">
        <v>45</v>
      </c>
      <c r="B134" s="314" t="s">
        <v>756</v>
      </c>
      <c r="C134" s="324" t="s">
        <v>695</v>
      </c>
      <c r="D134" s="324" t="s">
        <v>695</v>
      </c>
      <c r="E134" s="315" t="s">
        <v>694</v>
      </c>
      <c r="F134" s="316" t="s">
        <v>29</v>
      </c>
      <c r="G134" s="315" t="s">
        <v>33</v>
      </c>
      <c r="H134" s="315">
        <v>1</v>
      </c>
      <c r="I134" s="316">
        <v>200000</v>
      </c>
      <c r="J134" s="317">
        <v>1</v>
      </c>
      <c r="K134" s="320">
        <f t="shared" ref="K134:K135" si="9">I134*J133</f>
        <v>200000</v>
      </c>
      <c r="L134" s="325">
        <f t="shared" si="7"/>
        <v>200000</v>
      </c>
      <c r="M134" s="319">
        <f t="shared" si="8"/>
        <v>180000</v>
      </c>
      <c r="N134" s="115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</row>
    <row r="135" spans="1:24" ht="14.25" customHeight="1">
      <c r="A135" s="157">
        <v>46</v>
      </c>
      <c r="B135" s="314" t="s">
        <v>757</v>
      </c>
      <c r="C135" s="324" t="s">
        <v>695</v>
      </c>
      <c r="D135" s="324" t="s">
        <v>695</v>
      </c>
      <c r="E135" s="315" t="s">
        <v>697</v>
      </c>
      <c r="F135" s="316" t="s">
        <v>29</v>
      </c>
      <c r="G135" s="315" t="s">
        <v>33</v>
      </c>
      <c r="H135" s="315">
        <v>3</v>
      </c>
      <c r="I135" s="316">
        <v>75000</v>
      </c>
      <c r="J135" s="317">
        <v>1</v>
      </c>
      <c r="K135" s="320">
        <f t="shared" si="9"/>
        <v>75000</v>
      </c>
      <c r="L135" s="325">
        <f t="shared" si="7"/>
        <v>75000</v>
      </c>
      <c r="M135" s="319">
        <f t="shared" si="8"/>
        <v>67500</v>
      </c>
      <c r="N135" s="115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</row>
    <row r="136" spans="1:24" ht="16.5" customHeight="1">
      <c r="A136" s="769">
        <v>47</v>
      </c>
      <c r="B136" s="818" t="s">
        <v>758</v>
      </c>
      <c r="C136" s="297" t="s">
        <v>636</v>
      </c>
      <c r="D136" s="297" t="s">
        <v>636</v>
      </c>
      <c r="E136" s="297" t="s">
        <v>635</v>
      </c>
      <c r="F136" s="297" t="s">
        <v>29</v>
      </c>
      <c r="G136" s="297" t="s">
        <v>568</v>
      </c>
      <c r="H136" s="297">
        <v>1</v>
      </c>
      <c r="I136" s="326">
        <v>0</v>
      </c>
      <c r="J136" s="830">
        <v>1</v>
      </c>
      <c r="K136" s="327">
        <v>0</v>
      </c>
      <c r="L136" s="825">
        <v>0</v>
      </c>
      <c r="M136" s="729">
        <f t="shared" si="8"/>
        <v>0</v>
      </c>
      <c r="N136" s="115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</row>
    <row r="137" spans="1:24" ht="14.25" customHeight="1">
      <c r="A137" s="747"/>
      <c r="B137" s="772"/>
      <c r="C137" s="307" t="s">
        <v>636</v>
      </c>
      <c r="D137" s="307" t="s">
        <v>636</v>
      </c>
      <c r="E137" s="307" t="s">
        <v>635</v>
      </c>
      <c r="F137" s="307" t="s">
        <v>29</v>
      </c>
      <c r="G137" s="307" t="s">
        <v>33</v>
      </c>
      <c r="H137" s="307">
        <v>1</v>
      </c>
      <c r="I137" s="328">
        <v>0</v>
      </c>
      <c r="J137" s="759"/>
      <c r="K137" s="329">
        <v>0</v>
      </c>
      <c r="L137" s="728"/>
      <c r="M137" s="728"/>
      <c r="N137" s="115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</row>
    <row r="138" spans="1:24" ht="14.25" customHeight="1">
      <c r="A138" s="742"/>
      <c r="B138" s="773"/>
      <c r="C138" s="303" t="s">
        <v>636</v>
      </c>
      <c r="D138" s="303" t="s">
        <v>636</v>
      </c>
      <c r="E138" s="303" t="s">
        <v>635</v>
      </c>
      <c r="F138" s="303" t="s">
        <v>29</v>
      </c>
      <c r="G138" s="303" t="s">
        <v>30</v>
      </c>
      <c r="H138" s="303">
        <v>1</v>
      </c>
      <c r="I138" s="330">
        <v>0</v>
      </c>
      <c r="J138" s="775"/>
      <c r="K138" s="331">
        <v>0</v>
      </c>
      <c r="L138" s="740"/>
      <c r="M138" s="740"/>
      <c r="N138" s="115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</row>
    <row r="139" spans="1:24" ht="15" customHeight="1">
      <c r="A139" s="769">
        <v>48</v>
      </c>
      <c r="B139" s="818" t="s">
        <v>759</v>
      </c>
      <c r="C139" s="297" t="s">
        <v>636</v>
      </c>
      <c r="D139" s="297" t="s">
        <v>636</v>
      </c>
      <c r="E139" s="819" t="s">
        <v>760</v>
      </c>
      <c r="F139" s="297" t="s">
        <v>29</v>
      </c>
      <c r="G139" s="297" t="s">
        <v>568</v>
      </c>
      <c r="H139" s="297">
        <v>1</v>
      </c>
      <c r="I139" s="291">
        <v>200000</v>
      </c>
      <c r="J139" s="292">
        <v>1</v>
      </c>
      <c r="K139" s="291">
        <f t="shared" ref="K139:K160" si="10">I139*J139</f>
        <v>200000</v>
      </c>
      <c r="L139" s="825">
        <f>K143+K142+K141+K140+K139</f>
        <v>518750</v>
      </c>
      <c r="M139" s="729">
        <f>L139*90%</f>
        <v>466875</v>
      </c>
      <c r="N139" s="115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</row>
    <row r="140" spans="1:24" ht="14.25" customHeight="1">
      <c r="A140" s="747"/>
      <c r="B140" s="772"/>
      <c r="C140" s="307" t="s">
        <v>636</v>
      </c>
      <c r="D140" s="307" t="s">
        <v>636</v>
      </c>
      <c r="E140" s="759"/>
      <c r="F140" s="307" t="s">
        <v>29</v>
      </c>
      <c r="G140" s="307" t="s">
        <v>33</v>
      </c>
      <c r="H140" s="307">
        <v>1</v>
      </c>
      <c r="I140" s="308">
        <v>200000</v>
      </c>
      <c r="J140" s="309">
        <v>1</v>
      </c>
      <c r="K140" s="308">
        <f t="shared" si="10"/>
        <v>200000</v>
      </c>
      <c r="L140" s="728"/>
      <c r="M140" s="728"/>
      <c r="N140" s="115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</row>
    <row r="141" spans="1:24" ht="14.25" customHeight="1">
      <c r="A141" s="747"/>
      <c r="B141" s="772"/>
      <c r="C141" s="307" t="s">
        <v>636</v>
      </c>
      <c r="D141" s="307" t="s">
        <v>636</v>
      </c>
      <c r="E141" s="732"/>
      <c r="F141" s="307" t="s">
        <v>29</v>
      </c>
      <c r="G141" s="307" t="s">
        <v>30</v>
      </c>
      <c r="H141" s="307">
        <v>1</v>
      </c>
      <c r="I141" s="308">
        <v>100000</v>
      </c>
      <c r="J141" s="309">
        <v>1</v>
      </c>
      <c r="K141" s="308">
        <f t="shared" si="10"/>
        <v>100000</v>
      </c>
      <c r="L141" s="728"/>
      <c r="M141" s="728"/>
      <c r="N141" s="115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</row>
    <row r="142" spans="1:24" ht="14.25" customHeight="1">
      <c r="A142" s="747"/>
      <c r="B142" s="772"/>
      <c r="C142" s="307" t="s">
        <v>636</v>
      </c>
      <c r="D142" s="307" t="s">
        <v>636</v>
      </c>
      <c r="E142" s="307" t="s">
        <v>648</v>
      </c>
      <c r="F142" s="307" t="s">
        <v>396</v>
      </c>
      <c r="G142" s="307" t="s">
        <v>30</v>
      </c>
      <c r="H142" s="307">
        <v>2</v>
      </c>
      <c r="I142" s="308">
        <v>15000</v>
      </c>
      <c r="J142" s="309">
        <v>0.75</v>
      </c>
      <c r="K142" s="308">
        <f t="shared" si="10"/>
        <v>11250</v>
      </c>
      <c r="L142" s="728"/>
      <c r="M142" s="728"/>
      <c r="N142" s="115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</row>
    <row r="143" spans="1:24" ht="14.25" customHeight="1">
      <c r="A143" s="742"/>
      <c r="B143" s="773"/>
      <c r="C143" s="303" t="s">
        <v>636</v>
      </c>
      <c r="D143" s="303" t="s">
        <v>636</v>
      </c>
      <c r="E143" s="303" t="s">
        <v>651</v>
      </c>
      <c r="F143" s="303" t="s">
        <v>761</v>
      </c>
      <c r="G143" s="303" t="s">
        <v>33</v>
      </c>
      <c r="H143" s="303">
        <v>1</v>
      </c>
      <c r="I143" s="300">
        <v>10000</v>
      </c>
      <c r="J143" s="301">
        <v>0.75</v>
      </c>
      <c r="K143" s="300">
        <f t="shared" si="10"/>
        <v>7500</v>
      </c>
      <c r="L143" s="740"/>
      <c r="M143" s="740"/>
      <c r="N143" s="115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</row>
    <row r="144" spans="1:24" ht="14.25" customHeight="1">
      <c r="A144" s="769">
        <v>49</v>
      </c>
      <c r="B144" s="818" t="s">
        <v>762</v>
      </c>
      <c r="C144" s="297" t="s">
        <v>636</v>
      </c>
      <c r="D144" s="297" t="s">
        <v>636</v>
      </c>
      <c r="E144" s="297" t="s">
        <v>642</v>
      </c>
      <c r="F144" s="297" t="s">
        <v>638</v>
      </c>
      <c r="G144" s="297" t="s">
        <v>30</v>
      </c>
      <c r="H144" s="297">
        <v>1</v>
      </c>
      <c r="I144" s="291">
        <v>100000</v>
      </c>
      <c r="J144" s="292">
        <v>1</v>
      </c>
      <c r="K144" s="291">
        <f t="shared" si="10"/>
        <v>100000</v>
      </c>
      <c r="L144" s="825">
        <f>K144+K145</f>
        <v>104875</v>
      </c>
      <c r="M144" s="729">
        <f>L144*90%</f>
        <v>94387.5</v>
      </c>
      <c r="N144" s="115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</row>
    <row r="145" spans="1:24" ht="14.25" customHeight="1">
      <c r="A145" s="742"/>
      <c r="B145" s="773"/>
      <c r="C145" s="303" t="s">
        <v>636</v>
      </c>
      <c r="D145" s="303" t="s">
        <v>636</v>
      </c>
      <c r="E145" s="303" t="s">
        <v>651</v>
      </c>
      <c r="F145" s="303" t="s">
        <v>761</v>
      </c>
      <c r="G145" s="303" t="s">
        <v>33</v>
      </c>
      <c r="H145" s="303">
        <v>2</v>
      </c>
      <c r="I145" s="300">
        <v>6500</v>
      </c>
      <c r="J145" s="301">
        <v>0.75</v>
      </c>
      <c r="K145" s="300">
        <f t="shared" si="10"/>
        <v>4875</v>
      </c>
      <c r="L145" s="740"/>
      <c r="M145" s="740"/>
      <c r="N145" s="115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</row>
    <row r="146" spans="1:24" ht="14.25" customHeight="1">
      <c r="A146" s="769">
        <v>50</v>
      </c>
      <c r="B146" s="818" t="s">
        <v>763</v>
      </c>
      <c r="C146" s="297" t="s">
        <v>636</v>
      </c>
      <c r="D146" s="297" t="s">
        <v>636</v>
      </c>
      <c r="E146" s="297" t="s">
        <v>645</v>
      </c>
      <c r="F146" s="297" t="s">
        <v>396</v>
      </c>
      <c r="G146" s="297" t="s">
        <v>30</v>
      </c>
      <c r="H146" s="297">
        <v>2</v>
      </c>
      <c r="I146" s="291">
        <v>15000</v>
      </c>
      <c r="J146" s="292">
        <v>1</v>
      </c>
      <c r="K146" s="291">
        <f t="shared" si="10"/>
        <v>15000</v>
      </c>
      <c r="L146" s="825">
        <f>K146+K147+K148</f>
        <v>27375</v>
      </c>
      <c r="M146" s="729">
        <f>L146*90%</f>
        <v>24637.5</v>
      </c>
      <c r="N146" s="115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</row>
    <row r="147" spans="1:24" ht="14.25" customHeight="1">
      <c r="A147" s="747"/>
      <c r="B147" s="772"/>
      <c r="C147" s="307" t="s">
        <v>636</v>
      </c>
      <c r="D147" s="307" t="s">
        <v>636</v>
      </c>
      <c r="E147" s="820" t="s">
        <v>649</v>
      </c>
      <c r="F147" s="307" t="s">
        <v>761</v>
      </c>
      <c r="G147" s="307" t="s">
        <v>33</v>
      </c>
      <c r="H147" s="307">
        <v>1</v>
      </c>
      <c r="I147" s="308">
        <v>10000</v>
      </c>
      <c r="J147" s="309">
        <v>0.75</v>
      </c>
      <c r="K147" s="308">
        <f t="shared" si="10"/>
        <v>7500</v>
      </c>
      <c r="L147" s="728"/>
      <c r="M147" s="728"/>
      <c r="N147" s="115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</row>
    <row r="148" spans="1:24" ht="14.25" customHeight="1">
      <c r="A148" s="742"/>
      <c r="B148" s="773"/>
      <c r="C148" s="303" t="s">
        <v>636</v>
      </c>
      <c r="D148" s="303" t="s">
        <v>636</v>
      </c>
      <c r="E148" s="775"/>
      <c r="F148" s="303" t="s">
        <v>761</v>
      </c>
      <c r="G148" s="303" t="s">
        <v>33</v>
      </c>
      <c r="H148" s="303">
        <v>2</v>
      </c>
      <c r="I148" s="300">
        <v>6500</v>
      </c>
      <c r="J148" s="301">
        <v>0.75</v>
      </c>
      <c r="K148" s="300">
        <f t="shared" si="10"/>
        <v>4875</v>
      </c>
      <c r="L148" s="740"/>
      <c r="M148" s="740"/>
      <c r="N148" s="115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</row>
    <row r="149" spans="1:24" ht="33" customHeight="1">
      <c r="A149" s="157">
        <v>51</v>
      </c>
      <c r="B149" s="332" t="s">
        <v>764</v>
      </c>
      <c r="C149" s="333" t="s">
        <v>636</v>
      </c>
      <c r="D149" s="333" t="s">
        <v>636</v>
      </c>
      <c r="E149" s="333" t="s">
        <v>652</v>
      </c>
      <c r="F149" s="333" t="s">
        <v>761</v>
      </c>
      <c r="G149" s="333" t="s">
        <v>33</v>
      </c>
      <c r="H149" s="333">
        <v>3</v>
      </c>
      <c r="I149" s="334">
        <v>4500</v>
      </c>
      <c r="J149" s="335">
        <v>1</v>
      </c>
      <c r="K149" s="334">
        <f t="shared" si="10"/>
        <v>4500</v>
      </c>
      <c r="L149" s="336">
        <f>K149</f>
        <v>4500</v>
      </c>
      <c r="M149" s="289">
        <f t="shared" ref="M149:M150" si="11">L149*90%</f>
        <v>4050</v>
      </c>
      <c r="N149" s="115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</row>
    <row r="150" spans="1:24" ht="21" customHeight="1">
      <c r="A150" s="769">
        <v>52</v>
      </c>
      <c r="B150" s="818" t="s">
        <v>765</v>
      </c>
      <c r="C150" s="297" t="s">
        <v>655</v>
      </c>
      <c r="D150" s="297" t="s">
        <v>655</v>
      </c>
      <c r="E150" s="297" t="s">
        <v>654</v>
      </c>
      <c r="F150" s="297" t="s">
        <v>638</v>
      </c>
      <c r="G150" s="297" t="s">
        <v>33</v>
      </c>
      <c r="H150" s="297">
        <v>3</v>
      </c>
      <c r="I150" s="291">
        <v>75000</v>
      </c>
      <c r="J150" s="292">
        <v>1</v>
      </c>
      <c r="K150" s="291">
        <f t="shared" si="10"/>
        <v>75000</v>
      </c>
      <c r="L150" s="825">
        <f>K150+K151</f>
        <v>131250</v>
      </c>
      <c r="M150" s="729">
        <f t="shared" si="11"/>
        <v>118125</v>
      </c>
      <c r="N150" s="115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</row>
    <row r="151" spans="1:24" ht="14.25" customHeight="1">
      <c r="A151" s="742"/>
      <c r="B151" s="773"/>
      <c r="C151" s="303" t="s">
        <v>655</v>
      </c>
      <c r="D151" s="303" t="s">
        <v>655</v>
      </c>
      <c r="E151" s="303" t="s">
        <v>658</v>
      </c>
      <c r="F151" s="303" t="s">
        <v>638</v>
      </c>
      <c r="G151" s="303" t="s">
        <v>33</v>
      </c>
      <c r="H151" s="303">
        <v>3</v>
      </c>
      <c r="I151" s="300">
        <v>75000</v>
      </c>
      <c r="J151" s="301">
        <v>0.75</v>
      </c>
      <c r="K151" s="300">
        <f t="shared" si="10"/>
        <v>56250</v>
      </c>
      <c r="L151" s="740"/>
      <c r="M151" s="740"/>
      <c r="N151" s="115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</row>
    <row r="152" spans="1:24" ht="14.25" customHeight="1">
      <c r="A152" s="769">
        <v>53</v>
      </c>
      <c r="B152" s="818" t="s">
        <v>654</v>
      </c>
      <c r="C152" s="297" t="s">
        <v>655</v>
      </c>
      <c r="D152" s="297" t="s">
        <v>655</v>
      </c>
      <c r="E152" s="819" t="s">
        <v>659</v>
      </c>
      <c r="F152" s="297" t="s">
        <v>766</v>
      </c>
      <c r="G152" s="297" t="s">
        <v>33</v>
      </c>
      <c r="H152" s="297">
        <v>3</v>
      </c>
      <c r="I152" s="291">
        <v>4500</v>
      </c>
      <c r="J152" s="292">
        <v>1</v>
      </c>
      <c r="K152" s="291">
        <f t="shared" si="10"/>
        <v>4500</v>
      </c>
      <c r="L152" s="825">
        <f>K152+K153+K154+K155</f>
        <v>13500</v>
      </c>
      <c r="M152" s="729">
        <f>L152*90%</f>
        <v>12150</v>
      </c>
      <c r="N152" s="115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</row>
    <row r="153" spans="1:24" ht="14.25" customHeight="1">
      <c r="A153" s="747"/>
      <c r="B153" s="772"/>
      <c r="C153" s="307" t="s">
        <v>655</v>
      </c>
      <c r="D153" s="307" t="s">
        <v>655</v>
      </c>
      <c r="E153" s="759"/>
      <c r="F153" s="307" t="s">
        <v>766</v>
      </c>
      <c r="G153" s="307" t="s">
        <v>33</v>
      </c>
      <c r="H153" s="307">
        <v>3</v>
      </c>
      <c r="I153" s="308">
        <v>4500</v>
      </c>
      <c r="J153" s="309">
        <v>1</v>
      </c>
      <c r="K153" s="308">
        <f t="shared" si="10"/>
        <v>4500</v>
      </c>
      <c r="L153" s="728"/>
      <c r="M153" s="728"/>
      <c r="N153" s="115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</row>
    <row r="154" spans="1:24" ht="14.25" customHeight="1">
      <c r="A154" s="747"/>
      <c r="B154" s="772"/>
      <c r="C154" s="307" t="s">
        <v>655</v>
      </c>
      <c r="D154" s="307" t="s">
        <v>655</v>
      </c>
      <c r="E154" s="732"/>
      <c r="F154" s="307" t="s">
        <v>766</v>
      </c>
      <c r="G154" s="307" t="s">
        <v>33</v>
      </c>
      <c r="H154" s="307">
        <v>3</v>
      </c>
      <c r="I154" s="308">
        <v>1125</v>
      </c>
      <c r="J154" s="309">
        <v>1</v>
      </c>
      <c r="K154" s="308">
        <f t="shared" si="10"/>
        <v>1125</v>
      </c>
      <c r="L154" s="728"/>
      <c r="M154" s="728"/>
      <c r="N154" s="115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</row>
    <row r="155" spans="1:24" ht="14.25" customHeight="1">
      <c r="A155" s="742"/>
      <c r="B155" s="773"/>
      <c r="C155" s="303" t="s">
        <v>655</v>
      </c>
      <c r="D155" s="303" t="s">
        <v>655</v>
      </c>
      <c r="E155" s="303" t="s">
        <v>662</v>
      </c>
      <c r="F155" s="303" t="s">
        <v>766</v>
      </c>
      <c r="G155" s="303" t="s">
        <v>33</v>
      </c>
      <c r="H155" s="303">
        <v>3</v>
      </c>
      <c r="I155" s="300">
        <v>4500</v>
      </c>
      <c r="J155" s="301">
        <v>0.75</v>
      </c>
      <c r="K155" s="300">
        <f t="shared" si="10"/>
        <v>3375</v>
      </c>
      <c r="L155" s="740"/>
      <c r="M155" s="740"/>
      <c r="N155" s="115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</row>
    <row r="156" spans="1:24" ht="14.25" customHeight="1">
      <c r="A156" s="157">
        <v>54</v>
      </c>
      <c r="B156" s="337" t="s">
        <v>438</v>
      </c>
      <c r="C156" s="338" t="s">
        <v>664</v>
      </c>
      <c r="D156" s="338" t="s">
        <v>664</v>
      </c>
      <c r="E156" s="338" t="s">
        <v>767</v>
      </c>
      <c r="F156" s="338" t="s">
        <v>768</v>
      </c>
      <c r="G156" s="338" t="s">
        <v>30</v>
      </c>
      <c r="H156" s="338">
        <v>1</v>
      </c>
      <c r="I156" s="339">
        <v>5000</v>
      </c>
      <c r="J156" s="340">
        <v>1</v>
      </c>
      <c r="K156" s="339">
        <f t="shared" si="10"/>
        <v>5000</v>
      </c>
      <c r="L156" s="341">
        <f t="shared" ref="L156:L157" si="12">K156</f>
        <v>5000</v>
      </c>
      <c r="M156" s="289">
        <f t="shared" ref="M156:M158" si="13">L156*90%</f>
        <v>4500</v>
      </c>
      <c r="N156" s="115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</row>
    <row r="157" spans="1:24" ht="14.25" customHeight="1">
      <c r="A157" s="157">
        <v>55</v>
      </c>
      <c r="B157" s="332" t="s">
        <v>769</v>
      </c>
      <c r="C157" s="333" t="s">
        <v>664</v>
      </c>
      <c r="D157" s="333" t="s">
        <v>664</v>
      </c>
      <c r="E157" s="333" t="s">
        <v>668</v>
      </c>
      <c r="F157" s="333" t="s">
        <v>768</v>
      </c>
      <c r="G157" s="333" t="s">
        <v>30</v>
      </c>
      <c r="H157" s="333">
        <v>3</v>
      </c>
      <c r="I157" s="334">
        <v>10000</v>
      </c>
      <c r="J157" s="335">
        <v>1</v>
      </c>
      <c r="K157" s="334">
        <f t="shared" si="10"/>
        <v>10000</v>
      </c>
      <c r="L157" s="336">
        <f t="shared" si="12"/>
        <v>10000</v>
      </c>
      <c r="M157" s="289">
        <f t="shared" si="13"/>
        <v>9000</v>
      </c>
      <c r="N157" s="115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</row>
    <row r="158" spans="1:24" ht="14.25" customHeight="1">
      <c r="A158" s="769">
        <v>56</v>
      </c>
      <c r="B158" s="818" t="s">
        <v>770</v>
      </c>
      <c r="C158" s="297" t="s">
        <v>664</v>
      </c>
      <c r="D158" s="297" t="s">
        <v>664</v>
      </c>
      <c r="E158" s="297" t="s">
        <v>679</v>
      </c>
      <c r="F158" s="297" t="s">
        <v>768</v>
      </c>
      <c r="G158" s="297" t="s">
        <v>30</v>
      </c>
      <c r="H158" s="297">
        <v>3</v>
      </c>
      <c r="I158" s="291">
        <v>2000</v>
      </c>
      <c r="J158" s="292">
        <v>1</v>
      </c>
      <c r="K158" s="291">
        <f t="shared" si="10"/>
        <v>2000</v>
      </c>
      <c r="L158" s="825">
        <f>K158+K159</f>
        <v>2450</v>
      </c>
      <c r="M158" s="729">
        <f t="shared" si="13"/>
        <v>2205</v>
      </c>
      <c r="N158" s="115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</row>
    <row r="159" spans="1:24" ht="14.25" customHeight="1">
      <c r="A159" s="742"/>
      <c r="B159" s="773"/>
      <c r="C159" s="303" t="s">
        <v>664</v>
      </c>
      <c r="D159" s="303" t="s">
        <v>664</v>
      </c>
      <c r="E159" s="303" t="s">
        <v>682</v>
      </c>
      <c r="F159" s="303" t="s">
        <v>768</v>
      </c>
      <c r="G159" s="303" t="s">
        <v>30</v>
      </c>
      <c r="H159" s="303">
        <v>3</v>
      </c>
      <c r="I159" s="300">
        <v>600</v>
      </c>
      <c r="J159" s="301">
        <v>0.75</v>
      </c>
      <c r="K159" s="300">
        <f t="shared" si="10"/>
        <v>450</v>
      </c>
      <c r="L159" s="740"/>
      <c r="M159" s="740"/>
      <c r="N159" s="115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</row>
    <row r="160" spans="1:24" ht="14.25" customHeight="1">
      <c r="A160" s="769">
        <v>57</v>
      </c>
      <c r="B160" s="818" t="s">
        <v>771</v>
      </c>
      <c r="C160" s="297" t="s">
        <v>664</v>
      </c>
      <c r="D160" s="297" t="s">
        <v>664</v>
      </c>
      <c r="E160" s="297" t="s">
        <v>669</v>
      </c>
      <c r="F160" s="297" t="s">
        <v>768</v>
      </c>
      <c r="G160" s="297" t="s">
        <v>30</v>
      </c>
      <c r="H160" s="297">
        <v>2</v>
      </c>
      <c r="I160" s="291">
        <v>10000</v>
      </c>
      <c r="J160" s="292">
        <v>1</v>
      </c>
      <c r="K160" s="291">
        <f t="shared" si="10"/>
        <v>10000</v>
      </c>
      <c r="L160" s="829">
        <f>K160+K161</f>
        <v>10000</v>
      </c>
      <c r="M160" s="729">
        <f>L160*90%</f>
        <v>9000</v>
      </c>
      <c r="N160" s="115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</row>
    <row r="161" spans="1:24" ht="14.25" customHeight="1">
      <c r="A161" s="742"/>
      <c r="B161" s="773"/>
      <c r="C161" s="303" t="s">
        <v>664</v>
      </c>
      <c r="D161" s="303" t="s">
        <v>664</v>
      </c>
      <c r="E161" s="303" t="s">
        <v>671</v>
      </c>
      <c r="F161" s="303" t="s">
        <v>768</v>
      </c>
      <c r="G161" s="303" t="s">
        <v>30</v>
      </c>
      <c r="H161" s="303">
        <v>2</v>
      </c>
      <c r="I161" s="304">
        <v>0</v>
      </c>
      <c r="J161" s="301">
        <v>0</v>
      </c>
      <c r="K161" s="304">
        <v>0</v>
      </c>
      <c r="L161" s="794"/>
      <c r="M161" s="740"/>
      <c r="N161" s="115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</row>
    <row r="162" spans="1:24" ht="14.25" customHeight="1">
      <c r="A162" s="769">
        <v>58</v>
      </c>
      <c r="B162" s="818" t="s">
        <v>772</v>
      </c>
      <c r="C162" s="297" t="s">
        <v>664</v>
      </c>
      <c r="D162" s="297" t="s">
        <v>664</v>
      </c>
      <c r="E162" s="297" t="s">
        <v>773</v>
      </c>
      <c r="F162" s="297" t="s">
        <v>768</v>
      </c>
      <c r="G162" s="297" t="s">
        <v>30</v>
      </c>
      <c r="H162" s="297">
        <v>1</v>
      </c>
      <c r="I162" s="291">
        <v>35000</v>
      </c>
      <c r="J162" s="292">
        <v>1</v>
      </c>
      <c r="K162" s="291">
        <f t="shared" ref="K162:K173" si="14">I162*J162</f>
        <v>35000</v>
      </c>
      <c r="L162" s="829">
        <f>K162+K163</f>
        <v>35450</v>
      </c>
      <c r="M162" s="729">
        <f>L162*90%</f>
        <v>31905</v>
      </c>
      <c r="N162" s="115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</row>
    <row r="163" spans="1:24" ht="14.25" customHeight="1">
      <c r="A163" s="742"/>
      <c r="B163" s="773"/>
      <c r="C163" s="303" t="s">
        <v>664</v>
      </c>
      <c r="D163" s="303" t="s">
        <v>664</v>
      </c>
      <c r="E163" s="303" t="s">
        <v>676</v>
      </c>
      <c r="F163" s="303" t="s">
        <v>768</v>
      </c>
      <c r="G163" s="303" t="s">
        <v>30</v>
      </c>
      <c r="H163" s="303">
        <v>3</v>
      </c>
      <c r="I163" s="300">
        <v>600</v>
      </c>
      <c r="J163" s="301">
        <v>0.75</v>
      </c>
      <c r="K163" s="300">
        <f t="shared" si="14"/>
        <v>450</v>
      </c>
      <c r="L163" s="794"/>
      <c r="M163" s="740"/>
      <c r="N163" s="115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</row>
    <row r="164" spans="1:24" ht="14.25" customHeight="1">
      <c r="A164" s="769">
        <v>59</v>
      </c>
      <c r="B164" s="818" t="s">
        <v>774</v>
      </c>
      <c r="C164" s="297" t="s">
        <v>664</v>
      </c>
      <c r="D164" s="297" t="s">
        <v>664</v>
      </c>
      <c r="E164" s="297" t="s">
        <v>677</v>
      </c>
      <c r="F164" s="297" t="s">
        <v>768</v>
      </c>
      <c r="G164" s="297" t="s">
        <v>30</v>
      </c>
      <c r="H164" s="297">
        <v>3</v>
      </c>
      <c r="I164" s="291">
        <v>2000</v>
      </c>
      <c r="J164" s="292">
        <v>1</v>
      </c>
      <c r="K164" s="291">
        <f t="shared" si="14"/>
        <v>2000</v>
      </c>
      <c r="L164" s="829">
        <f>K164+K165</f>
        <v>3500</v>
      </c>
      <c r="M164" s="729">
        <f>L164*90%</f>
        <v>3150</v>
      </c>
      <c r="N164" s="115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</row>
    <row r="165" spans="1:24" ht="14.25" customHeight="1">
      <c r="A165" s="742"/>
      <c r="B165" s="773"/>
      <c r="C165" s="303" t="s">
        <v>664</v>
      </c>
      <c r="D165" s="303" t="s">
        <v>664</v>
      </c>
      <c r="E165" s="303" t="s">
        <v>678</v>
      </c>
      <c r="F165" s="303" t="s">
        <v>768</v>
      </c>
      <c r="G165" s="303" t="s">
        <v>30</v>
      </c>
      <c r="H165" s="303">
        <v>3</v>
      </c>
      <c r="I165" s="300">
        <v>2000</v>
      </c>
      <c r="J165" s="301">
        <v>0.75</v>
      </c>
      <c r="K165" s="300">
        <f t="shared" si="14"/>
        <v>1500</v>
      </c>
      <c r="L165" s="794"/>
      <c r="M165" s="740"/>
      <c r="N165" s="115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</row>
    <row r="166" spans="1:24" ht="12.75" customHeight="1">
      <c r="A166" s="157">
        <v>60</v>
      </c>
      <c r="B166" s="332" t="s">
        <v>775</v>
      </c>
      <c r="C166" s="333" t="s">
        <v>664</v>
      </c>
      <c r="D166" s="333" t="s">
        <v>664</v>
      </c>
      <c r="E166" s="333" t="s">
        <v>681</v>
      </c>
      <c r="F166" s="333" t="s">
        <v>768</v>
      </c>
      <c r="G166" s="333" t="s">
        <v>30</v>
      </c>
      <c r="H166" s="333">
        <v>2</v>
      </c>
      <c r="I166" s="334">
        <v>3000</v>
      </c>
      <c r="J166" s="335">
        <v>1</v>
      </c>
      <c r="K166" s="334">
        <f t="shared" si="14"/>
        <v>3000</v>
      </c>
      <c r="L166" s="336">
        <f>K166</f>
        <v>3000</v>
      </c>
      <c r="M166" s="289">
        <f t="shared" ref="M166:M167" si="15">L166*90%</f>
        <v>2700</v>
      </c>
      <c r="N166" s="115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</row>
    <row r="167" spans="1:24" ht="12.75" customHeight="1">
      <c r="A167" s="769">
        <v>61</v>
      </c>
      <c r="B167" s="818" t="s">
        <v>776</v>
      </c>
      <c r="C167" s="297" t="s">
        <v>664</v>
      </c>
      <c r="D167" s="297" t="s">
        <v>664</v>
      </c>
      <c r="E167" s="297" t="s">
        <v>777</v>
      </c>
      <c r="F167" s="297" t="s">
        <v>768</v>
      </c>
      <c r="G167" s="297" t="s">
        <v>30</v>
      </c>
      <c r="H167" s="297">
        <v>1</v>
      </c>
      <c r="I167" s="291">
        <v>5000</v>
      </c>
      <c r="J167" s="292">
        <v>0.75</v>
      </c>
      <c r="K167" s="291">
        <f t="shared" si="14"/>
        <v>3750</v>
      </c>
      <c r="L167" s="825">
        <f>K167+K168</f>
        <v>13750</v>
      </c>
      <c r="M167" s="729">
        <f t="shared" si="15"/>
        <v>12375</v>
      </c>
      <c r="N167" s="115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</row>
    <row r="168" spans="1:24" ht="14.25" customHeight="1">
      <c r="A168" s="742"/>
      <c r="B168" s="773"/>
      <c r="C168" s="303" t="s">
        <v>664</v>
      </c>
      <c r="D168" s="303" t="s">
        <v>664</v>
      </c>
      <c r="E168" s="303" t="s">
        <v>675</v>
      </c>
      <c r="F168" s="303" t="s">
        <v>768</v>
      </c>
      <c r="G168" s="303" t="s">
        <v>30</v>
      </c>
      <c r="H168" s="303">
        <v>3</v>
      </c>
      <c r="I168" s="300">
        <v>10000</v>
      </c>
      <c r="J168" s="301">
        <v>1</v>
      </c>
      <c r="K168" s="300">
        <f t="shared" si="14"/>
        <v>10000</v>
      </c>
      <c r="L168" s="740"/>
      <c r="M168" s="740"/>
      <c r="N168" s="115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</row>
    <row r="169" spans="1:24" ht="14.25" customHeight="1">
      <c r="A169" s="769">
        <v>62</v>
      </c>
      <c r="B169" s="818" t="s">
        <v>778</v>
      </c>
      <c r="C169" s="297" t="s">
        <v>567</v>
      </c>
      <c r="D169" s="297" t="s">
        <v>779</v>
      </c>
      <c r="E169" s="342" t="s">
        <v>566</v>
      </c>
      <c r="F169" s="297" t="s">
        <v>29</v>
      </c>
      <c r="G169" s="297" t="s">
        <v>568</v>
      </c>
      <c r="H169" s="297">
        <v>1</v>
      </c>
      <c r="I169" s="291">
        <v>200000</v>
      </c>
      <c r="J169" s="292">
        <v>0.5</v>
      </c>
      <c r="K169" s="291">
        <f t="shared" si="14"/>
        <v>100000</v>
      </c>
      <c r="L169" s="825">
        <f>K169+K170+K171</f>
        <v>104200</v>
      </c>
      <c r="M169" s="729">
        <f>L169*90%</f>
        <v>93780</v>
      </c>
      <c r="N169" s="115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</row>
    <row r="170" spans="1:24" ht="14.25" customHeight="1">
      <c r="A170" s="747"/>
      <c r="B170" s="772"/>
      <c r="C170" s="307" t="s">
        <v>567</v>
      </c>
      <c r="D170" s="307" t="s">
        <v>779</v>
      </c>
      <c r="E170" s="307" t="s">
        <v>570</v>
      </c>
      <c r="F170" s="307" t="s">
        <v>67</v>
      </c>
      <c r="G170" s="307" t="s">
        <v>30</v>
      </c>
      <c r="H170" s="307">
        <v>1</v>
      </c>
      <c r="I170" s="308">
        <v>5000</v>
      </c>
      <c r="J170" s="309">
        <v>0.75</v>
      </c>
      <c r="K170" s="308">
        <f t="shared" si="14"/>
        <v>3750</v>
      </c>
      <c r="L170" s="728"/>
      <c r="M170" s="728"/>
      <c r="N170" s="115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</row>
    <row r="171" spans="1:24" ht="14.25" customHeight="1">
      <c r="A171" s="742"/>
      <c r="B171" s="773"/>
      <c r="C171" s="303" t="s">
        <v>567</v>
      </c>
      <c r="D171" s="303" t="s">
        <v>779</v>
      </c>
      <c r="E171" s="303" t="s">
        <v>572</v>
      </c>
      <c r="F171" s="303" t="s">
        <v>67</v>
      </c>
      <c r="G171" s="343" t="s">
        <v>30</v>
      </c>
      <c r="H171" s="303">
        <v>3</v>
      </c>
      <c r="I171" s="300">
        <v>600</v>
      </c>
      <c r="J171" s="301">
        <v>0.75</v>
      </c>
      <c r="K171" s="300">
        <f t="shared" si="14"/>
        <v>450</v>
      </c>
      <c r="L171" s="740"/>
      <c r="M171" s="740"/>
      <c r="N171" s="115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</row>
    <row r="172" spans="1:24" ht="14.25" customHeight="1">
      <c r="A172" s="157">
        <v>63</v>
      </c>
      <c r="B172" s="332" t="s">
        <v>780</v>
      </c>
      <c r="C172" s="333" t="s">
        <v>567</v>
      </c>
      <c r="D172" s="333" t="s">
        <v>779</v>
      </c>
      <c r="E172" s="344" t="s">
        <v>566</v>
      </c>
      <c r="F172" s="333" t="s">
        <v>29</v>
      </c>
      <c r="G172" s="333" t="s">
        <v>568</v>
      </c>
      <c r="H172" s="333">
        <v>1</v>
      </c>
      <c r="I172" s="334">
        <v>200000</v>
      </c>
      <c r="J172" s="335">
        <v>0.5</v>
      </c>
      <c r="K172" s="334">
        <f t="shared" si="14"/>
        <v>100000</v>
      </c>
      <c r="L172" s="336">
        <f t="shared" ref="L172:L173" si="16">K172</f>
        <v>100000</v>
      </c>
      <c r="M172" s="319">
        <f t="shared" ref="M172:M173" si="17">L172*90%</f>
        <v>90000</v>
      </c>
      <c r="N172" s="115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</row>
    <row r="173" spans="1:24" ht="14.25" customHeight="1">
      <c r="A173" s="156">
        <v>64</v>
      </c>
      <c r="B173" s="314" t="s">
        <v>781</v>
      </c>
      <c r="C173" s="315" t="s">
        <v>567</v>
      </c>
      <c r="D173" s="315" t="s">
        <v>779</v>
      </c>
      <c r="E173" s="315" t="s">
        <v>573</v>
      </c>
      <c r="F173" s="315" t="s">
        <v>51</v>
      </c>
      <c r="G173" s="315" t="s">
        <v>30</v>
      </c>
      <c r="H173" s="345">
        <v>1</v>
      </c>
      <c r="I173" s="320">
        <v>10000</v>
      </c>
      <c r="J173" s="317">
        <v>1</v>
      </c>
      <c r="K173" s="320">
        <f t="shared" si="14"/>
        <v>10000</v>
      </c>
      <c r="L173" s="321">
        <f t="shared" si="16"/>
        <v>10000</v>
      </c>
      <c r="M173" s="319">
        <f t="shared" si="17"/>
        <v>9000</v>
      </c>
      <c r="N173" s="115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</row>
    <row r="174" spans="1:24" ht="14.25" customHeight="1">
      <c r="A174" s="822" t="s">
        <v>297</v>
      </c>
      <c r="B174" s="798"/>
      <c r="C174" s="798"/>
      <c r="D174" s="798"/>
      <c r="E174" s="798"/>
      <c r="F174" s="798"/>
      <c r="G174" s="798"/>
      <c r="H174" s="798"/>
      <c r="I174" s="798"/>
      <c r="J174" s="798"/>
      <c r="K174" s="823"/>
      <c r="L174" s="828">
        <f>SUM(L5:L173)</f>
        <v>3671975</v>
      </c>
      <c r="M174" s="827">
        <f>SUM(M5:M173)</f>
        <v>3304777.5</v>
      </c>
      <c r="N174" s="115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</row>
    <row r="175" spans="1:24" ht="14.25" customHeight="1">
      <c r="A175" s="722"/>
      <c r="B175" s="723"/>
      <c r="C175" s="723"/>
      <c r="D175" s="723"/>
      <c r="E175" s="723"/>
      <c r="F175" s="723"/>
      <c r="G175" s="723"/>
      <c r="H175" s="723"/>
      <c r="I175" s="723"/>
      <c r="J175" s="723"/>
      <c r="K175" s="824"/>
      <c r="L175" s="824"/>
      <c r="M175" s="824"/>
      <c r="N175" s="115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</row>
    <row r="176" spans="1:24" ht="14.25" customHeight="1">
      <c r="M176" s="108"/>
      <c r="N176" s="115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</row>
    <row r="177" spans="1:24" ht="14.25" customHeight="1">
      <c r="M177" s="108"/>
      <c r="N177" s="115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</row>
    <row r="178" spans="1:24" ht="14.25" customHeight="1">
      <c r="A178" s="22"/>
      <c r="B178" s="346"/>
      <c r="C178" s="22"/>
      <c r="D178" s="22"/>
      <c r="E178" s="22"/>
      <c r="F178" s="22"/>
      <c r="G178" s="22"/>
      <c r="H178" s="22"/>
      <c r="I178" s="108"/>
      <c r="J178" s="245"/>
      <c r="K178" s="108"/>
      <c r="L178" s="22"/>
      <c r="M178" s="34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</row>
    <row r="179" spans="1:24" ht="14.25" customHeight="1">
      <c r="A179" s="22"/>
      <c r="B179" s="346"/>
      <c r="C179" s="22"/>
      <c r="D179" s="22"/>
      <c r="E179" s="22"/>
      <c r="F179" s="22"/>
      <c r="G179" s="22"/>
      <c r="H179" s="22"/>
      <c r="I179" s="108"/>
      <c r="J179" s="245"/>
      <c r="K179" s="108"/>
      <c r="L179" s="22"/>
      <c r="M179" s="34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</row>
    <row r="180" spans="1:24" ht="14.25" customHeight="1">
      <c r="A180" s="22"/>
      <c r="B180" s="346"/>
      <c r="C180" s="22"/>
      <c r="D180" s="22"/>
      <c r="E180" s="22"/>
      <c r="F180" s="22"/>
      <c r="G180" s="22"/>
      <c r="H180" s="22"/>
      <c r="I180" s="108"/>
      <c r="J180" s="245"/>
      <c r="K180" s="108"/>
      <c r="L180" s="22"/>
      <c r="M180" s="34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</row>
    <row r="181" spans="1:24" ht="14.25" customHeight="1">
      <c r="A181" s="22"/>
      <c r="B181" s="346"/>
      <c r="C181" s="22"/>
      <c r="D181" s="22"/>
      <c r="E181" s="22"/>
      <c r="F181" s="22"/>
      <c r="G181" s="22"/>
      <c r="H181" s="22"/>
      <c r="I181" s="108"/>
      <c r="J181" s="245"/>
      <c r="K181" s="108"/>
      <c r="L181" s="22"/>
      <c r="M181" s="34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</row>
    <row r="182" spans="1:24" ht="14.25" customHeight="1">
      <c r="A182" s="22"/>
      <c r="B182" s="346"/>
      <c r="C182" s="22"/>
      <c r="D182" s="22"/>
      <c r="E182" s="22"/>
      <c r="F182" s="22"/>
      <c r="G182" s="22"/>
      <c r="H182" s="22"/>
      <c r="I182" s="108"/>
      <c r="J182" s="245"/>
      <c r="K182" s="108"/>
      <c r="L182" s="22"/>
      <c r="M182" s="34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</row>
    <row r="183" spans="1:24" ht="14.25" customHeight="1">
      <c r="A183" s="22"/>
      <c r="B183" s="346"/>
      <c r="C183" s="22"/>
      <c r="D183" s="22"/>
      <c r="E183" s="22"/>
      <c r="F183" s="22"/>
      <c r="G183" s="22"/>
      <c r="H183" s="22"/>
      <c r="I183" s="108"/>
      <c r="J183" s="245"/>
      <c r="K183" s="108"/>
      <c r="L183" s="22"/>
      <c r="M183" s="34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</row>
    <row r="184" spans="1:24" ht="14.25" customHeight="1">
      <c r="A184" s="22"/>
      <c r="B184" s="346"/>
      <c r="C184" s="22"/>
      <c r="D184" s="22"/>
      <c r="E184" s="22"/>
      <c r="F184" s="22"/>
      <c r="G184" s="22"/>
      <c r="H184" s="22"/>
      <c r="I184" s="108"/>
      <c r="J184" s="245"/>
      <c r="K184" s="108"/>
      <c r="L184" s="22"/>
      <c r="M184" s="34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</row>
    <row r="185" spans="1:24" ht="14.25" customHeight="1">
      <c r="A185" s="22"/>
      <c r="B185" s="346"/>
      <c r="C185" s="22"/>
      <c r="D185" s="22"/>
      <c r="E185" s="22"/>
      <c r="F185" s="22"/>
      <c r="G185" s="22"/>
      <c r="H185" s="22"/>
      <c r="I185" s="108"/>
      <c r="J185" s="245"/>
      <c r="K185" s="108"/>
      <c r="L185" s="22"/>
      <c r="M185" s="34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</row>
    <row r="186" spans="1:24" ht="14.25" customHeight="1">
      <c r="A186" s="22"/>
      <c r="B186" s="346"/>
      <c r="C186" s="22"/>
      <c r="D186" s="22"/>
      <c r="E186" s="22"/>
      <c r="F186" s="22"/>
      <c r="G186" s="22"/>
      <c r="H186" s="22"/>
      <c r="I186" s="108"/>
      <c r="J186" s="245"/>
      <c r="K186" s="108"/>
      <c r="L186" s="22"/>
      <c r="M186" s="34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</row>
    <row r="187" spans="1:24" ht="14.25" customHeight="1">
      <c r="A187" s="22"/>
      <c r="B187" s="346"/>
      <c r="C187" s="22"/>
      <c r="D187" s="22"/>
      <c r="E187" s="22"/>
      <c r="F187" s="22"/>
      <c r="G187" s="22"/>
      <c r="H187" s="22"/>
      <c r="I187" s="108"/>
      <c r="J187" s="245"/>
      <c r="K187" s="108"/>
      <c r="L187" s="22"/>
      <c r="M187" s="34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</row>
    <row r="188" spans="1:24" ht="14.25" customHeight="1">
      <c r="A188" s="22"/>
      <c r="B188" s="346"/>
      <c r="C188" s="22"/>
      <c r="D188" s="22"/>
      <c r="E188" s="22"/>
      <c r="F188" s="22"/>
      <c r="G188" s="22"/>
      <c r="H188" s="22"/>
      <c r="I188" s="108"/>
      <c r="J188" s="245"/>
      <c r="K188" s="108"/>
      <c r="L188" s="22"/>
      <c r="M188" s="34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</row>
    <row r="189" spans="1:24" ht="14.25" customHeight="1">
      <c r="A189" s="22"/>
      <c r="B189" s="346"/>
      <c r="C189" s="22"/>
      <c r="D189" s="22"/>
      <c r="E189" s="22"/>
      <c r="F189" s="22"/>
      <c r="G189" s="22"/>
      <c r="H189" s="22"/>
      <c r="I189" s="108"/>
      <c r="J189" s="245"/>
      <c r="K189" s="108"/>
      <c r="L189" s="22"/>
      <c r="M189" s="34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</row>
    <row r="190" spans="1:24" ht="14.25" customHeight="1">
      <c r="A190" s="22"/>
      <c r="B190" s="346"/>
      <c r="C190" s="22"/>
      <c r="D190" s="22"/>
      <c r="E190" s="22"/>
      <c r="F190" s="22"/>
      <c r="G190" s="22"/>
      <c r="H190" s="22"/>
      <c r="I190" s="108"/>
      <c r="J190" s="245"/>
      <c r="K190" s="108"/>
      <c r="L190" s="22"/>
      <c r="M190" s="34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</row>
    <row r="191" spans="1:24" ht="14.25" customHeight="1">
      <c r="A191" s="22"/>
      <c r="B191" s="346"/>
      <c r="C191" s="22"/>
      <c r="D191" s="22"/>
      <c r="E191" s="22"/>
      <c r="F191" s="22"/>
      <c r="G191" s="22"/>
      <c r="H191" s="22"/>
      <c r="I191" s="108"/>
      <c r="J191" s="245"/>
      <c r="K191" s="108"/>
      <c r="L191" s="22"/>
      <c r="M191" s="34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</row>
    <row r="192" spans="1:24" ht="14.25" customHeight="1">
      <c r="A192" s="22"/>
      <c r="B192" s="346"/>
      <c r="C192" s="22"/>
      <c r="D192" s="22"/>
      <c r="E192" s="22"/>
      <c r="F192" s="22"/>
      <c r="G192" s="22"/>
      <c r="H192" s="22"/>
      <c r="I192" s="108"/>
      <c r="J192" s="245"/>
      <c r="K192" s="108"/>
      <c r="L192" s="22"/>
      <c r="M192" s="34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</row>
    <row r="193" spans="1:24" ht="14.25" customHeight="1">
      <c r="A193" s="22"/>
      <c r="B193" s="346"/>
      <c r="C193" s="22"/>
      <c r="D193" s="22"/>
      <c r="E193" s="22"/>
      <c r="F193" s="22"/>
      <c r="G193" s="22"/>
      <c r="H193" s="22"/>
      <c r="I193" s="108"/>
      <c r="J193" s="245"/>
      <c r="K193" s="108"/>
      <c r="L193" s="22"/>
      <c r="M193" s="34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</row>
    <row r="194" spans="1:24" ht="14.25" customHeight="1">
      <c r="A194" s="22"/>
      <c r="B194" s="346"/>
      <c r="C194" s="22"/>
      <c r="D194" s="22"/>
      <c r="E194" s="22"/>
      <c r="F194" s="22"/>
      <c r="G194" s="22"/>
      <c r="H194" s="22"/>
      <c r="I194" s="108"/>
      <c r="J194" s="245"/>
      <c r="K194" s="108"/>
      <c r="L194" s="22"/>
      <c r="M194" s="34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</row>
    <row r="195" spans="1:24" ht="14.25" customHeight="1">
      <c r="A195" s="22"/>
      <c r="B195" s="346"/>
      <c r="C195" s="22"/>
      <c r="D195" s="22"/>
      <c r="E195" s="22"/>
      <c r="F195" s="22"/>
      <c r="G195" s="22"/>
      <c r="H195" s="22"/>
      <c r="I195" s="108"/>
      <c r="J195" s="245"/>
      <c r="K195" s="108"/>
      <c r="L195" s="22"/>
      <c r="M195" s="34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</row>
    <row r="196" spans="1:24" ht="14.25" customHeight="1">
      <c r="A196" s="22"/>
      <c r="B196" s="346"/>
      <c r="C196" s="22"/>
      <c r="D196" s="22"/>
      <c r="E196" s="22"/>
      <c r="F196" s="22"/>
      <c r="G196" s="22"/>
      <c r="H196" s="22"/>
      <c r="I196" s="108"/>
      <c r="J196" s="245"/>
      <c r="K196" s="108"/>
      <c r="L196" s="22"/>
      <c r="M196" s="34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</row>
    <row r="197" spans="1:24" ht="14.25" customHeight="1">
      <c r="A197" s="22"/>
      <c r="B197" s="346"/>
      <c r="C197" s="22"/>
      <c r="D197" s="22"/>
      <c r="E197" s="22"/>
      <c r="F197" s="22"/>
      <c r="G197" s="22"/>
      <c r="H197" s="22"/>
      <c r="I197" s="108"/>
      <c r="J197" s="245"/>
      <c r="K197" s="108"/>
      <c r="L197" s="22"/>
      <c r="M197" s="34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</row>
    <row r="198" spans="1:24" ht="14.25" customHeight="1">
      <c r="A198" s="22"/>
      <c r="B198" s="346"/>
      <c r="C198" s="22"/>
      <c r="D198" s="22"/>
      <c r="E198" s="22"/>
      <c r="F198" s="22"/>
      <c r="G198" s="22"/>
      <c r="H198" s="22"/>
      <c r="I198" s="108"/>
      <c r="J198" s="245"/>
      <c r="K198" s="108"/>
      <c r="L198" s="22"/>
      <c r="M198" s="34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</row>
    <row r="199" spans="1:24" ht="14.25" customHeight="1">
      <c r="A199" s="22"/>
      <c r="B199" s="346"/>
      <c r="C199" s="22"/>
      <c r="D199" s="22"/>
      <c r="E199" s="22"/>
      <c r="F199" s="22"/>
      <c r="G199" s="22"/>
      <c r="H199" s="22"/>
      <c r="I199" s="108"/>
      <c r="J199" s="245"/>
      <c r="K199" s="108"/>
      <c r="L199" s="22"/>
      <c r="M199" s="34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</row>
    <row r="200" spans="1:24" ht="14.25" customHeight="1">
      <c r="A200" s="22"/>
      <c r="B200" s="346"/>
      <c r="C200" s="22"/>
      <c r="D200" s="22"/>
      <c r="E200" s="22"/>
      <c r="F200" s="22"/>
      <c r="G200" s="22"/>
      <c r="H200" s="22"/>
      <c r="I200" s="108"/>
      <c r="J200" s="245"/>
      <c r="K200" s="108"/>
      <c r="L200" s="22"/>
      <c r="M200" s="34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</row>
    <row r="201" spans="1:24" ht="14.25" customHeight="1">
      <c r="A201" s="22"/>
      <c r="B201" s="346"/>
      <c r="C201" s="22"/>
      <c r="D201" s="22"/>
      <c r="E201" s="22"/>
      <c r="F201" s="22"/>
      <c r="G201" s="22"/>
      <c r="H201" s="22"/>
      <c r="I201" s="108"/>
      <c r="J201" s="245"/>
      <c r="K201" s="108"/>
      <c r="L201" s="22"/>
      <c r="M201" s="34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</row>
    <row r="202" spans="1:24" ht="14.25" customHeight="1">
      <c r="A202" s="22"/>
      <c r="B202" s="346"/>
      <c r="C202" s="22"/>
      <c r="D202" s="22"/>
      <c r="E202" s="22"/>
      <c r="F202" s="22"/>
      <c r="G202" s="22"/>
      <c r="H202" s="22"/>
      <c r="I202" s="108"/>
      <c r="J202" s="245"/>
      <c r="K202" s="108"/>
      <c r="L202" s="22"/>
      <c r="M202" s="34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</row>
    <row r="203" spans="1:24" ht="14.25" customHeight="1">
      <c r="A203" s="22"/>
      <c r="B203" s="346"/>
      <c r="C203" s="22"/>
      <c r="D203" s="22"/>
      <c r="E203" s="22"/>
      <c r="F203" s="22"/>
      <c r="G203" s="22"/>
      <c r="H203" s="22"/>
      <c r="I203" s="108"/>
      <c r="J203" s="245"/>
      <c r="K203" s="108"/>
      <c r="L203" s="22"/>
      <c r="M203" s="34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</row>
    <row r="204" spans="1:24" ht="14.25" customHeight="1">
      <c r="A204" s="22"/>
      <c r="B204" s="346"/>
      <c r="C204" s="22"/>
      <c r="D204" s="22"/>
      <c r="E204" s="22"/>
      <c r="F204" s="22"/>
      <c r="G204" s="22"/>
      <c r="H204" s="22"/>
      <c r="I204" s="108"/>
      <c r="J204" s="245"/>
      <c r="K204" s="108"/>
      <c r="L204" s="22"/>
      <c r="M204" s="34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</row>
    <row r="205" spans="1:24" ht="14.25" customHeight="1">
      <c r="A205" s="22"/>
      <c r="B205" s="346"/>
      <c r="C205" s="22"/>
      <c r="D205" s="22"/>
      <c r="E205" s="22"/>
      <c r="F205" s="22"/>
      <c r="G205" s="22"/>
      <c r="H205" s="22"/>
      <c r="I205" s="108"/>
      <c r="J205" s="245"/>
      <c r="K205" s="108"/>
      <c r="L205" s="22"/>
      <c r="M205" s="34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</row>
    <row r="206" spans="1:24" ht="14.25" customHeight="1">
      <c r="A206" s="22"/>
      <c r="B206" s="346"/>
      <c r="C206" s="22"/>
      <c r="D206" s="22"/>
      <c r="E206" s="22"/>
      <c r="F206" s="22"/>
      <c r="G206" s="22"/>
      <c r="H206" s="22"/>
      <c r="I206" s="108"/>
      <c r="J206" s="245"/>
      <c r="K206" s="108"/>
      <c r="L206" s="22"/>
      <c r="M206" s="34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</row>
    <row r="207" spans="1:24" ht="14.25" customHeight="1">
      <c r="A207" s="22"/>
      <c r="B207" s="346"/>
      <c r="C207" s="22"/>
      <c r="D207" s="22"/>
      <c r="E207" s="22"/>
      <c r="F207" s="22"/>
      <c r="G207" s="22"/>
      <c r="H207" s="22"/>
      <c r="I207" s="108"/>
      <c r="J207" s="245"/>
      <c r="K207" s="108"/>
      <c r="L207" s="22"/>
      <c r="M207" s="34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</row>
    <row r="208" spans="1:24" ht="14.25" customHeight="1">
      <c r="A208" s="22"/>
      <c r="B208" s="346"/>
      <c r="C208" s="22"/>
      <c r="D208" s="22"/>
      <c r="E208" s="22"/>
      <c r="F208" s="22"/>
      <c r="G208" s="22"/>
      <c r="H208" s="22"/>
      <c r="I208" s="108"/>
      <c r="J208" s="245"/>
      <c r="K208" s="108"/>
      <c r="L208" s="22"/>
      <c r="M208" s="34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</row>
    <row r="209" spans="1:24" ht="14.25" customHeight="1">
      <c r="A209" s="22"/>
      <c r="B209" s="346"/>
      <c r="C209" s="22"/>
      <c r="D209" s="22"/>
      <c r="E209" s="22"/>
      <c r="F209" s="22"/>
      <c r="G209" s="22"/>
      <c r="H209" s="22"/>
      <c r="I209" s="108"/>
      <c r="J209" s="245"/>
      <c r="K209" s="108"/>
      <c r="L209" s="22"/>
      <c r="M209" s="34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</row>
    <row r="210" spans="1:24" ht="14.25" customHeight="1">
      <c r="A210" s="22"/>
      <c r="B210" s="346"/>
      <c r="C210" s="22"/>
      <c r="D210" s="22"/>
      <c r="E210" s="22"/>
      <c r="F210" s="22"/>
      <c r="G210" s="22"/>
      <c r="H210" s="22"/>
      <c r="I210" s="108"/>
      <c r="J210" s="245"/>
      <c r="K210" s="108"/>
      <c r="L210" s="22"/>
      <c r="M210" s="34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</row>
    <row r="211" spans="1:24" ht="14.25" customHeight="1">
      <c r="A211" s="22"/>
      <c r="B211" s="346"/>
      <c r="C211" s="22"/>
      <c r="D211" s="22"/>
      <c r="E211" s="22"/>
      <c r="F211" s="22"/>
      <c r="G211" s="22"/>
      <c r="H211" s="22"/>
      <c r="I211" s="108"/>
      <c r="J211" s="245"/>
      <c r="K211" s="108"/>
      <c r="L211" s="22"/>
      <c r="M211" s="34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</row>
    <row r="212" spans="1:24" ht="14.25" customHeight="1">
      <c r="A212" s="22"/>
      <c r="B212" s="346"/>
      <c r="C212" s="22"/>
      <c r="D212" s="22"/>
      <c r="E212" s="22"/>
      <c r="F212" s="22"/>
      <c r="G212" s="22"/>
      <c r="H212" s="22"/>
      <c r="I212" s="108"/>
      <c r="J212" s="245"/>
      <c r="K212" s="108"/>
      <c r="L212" s="22"/>
      <c r="M212" s="34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</row>
    <row r="213" spans="1:24" ht="14.25" customHeight="1">
      <c r="A213" s="22"/>
      <c r="B213" s="346"/>
      <c r="C213" s="22"/>
      <c r="D213" s="22"/>
      <c r="E213" s="22"/>
      <c r="F213" s="22"/>
      <c r="G213" s="22"/>
      <c r="H213" s="22"/>
      <c r="I213" s="108"/>
      <c r="J213" s="245"/>
      <c r="K213" s="108"/>
      <c r="L213" s="22"/>
      <c r="M213" s="34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</row>
    <row r="214" spans="1:24" ht="14.25" customHeight="1">
      <c r="A214" s="22"/>
      <c r="B214" s="346"/>
      <c r="C214" s="22"/>
      <c r="D214" s="22"/>
      <c r="E214" s="22"/>
      <c r="F214" s="22"/>
      <c r="G214" s="22"/>
      <c r="H214" s="22"/>
      <c r="I214" s="108"/>
      <c r="J214" s="245"/>
      <c r="K214" s="108"/>
      <c r="L214" s="22"/>
      <c r="M214" s="34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</row>
    <row r="215" spans="1:24" ht="14.25" customHeight="1">
      <c r="A215" s="22"/>
      <c r="B215" s="346"/>
      <c r="C215" s="22"/>
      <c r="D215" s="22"/>
      <c r="E215" s="22"/>
      <c r="F215" s="22"/>
      <c r="G215" s="22"/>
      <c r="H215" s="22"/>
      <c r="I215" s="108"/>
      <c r="J215" s="245"/>
      <c r="K215" s="108"/>
      <c r="L215" s="22"/>
      <c r="M215" s="34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</row>
    <row r="216" spans="1:24" ht="14.25" customHeight="1">
      <c r="A216" s="22"/>
      <c r="B216" s="346"/>
      <c r="C216" s="22"/>
      <c r="D216" s="22"/>
      <c r="E216" s="22"/>
      <c r="F216" s="22"/>
      <c r="G216" s="22"/>
      <c r="H216" s="22"/>
      <c r="I216" s="108"/>
      <c r="J216" s="245"/>
      <c r="K216" s="108"/>
      <c r="L216" s="22"/>
      <c r="M216" s="34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</row>
    <row r="217" spans="1:24" ht="14.25" customHeight="1">
      <c r="A217" s="22"/>
      <c r="B217" s="346"/>
      <c r="C217" s="22"/>
      <c r="D217" s="22"/>
      <c r="E217" s="22"/>
      <c r="F217" s="22"/>
      <c r="G217" s="22"/>
      <c r="H217" s="22"/>
      <c r="I217" s="108"/>
      <c r="J217" s="245"/>
      <c r="K217" s="108"/>
      <c r="L217" s="22"/>
      <c r="M217" s="34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</row>
    <row r="218" spans="1:24" ht="14.25" customHeight="1">
      <c r="A218" s="22"/>
      <c r="B218" s="346"/>
      <c r="C218" s="22"/>
      <c r="D218" s="22"/>
      <c r="E218" s="22"/>
      <c r="F218" s="22"/>
      <c r="G218" s="22"/>
      <c r="H218" s="22"/>
      <c r="I218" s="108"/>
      <c r="J218" s="245"/>
      <c r="K218" s="108"/>
      <c r="L218" s="22"/>
      <c r="M218" s="34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</row>
    <row r="219" spans="1:24" ht="14.25" customHeight="1">
      <c r="A219" s="22"/>
      <c r="B219" s="346"/>
      <c r="C219" s="22"/>
      <c r="D219" s="22"/>
      <c r="E219" s="22"/>
      <c r="F219" s="22"/>
      <c r="G219" s="22"/>
      <c r="H219" s="22"/>
      <c r="I219" s="108"/>
      <c r="J219" s="245"/>
      <c r="K219" s="108"/>
      <c r="L219" s="22"/>
      <c r="M219" s="34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</row>
    <row r="220" spans="1:24" ht="14.25" customHeight="1">
      <c r="A220" s="22"/>
      <c r="B220" s="346"/>
      <c r="C220" s="22"/>
      <c r="D220" s="22"/>
      <c r="E220" s="22"/>
      <c r="F220" s="22"/>
      <c r="G220" s="22"/>
      <c r="H220" s="22"/>
      <c r="I220" s="108"/>
      <c r="J220" s="245"/>
      <c r="K220" s="108"/>
      <c r="L220" s="22"/>
      <c r="M220" s="34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</row>
    <row r="221" spans="1:24" ht="14.25" customHeight="1">
      <c r="A221" s="22"/>
      <c r="B221" s="346"/>
      <c r="C221" s="22"/>
      <c r="D221" s="22"/>
      <c r="E221" s="22"/>
      <c r="F221" s="22"/>
      <c r="G221" s="22"/>
      <c r="H221" s="22"/>
      <c r="I221" s="108"/>
      <c r="J221" s="245"/>
      <c r="K221" s="108"/>
      <c r="L221" s="22"/>
      <c r="M221" s="34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</row>
    <row r="222" spans="1:24" ht="14.25" customHeight="1">
      <c r="A222" s="22"/>
      <c r="B222" s="346"/>
      <c r="C222" s="22"/>
      <c r="D222" s="22"/>
      <c r="E222" s="22"/>
      <c r="F222" s="22"/>
      <c r="G222" s="22"/>
      <c r="H222" s="22"/>
      <c r="I222" s="108"/>
      <c r="J222" s="245"/>
      <c r="K222" s="108"/>
      <c r="L222" s="22"/>
      <c r="M222" s="34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</row>
    <row r="223" spans="1:24" ht="14.25" customHeight="1">
      <c r="A223" s="22"/>
      <c r="B223" s="346"/>
      <c r="C223" s="22"/>
      <c r="D223" s="22"/>
      <c r="E223" s="22"/>
      <c r="F223" s="22"/>
      <c r="G223" s="22"/>
      <c r="H223" s="22"/>
      <c r="I223" s="108"/>
      <c r="J223" s="245"/>
      <c r="K223" s="108"/>
      <c r="L223" s="22"/>
      <c r="M223" s="34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</row>
    <row r="224" spans="1:24" ht="14.25" customHeight="1">
      <c r="A224" s="22"/>
      <c r="B224" s="346"/>
      <c r="C224" s="22"/>
      <c r="D224" s="22"/>
      <c r="E224" s="22"/>
      <c r="F224" s="22"/>
      <c r="G224" s="22"/>
      <c r="H224" s="22"/>
      <c r="I224" s="108"/>
      <c r="J224" s="245"/>
      <c r="K224" s="108"/>
      <c r="L224" s="22"/>
      <c r="M224" s="34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</row>
    <row r="225" spans="1:24" ht="14.25" customHeight="1">
      <c r="A225" s="22"/>
      <c r="B225" s="346"/>
      <c r="C225" s="22"/>
      <c r="D225" s="22"/>
      <c r="E225" s="22"/>
      <c r="F225" s="22"/>
      <c r="G225" s="22"/>
      <c r="H225" s="22"/>
      <c r="I225" s="108"/>
      <c r="J225" s="245"/>
      <c r="K225" s="108"/>
      <c r="L225" s="22"/>
      <c r="M225" s="34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</row>
    <row r="226" spans="1:24" ht="14.25" customHeight="1">
      <c r="A226" s="22"/>
      <c r="B226" s="346"/>
      <c r="C226" s="22"/>
      <c r="D226" s="22"/>
      <c r="E226" s="22"/>
      <c r="F226" s="22"/>
      <c r="G226" s="22"/>
      <c r="H226" s="22"/>
      <c r="I226" s="108"/>
      <c r="J226" s="245"/>
      <c r="K226" s="108"/>
      <c r="L226" s="22"/>
      <c r="M226" s="34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</row>
    <row r="227" spans="1:24" ht="14.25" customHeight="1">
      <c r="A227" s="22"/>
      <c r="B227" s="346"/>
      <c r="C227" s="22"/>
      <c r="D227" s="22"/>
      <c r="E227" s="22"/>
      <c r="F227" s="22"/>
      <c r="G227" s="22"/>
      <c r="H227" s="22"/>
      <c r="I227" s="108"/>
      <c r="J227" s="245"/>
      <c r="K227" s="108"/>
      <c r="L227" s="22"/>
      <c r="M227" s="34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</row>
    <row r="228" spans="1:24" ht="14.25" customHeight="1">
      <c r="A228" s="22"/>
      <c r="B228" s="346"/>
      <c r="C228" s="22"/>
      <c r="D228" s="22"/>
      <c r="E228" s="22"/>
      <c r="F228" s="22"/>
      <c r="G228" s="22"/>
      <c r="H228" s="22"/>
      <c r="I228" s="108"/>
      <c r="J228" s="245"/>
      <c r="K228" s="108"/>
      <c r="L228" s="22"/>
      <c r="M228" s="34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</row>
    <row r="229" spans="1:24" ht="14.25" customHeight="1">
      <c r="A229" s="22"/>
      <c r="B229" s="346"/>
      <c r="C229" s="22"/>
      <c r="D229" s="22"/>
      <c r="E229" s="22"/>
      <c r="F229" s="22"/>
      <c r="G229" s="22"/>
      <c r="H229" s="22"/>
      <c r="I229" s="108"/>
      <c r="J229" s="245"/>
      <c r="K229" s="108"/>
      <c r="L229" s="22"/>
      <c r="M229" s="34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</row>
    <row r="230" spans="1:24" ht="14.25" customHeight="1">
      <c r="A230" s="22"/>
      <c r="B230" s="346"/>
      <c r="C230" s="22"/>
      <c r="D230" s="22"/>
      <c r="E230" s="22"/>
      <c r="F230" s="22"/>
      <c r="G230" s="22"/>
      <c r="H230" s="22"/>
      <c r="I230" s="108"/>
      <c r="J230" s="245"/>
      <c r="K230" s="108"/>
      <c r="L230" s="22"/>
      <c r="M230" s="34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</row>
    <row r="231" spans="1:24" ht="14.25" customHeight="1">
      <c r="A231" s="22"/>
      <c r="B231" s="346"/>
      <c r="C231" s="22"/>
      <c r="D231" s="22"/>
      <c r="E231" s="22"/>
      <c r="F231" s="22"/>
      <c r="G231" s="22"/>
      <c r="H231" s="22"/>
      <c r="I231" s="108"/>
      <c r="J231" s="245"/>
      <c r="K231" s="108"/>
      <c r="L231" s="22"/>
      <c r="M231" s="34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</row>
    <row r="232" spans="1:24" ht="14.25" customHeight="1">
      <c r="A232" s="22"/>
      <c r="B232" s="346"/>
      <c r="C232" s="22"/>
      <c r="D232" s="22"/>
      <c r="E232" s="22"/>
      <c r="F232" s="22"/>
      <c r="G232" s="22"/>
      <c r="H232" s="22"/>
      <c r="I232" s="108"/>
      <c r="J232" s="245"/>
      <c r="K232" s="108"/>
      <c r="L232" s="22"/>
      <c r="M232" s="34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</row>
    <row r="233" spans="1:24" ht="14.25" customHeight="1">
      <c r="A233" s="22"/>
      <c r="B233" s="346"/>
      <c r="C233" s="22"/>
      <c r="D233" s="22"/>
      <c r="E233" s="22"/>
      <c r="F233" s="22"/>
      <c r="G233" s="22"/>
      <c r="H233" s="22"/>
      <c r="I233" s="108"/>
      <c r="J233" s="245"/>
      <c r="K233" s="108"/>
      <c r="L233" s="22"/>
      <c r="M233" s="34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</row>
    <row r="234" spans="1:24" ht="14.25" customHeight="1">
      <c r="A234" s="22"/>
      <c r="B234" s="346"/>
      <c r="C234" s="22"/>
      <c r="D234" s="22"/>
      <c r="E234" s="22"/>
      <c r="F234" s="22"/>
      <c r="G234" s="22"/>
      <c r="H234" s="22"/>
      <c r="I234" s="108"/>
      <c r="J234" s="245"/>
      <c r="K234" s="108"/>
      <c r="L234" s="22"/>
      <c r="M234" s="34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</row>
    <row r="235" spans="1:24" ht="14.25" customHeight="1">
      <c r="A235" s="22"/>
      <c r="B235" s="346"/>
      <c r="C235" s="22"/>
      <c r="D235" s="22"/>
      <c r="E235" s="22"/>
      <c r="F235" s="22"/>
      <c r="G235" s="22"/>
      <c r="H235" s="22"/>
      <c r="I235" s="108"/>
      <c r="J235" s="245"/>
      <c r="K235" s="108"/>
      <c r="L235" s="22"/>
      <c r="M235" s="34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</row>
    <row r="236" spans="1:24" ht="14.25" customHeight="1">
      <c r="A236" s="22"/>
      <c r="B236" s="346"/>
      <c r="C236" s="22"/>
      <c r="D236" s="22"/>
      <c r="E236" s="22"/>
      <c r="F236" s="22"/>
      <c r="G236" s="22"/>
      <c r="H236" s="22"/>
      <c r="I236" s="108"/>
      <c r="J236" s="245"/>
      <c r="K236" s="108"/>
      <c r="L236" s="22"/>
      <c r="M236" s="34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</row>
    <row r="237" spans="1:24" ht="14.25" customHeight="1">
      <c r="A237" s="22"/>
      <c r="B237" s="346"/>
      <c r="C237" s="22"/>
      <c r="D237" s="22"/>
      <c r="E237" s="22"/>
      <c r="F237" s="22"/>
      <c r="G237" s="22"/>
      <c r="H237" s="22"/>
      <c r="I237" s="108"/>
      <c r="J237" s="245"/>
      <c r="K237" s="108"/>
      <c r="L237" s="22"/>
      <c r="M237" s="34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</row>
    <row r="238" spans="1:24" ht="14.25" customHeight="1">
      <c r="A238" s="22"/>
      <c r="B238" s="346"/>
      <c r="C238" s="22"/>
      <c r="D238" s="22"/>
      <c r="E238" s="22"/>
      <c r="F238" s="22"/>
      <c r="G238" s="22"/>
      <c r="H238" s="22"/>
      <c r="I238" s="108"/>
      <c r="J238" s="245"/>
      <c r="K238" s="108"/>
      <c r="L238" s="22"/>
      <c r="M238" s="34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</row>
    <row r="239" spans="1:24" ht="14.25" customHeight="1">
      <c r="A239" s="22"/>
      <c r="B239" s="346"/>
      <c r="C239" s="22"/>
      <c r="D239" s="22"/>
      <c r="E239" s="22"/>
      <c r="F239" s="22"/>
      <c r="G239" s="22"/>
      <c r="H239" s="22"/>
      <c r="I239" s="108"/>
      <c r="J239" s="245"/>
      <c r="K239" s="108"/>
      <c r="L239" s="22"/>
      <c r="M239" s="34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</row>
    <row r="240" spans="1:24" ht="14.25" customHeight="1">
      <c r="A240" s="22"/>
      <c r="B240" s="346"/>
      <c r="C240" s="22"/>
      <c r="D240" s="22"/>
      <c r="E240" s="22"/>
      <c r="F240" s="22"/>
      <c r="G240" s="22"/>
      <c r="H240" s="22"/>
      <c r="I240" s="108"/>
      <c r="J240" s="245"/>
      <c r="K240" s="108"/>
      <c r="L240" s="22"/>
      <c r="M240" s="34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</row>
    <row r="241" spans="1:24" ht="14.25" customHeight="1">
      <c r="A241" s="22"/>
      <c r="B241" s="346"/>
      <c r="C241" s="22"/>
      <c r="D241" s="22"/>
      <c r="E241" s="22"/>
      <c r="F241" s="22"/>
      <c r="G241" s="22"/>
      <c r="H241" s="22"/>
      <c r="I241" s="108"/>
      <c r="J241" s="245"/>
      <c r="K241" s="108"/>
      <c r="L241" s="22"/>
      <c r="M241" s="34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</row>
    <row r="242" spans="1:24" ht="14.25" customHeight="1">
      <c r="A242" s="22"/>
      <c r="B242" s="346"/>
      <c r="C242" s="22"/>
      <c r="D242" s="22"/>
      <c r="E242" s="22"/>
      <c r="F242" s="22"/>
      <c r="G242" s="22"/>
      <c r="H242" s="22"/>
      <c r="I242" s="108"/>
      <c r="J242" s="245"/>
      <c r="K242" s="108"/>
      <c r="L242" s="22"/>
      <c r="M242" s="34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</row>
    <row r="243" spans="1:24" ht="14.25" customHeight="1">
      <c r="A243" s="22"/>
      <c r="B243" s="346"/>
      <c r="C243" s="22"/>
      <c r="D243" s="22"/>
      <c r="E243" s="22"/>
      <c r="F243" s="22"/>
      <c r="G243" s="22"/>
      <c r="H243" s="22"/>
      <c r="I243" s="108"/>
      <c r="J243" s="245"/>
      <c r="K243" s="108"/>
      <c r="L243" s="22"/>
      <c r="M243" s="34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</row>
    <row r="244" spans="1:24" ht="14.25" customHeight="1">
      <c r="A244" s="22"/>
      <c r="B244" s="346"/>
      <c r="C244" s="22"/>
      <c r="D244" s="22"/>
      <c r="E244" s="22"/>
      <c r="F244" s="22"/>
      <c r="G244" s="22"/>
      <c r="H244" s="22"/>
      <c r="I244" s="108"/>
      <c r="J244" s="245"/>
      <c r="K244" s="108"/>
      <c r="L244" s="22"/>
      <c r="M244" s="34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</row>
    <row r="245" spans="1:24" ht="14.25" customHeight="1">
      <c r="A245" s="22"/>
      <c r="B245" s="346"/>
      <c r="C245" s="22"/>
      <c r="D245" s="22"/>
      <c r="E245" s="22"/>
      <c r="F245" s="22"/>
      <c r="G245" s="22"/>
      <c r="H245" s="22"/>
      <c r="I245" s="108"/>
      <c r="J245" s="245"/>
      <c r="K245" s="108"/>
      <c r="L245" s="22"/>
      <c r="M245" s="34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</row>
    <row r="246" spans="1:24" ht="14.25" customHeight="1">
      <c r="A246" s="22"/>
      <c r="B246" s="346"/>
      <c r="C246" s="22"/>
      <c r="D246" s="22"/>
      <c r="E246" s="22"/>
      <c r="F246" s="22"/>
      <c r="G246" s="22"/>
      <c r="H246" s="22"/>
      <c r="I246" s="108"/>
      <c r="J246" s="245"/>
      <c r="K246" s="108"/>
      <c r="L246" s="22"/>
      <c r="M246" s="34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</row>
    <row r="247" spans="1:24" ht="14.25" customHeight="1">
      <c r="A247" s="22"/>
      <c r="B247" s="346"/>
      <c r="C247" s="22"/>
      <c r="D247" s="22"/>
      <c r="E247" s="22"/>
      <c r="F247" s="22"/>
      <c r="G247" s="22"/>
      <c r="H247" s="22"/>
      <c r="I247" s="108"/>
      <c r="J247" s="245"/>
      <c r="K247" s="108"/>
      <c r="L247" s="22"/>
      <c r="M247" s="34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</row>
    <row r="248" spans="1:24" ht="14.25" customHeight="1">
      <c r="A248" s="22"/>
      <c r="B248" s="346"/>
      <c r="C248" s="22"/>
      <c r="D248" s="22"/>
      <c r="E248" s="22"/>
      <c r="F248" s="22"/>
      <c r="G248" s="22"/>
      <c r="H248" s="22"/>
      <c r="I248" s="108"/>
      <c r="J248" s="245"/>
      <c r="K248" s="108"/>
      <c r="L248" s="22"/>
      <c r="M248" s="34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</row>
    <row r="249" spans="1:24" ht="14.25" customHeight="1">
      <c r="A249" s="22"/>
      <c r="B249" s="346"/>
      <c r="C249" s="22"/>
      <c r="D249" s="22"/>
      <c r="E249" s="22"/>
      <c r="F249" s="22"/>
      <c r="G249" s="22"/>
      <c r="H249" s="22"/>
      <c r="I249" s="108"/>
      <c r="J249" s="245"/>
      <c r="K249" s="108"/>
      <c r="L249" s="22"/>
      <c r="M249" s="34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</row>
    <row r="250" spans="1:24" ht="14.25" customHeight="1">
      <c r="A250" s="22"/>
      <c r="B250" s="346"/>
      <c r="C250" s="22"/>
      <c r="D250" s="22"/>
      <c r="E250" s="22"/>
      <c r="F250" s="22"/>
      <c r="G250" s="22"/>
      <c r="H250" s="22"/>
      <c r="I250" s="108"/>
      <c r="J250" s="245"/>
      <c r="K250" s="108"/>
      <c r="L250" s="22"/>
      <c r="M250" s="34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</row>
    <row r="251" spans="1:24" ht="14.25" customHeight="1">
      <c r="A251" s="22"/>
      <c r="B251" s="346"/>
      <c r="C251" s="22"/>
      <c r="D251" s="22"/>
      <c r="E251" s="22"/>
      <c r="F251" s="22"/>
      <c r="G251" s="22"/>
      <c r="H251" s="22"/>
      <c r="I251" s="108"/>
      <c r="J251" s="245"/>
      <c r="K251" s="108"/>
      <c r="L251" s="22"/>
      <c r="M251" s="34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</row>
    <row r="252" spans="1:24" ht="14.25" customHeight="1">
      <c r="A252" s="22"/>
      <c r="B252" s="346"/>
      <c r="C252" s="22"/>
      <c r="D252" s="22"/>
      <c r="E252" s="22"/>
      <c r="F252" s="22"/>
      <c r="G252" s="22"/>
      <c r="H252" s="22"/>
      <c r="I252" s="108"/>
      <c r="J252" s="245"/>
      <c r="K252" s="108"/>
      <c r="L252" s="22"/>
      <c r="M252" s="34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</row>
    <row r="253" spans="1:24" ht="14.25" customHeight="1">
      <c r="A253" s="22"/>
      <c r="B253" s="346"/>
      <c r="C253" s="22"/>
      <c r="D253" s="22"/>
      <c r="E253" s="22"/>
      <c r="F253" s="22"/>
      <c r="G253" s="22"/>
      <c r="H253" s="22"/>
      <c r="I253" s="108"/>
      <c r="J253" s="245"/>
      <c r="K253" s="108"/>
      <c r="L253" s="22"/>
      <c r="M253" s="34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</row>
    <row r="254" spans="1:24" ht="14.25" customHeight="1">
      <c r="A254" s="22"/>
      <c r="B254" s="346"/>
      <c r="C254" s="22"/>
      <c r="D254" s="22"/>
      <c r="E254" s="22"/>
      <c r="F254" s="22"/>
      <c r="G254" s="22"/>
      <c r="H254" s="22"/>
      <c r="I254" s="108"/>
      <c r="J254" s="245"/>
      <c r="K254" s="108"/>
      <c r="L254" s="22"/>
      <c r="M254" s="34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</row>
    <row r="255" spans="1:24" ht="14.25" customHeight="1">
      <c r="A255" s="22"/>
      <c r="B255" s="346"/>
      <c r="C255" s="22"/>
      <c r="D255" s="22"/>
      <c r="E255" s="22"/>
      <c r="F255" s="22"/>
      <c r="G255" s="22"/>
      <c r="H255" s="22"/>
      <c r="I255" s="108"/>
      <c r="J255" s="245"/>
      <c r="K255" s="108"/>
      <c r="L255" s="22"/>
      <c r="M255" s="34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</row>
    <row r="256" spans="1:24" ht="14.25" customHeight="1">
      <c r="A256" s="22"/>
      <c r="B256" s="346"/>
      <c r="C256" s="22"/>
      <c r="D256" s="22"/>
      <c r="E256" s="22"/>
      <c r="F256" s="22"/>
      <c r="G256" s="22"/>
      <c r="H256" s="22"/>
      <c r="I256" s="108"/>
      <c r="J256" s="245"/>
      <c r="K256" s="108"/>
      <c r="L256" s="22"/>
      <c r="M256" s="34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</row>
    <row r="257" spans="1:24" ht="14.25" customHeight="1">
      <c r="A257" s="22"/>
      <c r="B257" s="346"/>
      <c r="C257" s="22"/>
      <c r="D257" s="22"/>
      <c r="E257" s="22"/>
      <c r="F257" s="22"/>
      <c r="G257" s="22"/>
      <c r="H257" s="22"/>
      <c r="I257" s="108"/>
      <c r="J257" s="245"/>
      <c r="K257" s="108"/>
      <c r="L257" s="22"/>
      <c r="M257" s="34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</row>
    <row r="258" spans="1:24" ht="14.25" customHeight="1">
      <c r="A258" s="22"/>
      <c r="B258" s="346"/>
      <c r="C258" s="22"/>
      <c r="D258" s="22"/>
      <c r="E258" s="22"/>
      <c r="F258" s="22"/>
      <c r="G258" s="22"/>
      <c r="H258" s="22"/>
      <c r="I258" s="108"/>
      <c r="J258" s="245"/>
      <c r="K258" s="108"/>
      <c r="L258" s="22"/>
      <c r="M258" s="34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</row>
    <row r="259" spans="1:24" ht="14.25" customHeight="1">
      <c r="A259" s="22"/>
      <c r="B259" s="346"/>
      <c r="C259" s="22"/>
      <c r="D259" s="22"/>
      <c r="E259" s="22"/>
      <c r="F259" s="22"/>
      <c r="G259" s="22"/>
      <c r="H259" s="22"/>
      <c r="I259" s="108"/>
      <c r="J259" s="245"/>
      <c r="K259" s="108"/>
      <c r="L259" s="22"/>
      <c r="M259" s="34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</row>
    <row r="260" spans="1:24" ht="14.25" customHeight="1">
      <c r="A260" s="22"/>
      <c r="B260" s="346"/>
      <c r="C260" s="22"/>
      <c r="D260" s="22"/>
      <c r="E260" s="22"/>
      <c r="F260" s="22"/>
      <c r="G260" s="22"/>
      <c r="H260" s="22"/>
      <c r="I260" s="108"/>
      <c r="J260" s="245"/>
      <c r="K260" s="108"/>
      <c r="L260" s="22"/>
      <c r="M260" s="34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</row>
    <row r="261" spans="1:24" ht="14.25" customHeight="1">
      <c r="A261" s="22"/>
      <c r="B261" s="346"/>
      <c r="C261" s="22"/>
      <c r="D261" s="22"/>
      <c r="E261" s="22"/>
      <c r="F261" s="22"/>
      <c r="G261" s="22"/>
      <c r="H261" s="22"/>
      <c r="I261" s="108"/>
      <c r="J261" s="245"/>
      <c r="K261" s="108"/>
      <c r="L261" s="22"/>
      <c r="M261" s="34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</row>
    <row r="262" spans="1:24" ht="14.25" customHeight="1">
      <c r="A262" s="22"/>
      <c r="B262" s="346"/>
      <c r="C262" s="22"/>
      <c r="D262" s="22"/>
      <c r="E262" s="22"/>
      <c r="F262" s="22"/>
      <c r="G262" s="22"/>
      <c r="H262" s="22"/>
      <c r="I262" s="108"/>
      <c r="J262" s="245"/>
      <c r="K262" s="108"/>
      <c r="L262" s="22"/>
      <c r="M262" s="34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</row>
    <row r="263" spans="1:24" ht="14.25" customHeight="1">
      <c r="A263" s="22"/>
      <c r="B263" s="346"/>
      <c r="C263" s="22"/>
      <c r="D263" s="22"/>
      <c r="E263" s="22"/>
      <c r="F263" s="22"/>
      <c r="G263" s="22"/>
      <c r="H263" s="22"/>
      <c r="I263" s="108"/>
      <c r="J263" s="245"/>
      <c r="K263" s="108"/>
      <c r="L263" s="22"/>
      <c r="M263" s="34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</row>
    <row r="264" spans="1:24" ht="14.25" customHeight="1">
      <c r="A264" s="22"/>
      <c r="B264" s="346"/>
      <c r="C264" s="22"/>
      <c r="D264" s="22"/>
      <c r="E264" s="22"/>
      <c r="F264" s="22"/>
      <c r="G264" s="22"/>
      <c r="H264" s="22"/>
      <c r="I264" s="108"/>
      <c r="J264" s="245"/>
      <c r="K264" s="108"/>
      <c r="L264" s="22"/>
      <c r="M264" s="34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</row>
    <row r="265" spans="1:24" ht="14.25" customHeight="1">
      <c r="A265" s="22"/>
      <c r="B265" s="346"/>
      <c r="C265" s="22"/>
      <c r="D265" s="22"/>
      <c r="E265" s="22"/>
      <c r="F265" s="22"/>
      <c r="G265" s="22"/>
      <c r="H265" s="22"/>
      <c r="I265" s="108"/>
      <c r="J265" s="245"/>
      <c r="K265" s="108"/>
      <c r="L265" s="22"/>
      <c r="M265" s="34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</row>
    <row r="266" spans="1:24" ht="14.25" customHeight="1">
      <c r="A266" s="22"/>
      <c r="B266" s="346"/>
      <c r="C266" s="22"/>
      <c r="D266" s="22"/>
      <c r="E266" s="22"/>
      <c r="F266" s="22"/>
      <c r="G266" s="22"/>
      <c r="H266" s="22"/>
      <c r="I266" s="108"/>
      <c r="J266" s="245"/>
      <c r="K266" s="108"/>
      <c r="L266" s="22"/>
      <c r="M266" s="34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</row>
    <row r="267" spans="1:24" ht="14.25" customHeight="1">
      <c r="A267" s="22"/>
      <c r="B267" s="346"/>
      <c r="C267" s="22"/>
      <c r="D267" s="22"/>
      <c r="E267" s="22"/>
      <c r="F267" s="22"/>
      <c r="G267" s="22"/>
      <c r="H267" s="22"/>
      <c r="I267" s="108"/>
      <c r="J267" s="245"/>
      <c r="K267" s="108"/>
      <c r="L267" s="22"/>
      <c r="M267" s="34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</row>
    <row r="268" spans="1:24" ht="14.25" customHeight="1">
      <c r="A268" s="22"/>
      <c r="B268" s="346"/>
      <c r="C268" s="22"/>
      <c r="D268" s="22"/>
      <c r="E268" s="22"/>
      <c r="F268" s="22"/>
      <c r="G268" s="22"/>
      <c r="H268" s="22"/>
      <c r="I268" s="108"/>
      <c r="J268" s="245"/>
      <c r="K268" s="108"/>
      <c r="L268" s="22"/>
      <c r="M268" s="34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</row>
    <row r="269" spans="1:24" ht="14.25" customHeight="1">
      <c r="A269" s="22"/>
      <c r="B269" s="346"/>
      <c r="C269" s="22"/>
      <c r="D269" s="22"/>
      <c r="E269" s="22"/>
      <c r="F269" s="22"/>
      <c r="G269" s="22"/>
      <c r="H269" s="22"/>
      <c r="I269" s="108"/>
      <c r="J269" s="245"/>
      <c r="K269" s="108"/>
      <c r="L269" s="22"/>
      <c r="M269" s="34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</row>
    <row r="270" spans="1:24" ht="14.25" customHeight="1">
      <c r="A270" s="22"/>
      <c r="B270" s="346"/>
      <c r="C270" s="22"/>
      <c r="D270" s="22"/>
      <c r="E270" s="22"/>
      <c r="F270" s="22"/>
      <c r="G270" s="22"/>
      <c r="H270" s="22"/>
      <c r="I270" s="108"/>
      <c r="J270" s="245"/>
      <c r="K270" s="108"/>
      <c r="L270" s="22"/>
      <c r="M270" s="34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</row>
    <row r="271" spans="1:24" ht="14.25" customHeight="1">
      <c r="A271" s="22"/>
      <c r="B271" s="346"/>
      <c r="C271" s="22"/>
      <c r="D271" s="22"/>
      <c r="E271" s="22"/>
      <c r="F271" s="22"/>
      <c r="G271" s="22"/>
      <c r="H271" s="22"/>
      <c r="I271" s="108"/>
      <c r="J271" s="245"/>
      <c r="K271" s="108"/>
      <c r="L271" s="22"/>
      <c r="M271" s="34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</row>
    <row r="272" spans="1:24" ht="14.25" customHeight="1">
      <c r="A272" s="22"/>
      <c r="B272" s="346"/>
      <c r="C272" s="22"/>
      <c r="D272" s="22"/>
      <c r="E272" s="22"/>
      <c r="F272" s="22"/>
      <c r="G272" s="22"/>
      <c r="H272" s="22"/>
      <c r="I272" s="108"/>
      <c r="J272" s="245"/>
      <c r="K272" s="108"/>
      <c r="L272" s="22"/>
      <c r="M272" s="34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</row>
    <row r="273" spans="1:24" ht="14.25" customHeight="1">
      <c r="A273" s="22"/>
      <c r="B273" s="346"/>
      <c r="C273" s="22"/>
      <c r="D273" s="22"/>
      <c r="E273" s="22"/>
      <c r="F273" s="22"/>
      <c r="G273" s="22"/>
      <c r="H273" s="22"/>
      <c r="I273" s="108"/>
      <c r="J273" s="245"/>
      <c r="K273" s="108"/>
      <c r="L273" s="22"/>
      <c r="M273" s="34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</row>
    <row r="274" spans="1:24" ht="14.25" customHeight="1">
      <c r="A274" s="22"/>
      <c r="B274" s="346"/>
      <c r="C274" s="22"/>
      <c r="D274" s="22"/>
      <c r="E274" s="22"/>
      <c r="F274" s="22"/>
      <c r="G274" s="22"/>
      <c r="H274" s="22"/>
      <c r="I274" s="108"/>
      <c r="J274" s="245"/>
      <c r="K274" s="108"/>
      <c r="L274" s="22"/>
      <c r="M274" s="34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</row>
    <row r="275" spans="1:24" ht="14.25" customHeight="1">
      <c r="A275" s="22"/>
      <c r="B275" s="346"/>
      <c r="C275" s="22"/>
      <c r="D275" s="22"/>
      <c r="E275" s="22"/>
      <c r="F275" s="22"/>
      <c r="G275" s="22"/>
      <c r="H275" s="22"/>
      <c r="I275" s="108"/>
      <c r="J275" s="245"/>
      <c r="K275" s="108"/>
      <c r="L275" s="22"/>
      <c r="M275" s="34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</row>
    <row r="276" spans="1:24" ht="14.25" customHeight="1">
      <c r="A276" s="22"/>
      <c r="B276" s="346"/>
      <c r="C276" s="22"/>
      <c r="D276" s="22"/>
      <c r="E276" s="22"/>
      <c r="F276" s="22"/>
      <c r="G276" s="22"/>
      <c r="H276" s="22"/>
      <c r="I276" s="108"/>
      <c r="J276" s="245"/>
      <c r="K276" s="108"/>
      <c r="L276" s="22"/>
      <c r="M276" s="34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</row>
    <row r="277" spans="1:24" ht="14.25" customHeight="1">
      <c r="A277" s="22"/>
      <c r="B277" s="346"/>
      <c r="C277" s="22"/>
      <c r="D277" s="22"/>
      <c r="E277" s="22"/>
      <c r="F277" s="22"/>
      <c r="G277" s="22"/>
      <c r="H277" s="22"/>
      <c r="I277" s="108"/>
      <c r="J277" s="245"/>
      <c r="K277" s="108"/>
      <c r="L277" s="22"/>
      <c r="M277" s="34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</row>
    <row r="278" spans="1:24" ht="14.25" customHeight="1">
      <c r="A278" s="22"/>
      <c r="B278" s="346"/>
      <c r="C278" s="22"/>
      <c r="D278" s="22"/>
      <c r="E278" s="22"/>
      <c r="F278" s="22"/>
      <c r="G278" s="22"/>
      <c r="H278" s="22"/>
      <c r="I278" s="108"/>
      <c r="J278" s="245"/>
      <c r="K278" s="108"/>
      <c r="L278" s="22"/>
      <c r="M278" s="34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</row>
    <row r="279" spans="1:24" ht="14.25" customHeight="1">
      <c r="A279" s="22"/>
      <c r="B279" s="346"/>
      <c r="C279" s="22"/>
      <c r="D279" s="22"/>
      <c r="E279" s="22"/>
      <c r="F279" s="22"/>
      <c r="G279" s="22"/>
      <c r="H279" s="22"/>
      <c r="I279" s="108"/>
      <c r="J279" s="245"/>
      <c r="K279" s="108"/>
      <c r="L279" s="22"/>
      <c r="M279" s="34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</row>
    <row r="280" spans="1:24" ht="14.25" customHeight="1">
      <c r="A280" s="22"/>
      <c r="B280" s="346"/>
      <c r="C280" s="22"/>
      <c r="D280" s="22"/>
      <c r="E280" s="22"/>
      <c r="F280" s="22"/>
      <c r="G280" s="22"/>
      <c r="H280" s="22"/>
      <c r="I280" s="108"/>
      <c r="J280" s="245"/>
      <c r="K280" s="108"/>
      <c r="L280" s="22"/>
      <c r="M280" s="34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</row>
    <row r="281" spans="1:24" ht="14.25" customHeight="1">
      <c r="A281" s="22"/>
      <c r="B281" s="346"/>
      <c r="C281" s="22"/>
      <c r="D281" s="22"/>
      <c r="E281" s="22"/>
      <c r="F281" s="22"/>
      <c r="G281" s="22"/>
      <c r="H281" s="22"/>
      <c r="I281" s="108"/>
      <c r="J281" s="245"/>
      <c r="K281" s="108"/>
      <c r="L281" s="22"/>
      <c r="M281" s="34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</row>
    <row r="282" spans="1:24" ht="14.25" customHeight="1">
      <c r="A282" s="22"/>
      <c r="B282" s="346"/>
      <c r="C282" s="22"/>
      <c r="D282" s="22"/>
      <c r="E282" s="22"/>
      <c r="F282" s="22"/>
      <c r="G282" s="22"/>
      <c r="H282" s="22"/>
      <c r="I282" s="108"/>
      <c r="J282" s="245"/>
      <c r="K282" s="108"/>
      <c r="L282" s="22"/>
      <c r="M282" s="34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</row>
    <row r="283" spans="1:24" ht="14.25" customHeight="1">
      <c r="A283" s="22"/>
      <c r="B283" s="346"/>
      <c r="C283" s="22"/>
      <c r="D283" s="22"/>
      <c r="E283" s="22"/>
      <c r="F283" s="22"/>
      <c r="G283" s="22"/>
      <c r="H283" s="22"/>
      <c r="I283" s="108"/>
      <c r="J283" s="245"/>
      <c r="K283" s="108"/>
      <c r="L283" s="22"/>
      <c r="M283" s="34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</row>
    <row r="284" spans="1:24" ht="14.25" customHeight="1">
      <c r="A284" s="22"/>
      <c r="B284" s="346"/>
      <c r="C284" s="22"/>
      <c r="D284" s="22"/>
      <c r="E284" s="22"/>
      <c r="F284" s="22"/>
      <c r="G284" s="22"/>
      <c r="H284" s="22"/>
      <c r="I284" s="108"/>
      <c r="J284" s="245"/>
      <c r="K284" s="108"/>
      <c r="L284" s="22"/>
      <c r="M284" s="34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</row>
    <row r="285" spans="1:24" ht="14.25" customHeight="1">
      <c r="A285" s="22"/>
      <c r="B285" s="346"/>
      <c r="C285" s="22"/>
      <c r="D285" s="22"/>
      <c r="E285" s="22"/>
      <c r="F285" s="22"/>
      <c r="G285" s="22"/>
      <c r="H285" s="22"/>
      <c r="I285" s="108"/>
      <c r="J285" s="245"/>
      <c r="K285" s="108"/>
      <c r="L285" s="22"/>
      <c r="M285" s="34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</row>
    <row r="286" spans="1:24" ht="14.25" customHeight="1">
      <c r="A286" s="22"/>
      <c r="B286" s="346"/>
      <c r="C286" s="22"/>
      <c r="D286" s="22"/>
      <c r="E286" s="22"/>
      <c r="F286" s="22"/>
      <c r="G286" s="22"/>
      <c r="H286" s="22"/>
      <c r="I286" s="108"/>
      <c r="J286" s="245"/>
      <c r="K286" s="108"/>
      <c r="L286" s="22"/>
      <c r="M286" s="34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</row>
    <row r="287" spans="1:24" ht="14.25" customHeight="1">
      <c r="A287" s="22"/>
      <c r="B287" s="346"/>
      <c r="C287" s="22"/>
      <c r="D287" s="22"/>
      <c r="E287" s="22"/>
      <c r="F287" s="22"/>
      <c r="G287" s="22"/>
      <c r="H287" s="22"/>
      <c r="I287" s="108"/>
      <c r="J287" s="245"/>
      <c r="K287" s="108"/>
      <c r="L287" s="22"/>
      <c r="M287" s="34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</row>
    <row r="288" spans="1:24" ht="14.25" customHeight="1">
      <c r="A288" s="22"/>
      <c r="B288" s="346"/>
      <c r="C288" s="22"/>
      <c r="D288" s="22"/>
      <c r="E288" s="22"/>
      <c r="F288" s="22"/>
      <c r="G288" s="22"/>
      <c r="H288" s="22"/>
      <c r="I288" s="108"/>
      <c r="J288" s="245"/>
      <c r="K288" s="108"/>
      <c r="L288" s="22"/>
      <c r="M288" s="34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</row>
    <row r="289" spans="1:24" ht="14.25" customHeight="1">
      <c r="A289" s="22"/>
      <c r="B289" s="346"/>
      <c r="C289" s="22"/>
      <c r="D289" s="22"/>
      <c r="E289" s="22"/>
      <c r="F289" s="22"/>
      <c r="G289" s="22"/>
      <c r="H289" s="22"/>
      <c r="I289" s="108"/>
      <c r="J289" s="245"/>
      <c r="K289" s="108"/>
      <c r="L289" s="22"/>
      <c r="M289" s="34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</row>
    <row r="290" spans="1:24" ht="14.25" customHeight="1">
      <c r="A290" s="22"/>
      <c r="B290" s="346"/>
      <c r="C290" s="22"/>
      <c r="D290" s="22"/>
      <c r="E290" s="22"/>
      <c r="F290" s="22"/>
      <c r="G290" s="22"/>
      <c r="H290" s="22"/>
      <c r="I290" s="108"/>
      <c r="J290" s="245"/>
      <c r="K290" s="108"/>
      <c r="L290" s="22"/>
      <c r="M290" s="34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</row>
    <row r="291" spans="1:24" ht="14.25" customHeight="1">
      <c r="A291" s="22"/>
      <c r="B291" s="346"/>
      <c r="C291" s="22"/>
      <c r="D291" s="22"/>
      <c r="E291" s="22"/>
      <c r="F291" s="22"/>
      <c r="G291" s="22"/>
      <c r="H291" s="22"/>
      <c r="I291" s="108"/>
      <c r="J291" s="245"/>
      <c r="K291" s="108"/>
      <c r="L291" s="22"/>
      <c r="M291" s="34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</row>
    <row r="292" spans="1:24" ht="14.25" customHeight="1">
      <c r="A292" s="22"/>
      <c r="B292" s="346"/>
      <c r="C292" s="22"/>
      <c r="D292" s="22"/>
      <c r="E292" s="22"/>
      <c r="F292" s="22"/>
      <c r="G292" s="22"/>
      <c r="H292" s="22"/>
      <c r="I292" s="108"/>
      <c r="J292" s="245"/>
      <c r="K292" s="108"/>
      <c r="L292" s="22"/>
      <c r="M292" s="34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</row>
    <row r="293" spans="1:24" ht="14.25" customHeight="1">
      <c r="A293" s="22"/>
      <c r="B293" s="346"/>
      <c r="C293" s="22"/>
      <c r="D293" s="22"/>
      <c r="E293" s="22"/>
      <c r="F293" s="22"/>
      <c r="G293" s="22"/>
      <c r="H293" s="22"/>
      <c r="I293" s="108"/>
      <c r="J293" s="245"/>
      <c r="K293" s="108"/>
      <c r="L293" s="22"/>
      <c r="M293" s="34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</row>
    <row r="294" spans="1:24" ht="14.25" customHeight="1">
      <c r="A294" s="22"/>
      <c r="B294" s="346"/>
      <c r="C294" s="22"/>
      <c r="D294" s="22"/>
      <c r="E294" s="22"/>
      <c r="F294" s="22"/>
      <c r="G294" s="22"/>
      <c r="H294" s="22"/>
      <c r="I294" s="108"/>
      <c r="J294" s="245"/>
      <c r="K294" s="108"/>
      <c r="L294" s="22"/>
      <c r="M294" s="34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</row>
    <row r="295" spans="1:24" ht="14.25" customHeight="1">
      <c r="A295" s="22"/>
      <c r="B295" s="346"/>
      <c r="C295" s="22"/>
      <c r="D295" s="22"/>
      <c r="E295" s="22"/>
      <c r="F295" s="22"/>
      <c r="G295" s="22"/>
      <c r="H295" s="22"/>
      <c r="I295" s="108"/>
      <c r="J295" s="245"/>
      <c r="K295" s="108"/>
      <c r="L295" s="22"/>
      <c r="M295" s="34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</row>
    <row r="296" spans="1:24" ht="14.25" customHeight="1">
      <c r="A296" s="22"/>
      <c r="B296" s="346"/>
      <c r="C296" s="22"/>
      <c r="D296" s="22"/>
      <c r="E296" s="22"/>
      <c r="F296" s="22"/>
      <c r="G296" s="22"/>
      <c r="H296" s="22"/>
      <c r="I296" s="108"/>
      <c r="J296" s="245"/>
      <c r="K296" s="108"/>
      <c r="L296" s="22"/>
      <c r="M296" s="34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</row>
    <row r="297" spans="1:24" ht="14.25" customHeight="1">
      <c r="A297" s="22"/>
      <c r="B297" s="346"/>
      <c r="C297" s="22"/>
      <c r="D297" s="22"/>
      <c r="E297" s="22"/>
      <c r="F297" s="22"/>
      <c r="G297" s="22"/>
      <c r="H297" s="22"/>
      <c r="I297" s="108"/>
      <c r="J297" s="245"/>
      <c r="K297" s="108"/>
      <c r="L297" s="22"/>
      <c r="M297" s="34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</row>
    <row r="298" spans="1:24" ht="14.25" customHeight="1">
      <c r="A298" s="22"/>
      <c r="B298" s="346"/>
      <c r="C298" s="22"/>
      <c r="D298" s="22"/>
      <c r="E298" s="22"/>
      <c r="F298" s="22"/>
      <c r="G298" s="22"/>
      <c r="H298" s="22"/>
      <c r="I298" s="108"/>
      <c r="J298" s="245"/>
      <c r="K298" s="108"/>
      <c r="L298" s="22"/>
      <c r="M298" s="34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</row>
    <row r="299" spans="1:24" ht="14.25" customHeight="1">
      <c r="A299" s="22"/>
      <c r="B299" s="346"/>
      <c r="C299" s="22"/>
      <c r="D299" s="22"/>
      <c r="E299" s="22"/>
      <c r="F299" s="22"/>
      <c r="G299" s="22"/>
      <c r="H299" s="22"/>
      <c r="I299" s="108"/>
      <c r="J299" s="245"/>
      <c r="K299" s="108"/>
      <c r="L299" s="22"/>
      <c r="M299" s="34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</row>
    <row r="300" spans="1:24" ht="14.25" customHeight="1">
      <c r="A300" s="22"/>
      <c r="B300" s="346"/>
      <c r="C300" s="22"/>
      <c r="D300" s="22"/>
      <c r="E300" s="22"/>
      <c r="F300" s="22"/>
      <c r="G300" s="22"/>
      <c r="H300" s="22"/>
      <c r="I300" s="108"/>
      <c r="J300" s="245"/>
      <c r="K300" s="108"/>
      <c r="L300" s="22"/>
      <c r="M300" s="34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</row>
    <row r="301" spans="1:24" ht="14.25" customHeight="1">
      <c r="A301" s="22"/>
      <c r="B301" s="346"/>
      <c r="C301" s="22"/>
      <c r="D301" s="22"/>
      <c r="E301" s="22"/>
      <c r="F301" s="22"/>
      <c r="G301" s="22"/>
      <c r="H301" s="22"/>
      <c r="I301" s="108"/>
      <c r="J301" s="245"/>
      <c r="K301" s="108"/>
      <c r="L301" s="22"/>
      <c r="M301" s="34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</row>
    <row r="302" spans="1:24" ht="14.25" customHeight="1">
      <c r="A302" s="22"/>
      <c r="B302" s="346"/>
      <c r="C302" s="22"/>
      <c r="D302" s="22"/>
      <c r="E302" s="22"/>
      <c r="F302" s="22"/>
      <c r="G302" s="22"/>
      <c r="H302" s="22"/>
      <c r="I302" s="108"/>
      <c r="J302" s="245"/>
      <c r="K302" s="108"/>
      <c r="L302" s="22"/>
      <c r="M302" s="34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</row>
    <row r="303" spans="1:24" ht="14.25" customHeight="1">
      <c r="A303" s="22"/>
      <c r="B303" s="346"/>
      <c r="C303" s="22"/>
      <c r="D303" s="22"/>
      <c r="E303" s="22"/>
      <c r="F303" s="22"/>
      <c r="G303" s="22"/>
      <c r="H303" s="22"/>
      <c r="I303" s="108"/>
      <c r="J303" s="245"/>
      <c r="K303" s="108"/>
      <c r="L303" s="22"/>
      <c r="M303" s="34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</row>
    <row r="304" spans="1:24" ht="14.25" customHeight="1">
      <c r="A304" s="22"/>
      <c r="B304" s="346"/>
      <c r="C304" s="22"/>
      <c r="D304" s="22"/>
      <c r="E304" s="22"/>
      <c r="F304" s="22"/>
      <c r="G304" s="22"/>
      <c r="H304" s="22"/>
      <c r="I304" s="108"/>
      <c r="J304" s="245"/>
      <c r="K304" s="108"/>
      <c r="L304" s="22"/>
      <c r="M304" s="34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</row>
    <row r="305" spans="1:24" ht="14.25" customHeight="1">
      <c r="A305" s="22"/>
      <c r="B305" s="346"/>
      <c r="C305" s="22"/>
      <c r="D305" s="22"/>
      <c r="E305" s="22"/>
      <c r="F305" s="22"/>
      <c r="G305" s="22"/>
      <c r="H305" s="22"/>
      <c r="I305" s="108"/>
      <c r="J305" s="245"/>
      <c r="K305" s="108"/>
      <c r="L305" s="22"/>
      <c r="M305" s="34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</row>
    <row r="306" spans="1:24" ht="14.25" customHeight="1">
      <c r="A306" s="22"/>
      <c r="B306" s="346"/>
      <c r="C306" s="22"/>
      <c r="D306" s="22"/>
      <c r="E306" s="22"/>
      <c r="F306" s="22"/>
      <c r="G306" s="22"/>
      <c r="H306" s="22"/>
      <c r="I306" s="108"/>
      <c r="J306" s="245"/>
      <c r="K306" s="108"/>
      <c r="L306" s="22"/>
      <c r="M306" s="34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</row>
    <row r="307" spans="1:24" ht="14.25" customHeight="1">
      <c r="A307" s="22"/>
      <c r="B307" s="346"/>
      <c r="C307" s="22"/>
      <c r="D307" s="22"/>
      <c r="E307" s="22"/>
      <c r="F307" s="22"/>
      <c r="G307" s="22"/>
      <c r="H307" s="22"/>
      <c r="I307" s="108"/>
      <c r="J307" s="245"/>
      <c r="K307" s="108"/>
      <c r="L307" s="22"/>
      <c r="M307" s="34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</row>
    <row r="308" spans="1:24" ht="14.25" customHeight="1">
      <c r="A308" s="22"/>
      <c r="B308" s="346"/>
      <c r="C308" s="22"/>
      <c r="D308" s="22"/>
      <c r="E308" s="22"/>
      <c r="F308" s="22"/>
      <c r="G308" s="22"/>
      <c r="H308" s="22"/>
      <c r="I308" s="108"/>
      <c r="J308" s="245"/>
      <c r="K308" s="108"/>
      <c r="L308" s="22"/>
      <c r="M308" s="34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</row>
    <row r="309" spans="1:24" ht="14.25" customHeight="1">
      <c r="A309" s="22"/>
      <c r="B309" s="346"/>
      <c r="C309" s="22"/>
      <c r="D309" s="22"/>
      <c r="E309" s="22"/>
      <c r="F309" s="22"/>
      <c r="G309" s="22"/>
      <c r="H309" s="22"/>
      <c r="I309" s="108"/>
      <c r="J309" s="245"/>
      <c r="K309" s="108"/>
      <c r="L309" s="22"/>
      <c r="M309" s="34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</row>
    <row r="310" spans="1:24" ht="14.25" customHeight="1">
      <c r="A310" s="22"/>
      <c r="B310" s="346"/>
      <c r="C310" s="22"/>
      <c r="D310" s="22"/>
      <c r="E310" s="22"/>
      <c r="F310" s="22"/>
      <c r="G310" s="22"/>
      <c r="H310" s="22"/>
      <c r="I310" s="108"/>
      <c r="J310" s="245"/>
      <c r="K310" s="108"/>
      <c r="L310" s="22"/>
      <c r="M310" s="34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</row>
    <row r="311" spans="1:24" ht="14.25" customHeight="1">
      <c r="A311" s="22"/>
      <c r="B311" s="346"/>
      <c r="C311" s="22"/>
      <c r="D311" s="22"/>
      <c r="E311" s="22"/>
      <c r="F311" s="22"/>
      <c r="G311" s="22"/>
      <c r="H311" s="22"/>
      <c r="I311" s="108"/>
      <c r="J311" s="245"/>
      <c r="K311" s="108"/>
      <c r="L311" s="22"/>
      <c r="M311" s="34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</row>
    <row r="312" spans="1:24" ht="14.25" customHeight="1">
      <c r="A312" s="22"/>
      <c r="B312" s="346"/>
      <c r="C312" s="22"/>
      <c r="D312" s="22"/>
      <c r="E312" s="22"/>
      <c r="F312" s="22"/>
      <c r="G312" s="22"/>
      <c r="H312" s="22"/>
      <c r="I312" s="108"/>
      <c r="J312" s="245"/>
      <c r="K312" s="108"/>
      <c r="L312" s="22"/>
      <c r="M312" s="34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</row>
    <row r="313" spans="1:24" ht="14.25" customHeight="1">
      <c r="A313" s="22"/>
      <c r="B313" s="346"/>
      <c r="C313" s="22"/>
      <c r="D313" s="22"/>
      <c r="E313" s="22"/>
      <c r="F313" s="22"/>
      <c r="G313" s="22"/>
      <c r="H313" s="22"/>
      <c r="I313" s="108"/>
      <c r="J313" s="245"/>
      <c r="K313" s="108"/>
      <c r="L313" s="22"/>
      <c r="M313" s="34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</row>
    <row r="314" spans="1:24" ht="14.25" customHeight="1">
      <c r="A314" s="22"/>
      <c r="B314" s="346"/>
      <c r="C314" s="22"/>
      <c r="D314" s="22"/>
      <c r="E314" s="22"/>
      <c r="F314" s="22"/>
      <c r="G314" s="22"/>
      <c r="H314" s="22"/>
      <c r="I314" s="108"/>
      <c r="J314" s="245"/>
      <c r="K314" s="108"/>
      <c r="L314" s="22"/>
      <c r="M314" s="34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</row>
    <row r="315" spans="1:24" ht="14.25" customHeight="1">
      <c r="A315" s="22"/>
      <c r="B315" s="346"/>
      <c r="C315" s="22"/>
      <c r="D315" s="22"/>
      <c r="E315" s="22"/>
      <c r="F315" s="22"/>
      <c r="G315" s="22"/>
      <c r="H315" s="22"/>
      <c r="I315" s="108"/>
      <c r="J315" s="245"/>
      <c r="K315" s="108"/>
      <c r="L315" s="22"/>
      <c r="M315" s="34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</row>
    <row r="316" spans="1:24" ht="14.25" customHeight="1">
      <c r="A316" s="22"/>
      <c r="B316" s="346"/>
      <c r="C316" s="22"/>
      <c r="D316" s="22"/>
      <c r="E316" s="22"/>
      <c r="F316" s="22"/>
      <c r="G316" s="22"/>
      <c r="H316" s="22"/>
      <c r="I316" s="108"/>
      <c r="J316" s="245"/>
      <c r="K316" s="108"/>
      <c r="L316" s="22"/>
      <c r="M316" s="34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</row>
    <row r="317" spans="1:24" ht="14.25" customHeight="1">
      <c r="A317" s="22"/>
      <c r="B317" s="346"/>
      <c r="C317" s="22"/>
      <c r="D317" s="22"/>
      <c r="E317" s="22"/>
      <c r="F317" s="22"/>
      <c r="G317" s="22"/>
      <c r="H317" s="22"/>
      <c r="I317" s="108"/>
      <c r="J317" s="245"/>
      <c r="K317" s="108"/>
      <c r="L317" s="22"/>
      <c r="M317" s="34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</row>
    <row r="318" spans="1:24" ht="14.25" customHeight="1">
      <c r="A318" s="22"/>
      <c r="B318" s="346"/>
      <c r="C318" s="22"/>
      <c r="D318" s="22"/>
      <c r="E318" s="22"/>
      <c r="F318" s="22"/>
      <c r="G318" s="22"/>
      <c r="H318" s="22"/>
      <c r="I318" s="108"/>
      <c r="J318" s="245"/>
      <c r="K318" s="108"/>
      <c r="L318" s="22"/>
      <c r="M318" s="34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</row>
    <row r="319" spans="1:24" ht="14.25" customHeight="1">
      <c r="A319" s="22"/>
      <c r="B319" s="346"/>
      <c r="C319" s="22"/>
      <c r="D319" s="22"/>
      <c r="E319" s="22"/>
      <c r="F319" s="22"/>
      <c r="G319" s="22"/>
      <c r="H319" s="22"/>
      <c r="I319" s="108"/>
      <c r="J319" s="245"/>
      <c r="K319" s="108"/>
      <c r="L319" s="22"/>
      <c r="M319" s="34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</row>
    <row r="320" spans="1:24" ht="14.25" customHeight="1">
      <c r="A320" s="22"/>
      <c r="B320" s="346"/>
      <c r="C320" s="22"/>
      <c r="D320" s="22"/>
      <c r="E320" s="22"/>
      <c r="F320" s="22"/>
      <c r="G320" s="22"/>
      <c r="H320" s="22"/>
      <c r="I320" s="108"/>
      <c r="J320" s="245"/>
      <c r="K320" s="108"/>
      <c r="L320" s="22"/>
      <c r="M320" s="34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</row>
    <row r="321" spans="1:24" ht="14.25" customHeight="1">
      <c r="A321" s="22"/>
      <c r="B321" s="346"/>
      <c r="C321" s="22"/>
      <c r="D321" s="22"/>
      <c r="E321" s="22"/>
      <c r="F321" s="22"/>
      <c r="G321" s="22"/>
      <c r="H321" s="22"/>
      <c r="I321" s="108"/>
      <c r="J321" s="245"/>
      <c r="K321" s="108"/>
      <c r="L321" s="22"/>
      <c r="M321" s="34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</row>
    <row r="322" spans="1:24" ht="14.25" customHeight="1">
      <c r="A322" s="22"/>
      <c r="B322" s="346"/>
      <c r="C322" s="22"/>
      <c r="D322" s="22"/>
      <c r="E322" s="22"/>
      <c r="F322" s="22"/>
      <c r="G322" s="22"/>
      <c r="H322" s="22"/>
      <c r="I322" s="108"/>
      <c r="J322" s="245"/>
      <c r="K322" s="108"/>
      <c r="L322" s="22"/>
      <c r="M322" s="34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</row>
    <row r="323" spans="1:24" ht="14.25" customHeight="1">
      <c r="A323" s="22"/>
      <c r="B323" s="346"/>
      <c r="C323" s="22"/>
      <c r="D323" s="22"/>
      <c r="E323" s="22"/>
      <c r="F323" s="22"/>
      <c r="G323" s="22"/>
      <c r="H323" s="22"/>
      <c r="I323" s="108"/>
      <c r="J323" s="245"/>
      <c r="K323" s="108"/>
      <c r="L323" s="22"/>
      <c r="M323" s="34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</row>
    <row r="324" spans="1:24" ht="14.25" customHeight="1">
      <c r="A324" s="22"/>
      <c r="B324" s="346"/>
      <c r="C324" s="22"/>
      <c r="D324" s="22"/>
      <c r="E324" s="22"/>
      <c r="F324" s="22"/>
      <c r="G324" s="22"/>
      <c r="H324" s="22"/>
      <c r="I324" s="108"/>
      <c r="J324" s="245"/>
      <c r="K324" s="108"/>
      <c r="L324" s="22"/>
      <c r="M324" s="34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</row>
    <row r="325" spans="1:24" ht="14.25" customHeight="1">
      <c r="A325" s="22"/>
      <c r="B325" s="346"/>
      <c r="C325" s="22"/>
      <c r="D325" s="22"/>
      <c r="E325" s="22"/>
      <c r="F325" s="22"/>
      <c r="G325" s="22"/>
      <c r="H325" s="22"/>
      <c r="I325" s="108"/>
      <c r="J325" s="245"/>
      <c r="K325" s="108"/>
      <c r="L325" s="22"/>
      <c r="M325" s="34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</row>
    <row r="326" spans="1:24" ht="14.25" customHeight="1">
      <c r="A326" s="22"/>
      <c r="B326" s="346"/>
      <c r="C326" s="22"/>
      <c r="D326" s="22"/>
      <c r="E326" s="22"/>
      <c r="F326" s="22"/>
      <c r="G326" s="22"/>
      <c r="H326" s="22"/>
      <c r="I326" s="108"/>
      <c r="J326" s="245"/>
      <c r="K326" s="108"/>
      <c r="L326" s="22"/>
      <c r="M326" s="34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</row>
    <row r="327" spans="1:24" ht="14.25" customHeight="1">
      <c r="A327" s="22"/>
      <c r="B327" s="346"/>
      <c r="C327" s="22"/>
      <c r="D327" s="22"/>
      <c r="E327" s="22"/>
      <c r="F327" s="22"/>
      <c r="G327" s="22"/>
      <c r="H327" s="22"/>
      <c r="I327" s="108"/>
      <c r="J327" s="245"/>
      <c r="K327" s="108"/>
      <c r="L327" s="22"/>
      <c r="M327" s="34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</row>
    <row r="328" spans="1:24" ht="14.25" customHeight="1">
      <c r="A328" s="22"/>
      <c r="B328" s="346"/>
      <c r="C328" s="22"/>
      <c r="D328" s="22"/>
      <c r="E328" s="22"/>
      <c r="F328" s="22"/>
      <c r="G328" s="22"/>
      <c r="H328" s="22"/>
      <c r="I328" s="108"/>
      <c r="J328" s="245"/>
      <c r="K328" s="108"/>
      <c r="L328" s="22"/>
      <c r="M328" s="34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</row>
    <row r="329" spans="1:24" ht="14.25" customHeight="1">
      <c r="A329" s="22"/>
      <c r="B329" s="346"/>
      <c r="C329" s="22"/>
      <c r="D329" s="22"/>
      <c r="E329" s="22"/>
      <c r="F329" s="22"/>
      <c r="G329" s="22"/>
      <c r="H329" s="22"/>
      <c r="I329" s="108"/>
      <c r="J329" s="245"/>
      <c r="K329" s="108"/>
      <c r="L329" s="22"/>
      <c r="M329" s="34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</row>
    <row r="330" spans="1:24" ht="14.25" customHeight="1">
      <c r="A330" s="22"/>
      <c r="B330" s="346"/>
      <c r="C330" s="22"/>
      <c r="D330" s="22"/>
      <c r="E330" s="22"/>
      <c r="F330" s="22"/>
      <c r="G330" s="22"/>
      <c r="H330" s="22"/>
      <c r="I330" s="108"/>
      <c r="J330" s="245"/>
      <c r="K330" s="108"/>
      <c r="L330" s="22"/>
      <c r="M330" s="34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</row>
    <row r="331" spans="1:24" ht="14.25" customHeight="1">
      <c r="A331" s="22"/>
      <c r="B331" s="346"/>
      <c r="C331" s="22"/>
      <c r="D331" s="22"/>
      <c r="E331" s="22"/>
      <c r="F331" s="22"/>
      <c r="G331" s="22"/>
      <c r="H331" s="22"/>
      <c r="I331" s="108"/>
      <c r="J331" s="245"/>
      <c r="K331" s="108"/>
      <c r="L331" s="22"/>
      <c r="M331" s="34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</row>
    <row r="332" spans="1:24" ht="14.25" customHeight="1">
      <c r="A332" s="22"/>
      <c r="B332" s="346"/>
      <c r="C332" s="22"/>
      <c r="D332" s="22"/>
      <c r="E332" s="22"/>
      <c r="F332" s="22"/>
      <c r="G332" s="22"/>
      <c r="H332" s="22"/>
      <c r="I332" s="108"/>
      <c r="J332" s="245"/>
      <c r="K332" s="108"/>
      <c r="L332" s="22"/>
      <c r="M332" s="34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</row>
    <row r="333" spans="1:24" ht="14.25" customHeight="1">
      <c r="A333" s="22"/>
      <c r="B333" s="346"/>
      <c r="C333" s="22"/>
      <c r="D333" s="22"/>
      <c r="E333" s="22"/>
      <c r="F333" s="22"/>
      <c r="G333" s="22"/>
      <c r="H333" s="22"/>
      <c r="I333" s="108"/>
      <c r="J333" s="245"/>
      <c r="K333" s="108"/>
      <c r="L333" s="22"/>
      <c r="M333" s="34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</row>
    <row r="334" spans="1:24" ht="14.25" customHeight="1">
      <c r="A334" s="22"/>
      <c r="B334" s="346"/>
      <c r="C334" s="22"/>
      <c r="D334" s="22"/>
      <c r="E334" s="22"/>
      <c r="F334" s="22"/>
      <c r="G334" s="22"/>
      <c r="H334" s="22"/>
      <c r="I334" s="108"/>
      <c r="J334" s="245"/>
      <c r="K334" s="108"/>
      <c r="L334" s="22"/>
      <c r="M334" s="34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</row>
    <row r="335" spans="1:24" ht="14.25" customHeight="1">
      <c r="A335" s="22"/>
      <c r="B335" s="346"/>
      <c r="C335" s="22"/>
      <c r="D335" s="22"/>
      <c r="E335" s="22"/>
      <c r="F335" s="22"/>
      <c r="G335" s="22"/>
      <c r="H335" s="22"/>
      <c r="I335" s="108"/>
      <c r="J335" s="245"/>
      <c r="K335" s="108"/>
      <c r="L335" s="22"/>
      <c r="M335" s="34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</row>
    <row r="336" spans="1:24" ht="14.25" customHeight="1">
      <c r="A336" s="22"/>
      <c r="B336" s="346"/>
      <c r="C336" s="22"/>
      <c r="D336" s="22"/>
      <c r="E336" s="22"/>
      <c r="F336" s="22"/>
      <c r="G336" s="22"/>
      <c r="H336" s="22"/>
      <c r="I336" s="108"/>
      <c r="J336" s="245"/>
      <c r="K336" s="108"/>
      <c r="L336" s="22"/>
      <c r="M336" s="34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</row>
    <row r="337" spans="1:24" ht="14.25" customHeight="1">
      <c r="A337" s="22"/>
      <c r="B337" s="346"/>
      <c r="C337" s="22"/>
      <c r="D337" s="22"/>
      <c r="E337" s="22"/>
      <c r="F337" s="22"/>
      <c r="G337" s="22"/>
      <c r="H337" s="22"/>
      <c r="I337" s="108"/>
      <c r="J337" s="245"/>
      <c r="K337" s="108"/>
      <c r="L337" s="22"/>
      <c r="M337" s="34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</row>
    <row r="338" spans="1:24" ht="14.25" customHeight="1">
      <c r="A338" s="22"/>
      <c r="B338" s="346"/>
      <c r="C338" s="22"/>
      <c r="D338" s="22"/>
      <c r="E338" s="22"/>
      <c r="F338" s="22"/>
      <c r="G338" s="22"/>
      <c r="H338" s="22"/>
      <c r="I338" s="108"/>
      <c r="J338" s="245"/>
      <c r="K338" s="108"/>
      <c r="L338" s="22"/>
      <c r="M338" s="34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</row>
    <row r="339" spans="1:24" ht="14.25" customHeight="1">
      <c r="A339" s="22"/>
      <c r="B339" s="346"/>
      <c r="C339" s="22"/>
      <c r="D339" s="22"/>
      <c r="E339" s="22"/>
      <c r="F339" s="22"/>
      <c r="G339" s="22"/>
      <c r="H339" s="22"/>
      <c r="I339" s="108"/>
      <c r="J339" s="245"/>
      <c r="K339" s="108"/>
      <c r="L339" s="22"/>
      <c r="M339" s="34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</row>
    <row r="340" spans="1:24" ht="14.25" customHeight="1">
      <c r="A340" s="22"/>
      <c r="B340" s="346"/>
      <c r="C340" s="22"/>
      <c r="D340" s="22"/>
      <c r="E340" s="22"/>
      <c r="F340" s="22"/>
      <c r="G340" s="22"/>
      <c r="H340" s="22"/>
      <c r="I340" s="108"/>
      <c r="J340" s="245"/>
      <c r="K340" s="108"/>
      <c r="L340" s="22"/>
      <c r="M340" s="34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</row>
    <row r="341" spans="1:24" ht="14.25" customHeight="1">
      <c r="A341" s="22"/>
      <c r="B341" s="346"/>
      <c r="C341" s="22"/>
      <c r="D341" s="22"/>
      <c r="E341" s="22"/>
      <c r="F341" s="22"/>
      <c r="G341" s="22"/>
      <c r="H341" s="22"/>
      <c r="I341" s="108"/>
      <c r="J341" s="245"/>
      <c r="K341" s="108"/>
      <c r="L341" s="22"/>
      <c r="M341" s="34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</row>
    <row r="342" spans="1:24" ht="14.25" customHeight="1">
      <c r="A342" s="22"/>
      <c r="B342" s="346"/>
      <c r="C342" s="22"/>
      <c r="D342" s="22"/>
      <c r="E342" s="22"/>
      <c r="F342" s="22"/>
      <c r="G342" s="22"/>
      <c r="H342" s="22"/>
      <c r="I342" s="108"/>
      <c r="J342" s="245"/>
      <c r="K342" s="108"/>
      <c r="L342" s="22"/>
      <c r="M342" s="34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</row>
    <row r="343" spans="1:24" ht="14.25" customHeight="1">
      <c r="A343" s="22"/>
      <c r="B343" s="346"/>
      <c r="C343" s="22"/>
      <c r="D343" s="22"/>
      <c r="E343" s="22"/>
      <c r="F343" s="22"/>
      <c r="G343" s="22"/>
      <c r="H343" s="22"/>
      <c r="I343" s="108"/>
      <c r="J343" s="245"/>
      <c r="K343" s="108"/>
      <c r="L343" s="22"/>
      <c r="M343" s="34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</row>
    <row r="344" spans="1:24" ht="14.25" customHeight="1">
      <c r="A344" s="22"/>
      <c r="B344" s="346"/>
      <c r="C344" s="22"/>
      <c r="D344" s="22"/>
      <c r="E344" s="22"/>
      <c r="F344" s="22"/>
      <c r="G344" s="22"/>
      <c r="H344" s="22"/>
      <c r="I344" s="108"/>
      <c r="J344" s="245"/>
      <c r="K344" s="108"/>
      <c r="L344" s="22"/>
      <c r="M344" s="34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</row>
    <row r="345" spans="1:24" ht="14.25" customHeight="1">
      <c r="A345" s="22"/>
      <c r="B345" s="346"/>
      <c r="C345" s="22"/>
      <c r="D345" s="22"/>
      <c r="E345" s="22"/>
      <c r="F345" s="22"/>
      <c r="G345" s="22"/>
      <c r="H345" s="22"/>
      <c r="I345" s="108"/>
      <c r="J345" s="245"/>
      <c r="K345" s="108"/>
      <c r="L345" s="22"/>
      <c r="M345" s="34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</row>
    <row r="346" spans="1:24" ht="14.25" customHeight="1">
      <c r="A346" s="22"/>
      <c r="B346" s="346"/>
      <c r="C346" s="22"/>
      <c r="D346" s="22"/>
      <c r="E346" s="22"/>
      <c r="F346" s="22"/>
      <c r="G346" s="22"/>
      <c r="H346" s="22"/>
      <c r="I346" s="108"/>
      <c r="J346" s="245"/>
      <c r="K346" s="108"/>
      <c r="L346" s="22"/>
      <c r="M346" s="34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</row>
    <row r="347" spans="1:24" ht="14.25" customHeight="1">
      <c r="A347" s="22"/>
      <c r="B347" s="346"/>
      <c r="C347" s="22"/>
      <c r="D347" s="22"/>
      <c r="E347" s="22"/>
      <c r="F347" s="22"/>
      <c r="G347" s="22"/>
      <c r="H347" s="22"/>
      <c r="I347" s="108"/>
      <c r="J347" s="245"/>
      <c r="K347" s="108"/>
      <c r="L347" s="22"/>
      <c r="M347" s="34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</row>
    <row r="348" spans="1:24" ht="14.25" customHeight="1">
      <c r="A348" s="22"/>
      <c r="B348" s="346"/>
      <c r="C348" s="22"/>
      <c r="D348" s="22"/>
      <c r="E348" s="22"/>
      <c r="F348" s="22"/>
      <c r="G348" s="22"/>
      <c r="H348" s="22"/>
      <c r="I348" s="108"/>
      <c r="J348" s="245"/>
      <c r="K348" s="108"/>
      <c r="L348" s="22"/>
      <c r="M348" s="34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</row>
    <row r="349" spans="1:24" ht="14.25" customHeight="1">
      <c r="A349" s="22"/>
      <c r="B349" s="346"/>
      <c r="C349" s="22"/>
      <c r="D349" s="22"/>
      <c r="E349" s="22"/>
      <c r="F349" s="22"/>
      <c r="G349" s="22"/>
      <c r="H349" s="22"/>
      <c r="I349" s="108"/>
      <c r="J349" s="245"/>
      <c r="K349" s="108"/>
      <c r="L349" s="22"/>
      <c r="M349" s="34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</row>
    <row r="350" spans="1:24" ht="14.25" customHeight="1">
      <c r="A350" s="22"/>
      <c r="B350" s="346"/>
      <c r="C350" s="22"/>
      <c r="D350" s="22"/>
      <c r="E350" s="22"/>
      <c r="F350" s="22"/>
      <c r="G350" s="22"/>
      <c r="H350" s="22"/>
      <c r="I350" s="108"/>
      <c r="J350" s="245"/>
      <c r="K350" s="108"/>
      <c r="L350" s="22"/>
      <c r="M350" s="34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</row>
    <row r="351" spans="1:24" ht="14.25" customHeight="1">
      <c r="A351" s="22"/>
      <c r="B351" s="346"/>
      <c r="C351" s="22"/>
      <c r="D351" s="22"/>
      <c r="E351" s="22"/>
      <c r="F351" s="22"/>
      <c r="G351" s="22"/>
      <c r="H351" s="22"/>
      <c r="I351" s="108"/>
      <c r="J351" s="245"/>
      <c r="K351" s="108"/>
      <c r="L351" s="22"/>
      <c r="M351" s="34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</row>
    <row r="352" spans="1:24" ht="14.25" customHeight="1">
      <c r="A352" s="22"/>
      <c r="B352" s="346"/>
      <c r="C352" s="22"/>
      <c r="D352" s="22"/>
      <c r="E352" s="22"/>
      <c r="F352" s="22"/>
      <c r="G352" s="22"/>
      <c r="H352" s="22"/>
      <c r="I352" s="108"/>
      <c r="J352" s="245"/>
      <c r="K352" s="108"/>
      <c r="L352" s="22"/>
      <c r="M352" s="34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</row>
    <row r="353" spans="1:24" ht="14.25" customHeight="1">
      <c r="A353" s="22"/>
      <c r="B353" s="346"/>
      <c r="C353" s="22"/>
      <c r="D353" s="22"/>
      <c r="E353" s="22"/>
      <c r="F353" s="22"/>
      <c r="G353" s="22"/>
      <c r="H353" s="22"/>
      <c r="I353" s="108"/>
      <c r="J353" s="245"/>
      <c r="K353" s="108"/>
      <c r="L353" s="22"/>
      <c r="M353" s="34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</row>
    <row r="354" spans="1:24" ht="14.25" customHeight="1">
      <c r="A354" s="22"/>
      <c r="B354" s="346"/>
      <c r="C354" s="22"/>
      <c r="D354" s="22"/>
      <c r="E354" s="22"/>
      <c r="F354" s="22"/>
      <c r="G354" s="22"/>
      <c r="H354" s="22"/>
      <c r="I354" s="108"/>
      <c r="J354" s="245"/>
      <c r="K354" s="108"/>
      <c r="L354" s="22"/>
      <c r="M354" s="34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</row>
    <row r="355" spans="1:24" ht="14.25" customHeight="1">
      <c r="A355" s="22"/>
      <c r="B355" s="346"/>
      <c r="C355" s="22"/>
      <c r="D355" s="22"/>
      <c r="E355" s="22"/>
      <c r="F355" s="22"/>
      <c r="G355" s="22"/>
      <c r="H355" s="22"/>
      <c r="I355" s="108"/>
      <c r="J355" s="245"/>
      <c r="K355" s="108"/>
      <c r="L355" s="22"/>
      <c r="M355" s="34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</row>
    <row r="356" spans="1:24" ht="14.25" customHeight="1">
      <c r="A356" s="22"/>
      <c r="B356" s="346"/>
      <c r="C356" s="22"/>
      <c r="D356" s="22"/>
      <c r="E356" s="22"/>
      <c r="F356" s="22"/>
      <c r="G356" s="22"/>
      <c r="H356" s="22"/>
      <c r="I356" s="108"/>
      <c r="J356" s="245"/>
      <c r="K356" s="108"/>
      <c r="L356" s="22"/>
      <c r="M356" s="34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</row>
    <row r="357" spans="1:24" ht="14.25" customHeight="1">
      <c r="A357" s="22"/>
      <c r="B357" s="346"/>
      <c r="C357" s="22"/>
      <c r="D357" s="22"/>
      <c r="E357" s="22"/>
      <c r="F357" s="22"/>
      <c r="G357" s="22"/>
      <c r="H357" s="22"/>
      <c r="I357" s="108"/>
      <c r="J357" s="245"/>
      <c r="K357" s="108"/>
      <c r="L357" s="22"/>
      <c r="M357" s="34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</row>
    <row r="358" spans="1:24" ht="14.25" customHeight="1">
      <c r="A358" s="22"/>
      <c r="B358" s="346"/>
      <c r="C358" s="22"/>
      <c r="D358" s="22"/>
      <c r="E358" s="22"/>
      <c r="F358" s="22"/>
      <c r="G358" s="22"/>
      <c r="H358" s="22"/>
      <c r="I358" s="108"/>
      <c r="J358" s="245"/>
      <c r="K358" s="108"/>
      <c r="L358" s="22"/>
      <c r="M358" s="34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</row>
    <row r="359" spans="1:24" ht="14.25" customHeight="1">
      <c r="A359" s="22"/>
      <c r="B359" s="346"/>
      <c r="C359" s="22"/>
      <c r="D359" s="22"/>
      <c r="E359" s="22"/>
      <c r="F359" s="22"/>
      <c r="G359" s="22"/>
      <c r="H359" s="22"/>
      <c r="I359" s="108"/>
      <c r="J359" s="245"/>
      <c r="K359" s="108"/>
      <c r="L359" s="22"/>
      <c r="M359" s="34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</row>
    <row r="360" spans="1:24" ht="14.25" customHeight="1">
      <c r="A360" s="22"/>
      <c r="B360" s="346"/>
      <c r="C360" s="22"/>
      <c r="D360" s="22"/>
      <c r="E360" s="22"/>
      <c r="F360" s="22"/>
      <c r="G360" s="22"/>
      <c r="H360" s="22"/>
      <c r="I360" s="108"/>
      <c r="J360" s="245"/>
      <c r="K360" s="108"/>
      <c r="L360" s="22"/>
      <c r="M360" s="34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</row>
    <row r="361" spans="1:24" ht="14.25" customHeight="1">
      <c r="A361" s="22"/>
      <c r="B361" s="346"/>
      <c r="C361" s="22"/>
      <c r="D361" s="22"/>
      <c r="E361" s="22"/>
      <c r="F361" s="22"/>
      <c r="G361" s="22"/>
      <c r="H361" s="22"/>
      <c r="I361" s="108"/>
      <c r="J361" s="245"/>
      <c r="K361" s="108"/>
      <c r="L361" s="22"/>
      <c r="M361" s="34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</row>
    <row r="362" spans="1:24" ht="14.25" customHeight="1">
      <c r="A362" s="22"/>
      <c r="B362" s="346"/>
      <c r="C362" s="22"/>
      <c r="D362" s="22"/>
      <c r="E362" s="22"/>
      <c r="F362" s="22"/>
      <c r="G362" s="22"/>
      <c r="H362" s="22"/>
      <c r="I362" s="108"/>
      <c r="J362" s="245"/>
      <c r="K362" s="108"/>
      <c r="L362" s="22"/>
      <c r="M362" s="34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</row>
    <row r="363" spans="1:24" ht="14.25" customHeight="1">
      <c r="A363" s="22"/>
      <c r="B363" s="346"/>
      <c r="C363" s="22"/>
      <c r="D363" s="22"/>
      <c r="E363" s="22"/>
      <c r="F363" s="22"/>
      <c r="G363" s="22"/>
      <c r="H363" s="22"/>
      <c r="I363" s="108"/>
      <c r="J363" s="245"/>
      <c r="K363" s="108"/>
      <c r="L363" s="22"/>
      <c r="M363" s="34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</row>
    <row r="364" spans="1:24" ht="14.25" customHeight="1">
      <c r="A364" s="22"/>
      <c r="B364" s="346"/>
      <c r="C364" s="22"/>
      <c r="D364" s="22"/>
      <c r="E364" s="22"/>
      <c r="F364" s="22"/>
      <c r="G364" s="22"/>
      <c r="H364" s="22"/>
      <c r="I364" s="108"/>
      <c r="J364" s="245"/>
      <c r="K364" s="108"/>
      <c r="L364" s="22"/>
      <c r="M364" s="34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</row>
    <row r="365" spans="1:24" ht="14.25" customHeight="1">
      <c r="A365" s="22"/>
      <c r="B365" s="346"/>
      <c r="C365" s="22"/>
      <c r="D365" s="22"/>
      <c r="E365" s="22"/>
      <c r="F365" s="22"/>
      <c r="G365" s="22"/>
      <c r="H365" s="22"/>
      <c r="I365" s="108"/>
      <c r="J365" s="245"/>
      <c r="K365" s="108"/>
      <c r="L365" s="22"/>
      <c r="M365" s="34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</row>
    <row r="366" spans="1:24" ht="14.25" customHeight="1">
      <c r="A366" s="22"/>
      <c r="B366" s="346"/>
      <c r="C366" s="22"/>
      <c r="D366" s="22"/>
      <c r="E366" s="22"/>
      <c r="F366" s="22"/>
      <c r="G366" s="22"/>
      <c r="H366" s="22"/>
      <c r="I366" s="108"/>
      <c r="J366" s="245"/>
      <c r="K366" s="108"/>
      <c r="L366" s="22"/>
      <c r="M366" s="34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</row>
    <row r="367" spans="1:24" ht="14.25" customHeight="1">
      <c r="A367" s="22"/>
      <c r="B367" s="346"/>
      <c r="C367" s="22"/>
      <c r="D367" s="22"/>
      <c r="E367" s="22"/>
      <c r="F367" s="22"/>
      <c r="G367" s="22"/>
      <c r="H367" s="22"/>
      <c r="I367" s="108"/>
      <c r="J367" s="245"/>
      <c r="K367" s="108"/>
      <c r="L367" s="22"/>
      <c r="M367" s="34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</row>
    <row r="368" spans="1:24" ht="14.25" customHeight="1">
      <c r="A368" s="22"/>
      <c r="B368" s="346"/>
      <c r="C368" s="22"/>
      <c r="D368" s="22"/>
      <c r="E368" s="22"/>
      <c r="F368" s="22"/>
      <c r="G368" s="22"/>
      <c r="H368" s="22"/>
      <c r="I368" s="108"/>
      <c r="J368" s="245"/>
      <c r="K368" s="108"/>
      <c r="L368" s="22"/>
      <c r="M368" s="34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</row>
    <row r="369" spans="1:24" ht="14.25" customHeight="1">
      <c r="A369" s="22"/>
      <c r="B369" s="346"/>
      <c r="C369" s="22"/>
      <c r="D369" s="22"/>
      <c r="E369" s="22"/>
      <c r="F369" s="22"/>
      <c r="G369" s="22"/>
      <c r="H369" s="22"/>
      <c r="I369" s="108"/>
      <c r="J369" s="245"/>
      <c r="K369" s="108"/>
      <c r="L369" s="22"/>
      <c r="M369" s="34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</row>
    <row r="370" spans="1:24" ht="14.25" customHeight="1">
      <c r="A370" s="22"/>
      <c r="B370" s="346"/>
      <c r="C370" s="22"/>
      <c r="D370" s="22"/>
      <c r="E370" s="22"/>
      <c r="F370" s="22"/>
      <c r="G370" s="22"/>
      <c r="H370" s="22"/>
      <c r="I370" s="108"/>
      <c r="J370" s="245"/>
      <c r="K370" s="108"/>
      <c r="L370" s="22"/>
      <c r="M370" s="34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</row>
    <row r="371" spans="1:24" ht="14.25" customHeight="1">
      <c r="A371" s="22"/>
      <c r="B371" s="346"/>
      <c r="C371" s="22"/>
      <c r="D371" s="22"/>
      <c r="E371" s="22"/>
      <c r="F371" s="22"/>
      <c r="G371" s="22"/>
      <c r="H371" s="22"/>
      <c r="I371" s="108"/>
      <c r="J371" s="245"/>
      <c r="K371" s="108"/>
      <c r="L371" s="22"/>
      <c r="M371" s="34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</row>
    <row r="372" spans="1:24" ht="14.25" customHeight="1">
      <c r="A372" s="22"/>
      <c r="B372" s="346"/>
      <c r="C372" s="22"/>
      <c r="D372" s="22"/>
      <c r="E372" s="22"/>
      <c r="F372" s="22"/>
      <c r="G372" s="22"/>
      <c r="H372" s="22"/>
      <c r="I372" s="108"/>
      <c r="J372" s="245"/>
      <c r="K372" s="108"/>
      <c r="L372" s="22"/>
      <c r="M372" s="34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</row>
    <row r="373" spans="1:24" ht="14.25" customHeight="1">
      <c r="A373" s="22"/>
      <c r="B373" s="346"/>
      <c r="C373" s="22"/>
      <c r="D373" s="22"/>
      <c r="E373" s="22"/>
      <c r="F373" s="22"/>
      <c r="G373" s="22"/>
      <c r="H373" s="22"/>
      <c r="I373" s="108"/>
      <c r="J373" s="245"/>
      <c r="K373" s="108"/>
      <c r="L373" s="22"/>
      <c r="M373" s="34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</row>
    <row r="374" spans="1:24" ht="14.25" customHeight="1">
      <c r="A374" s="22"/>
      <c r="B374" s="346"/>
      <c r="C374" s="22"/>
      <c r="D374" s="22"/>
      <c r="E374" s="22"/>
      <c r="F374" s="22"/>
      <c r="G374" s="22"/>
      <c r="H374" s="22"/>
      <c r="I374" s="108"/>
      <c r="J374" s="245"/>
      <c r="K374" s="108"/>
      <c r="L374" s="22"/>
      <c r="M374" s="34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</row>
    <row r="375" spans="1:24" ht="14.25" customHeight="1">
      <c r="A375" s="22"/>
      <c r="B375" s="346"/>
      <c r="C375" s="22"/>
      <c r="D375" s="22"/>
      <c r="E375" s="22"/>
      <c r="F375" s="22"/>
      <c r="G375" s="22"/>
      <c r="H375" s="22"/>
      <c r="I375" s="108"/>
      <c r="J375" s="245"/>
      <c r="K375" s="108"/>
      <c r="L375" s="22"/>
      <c r="M375" s="34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</row>
    <row r="376" spans="1:24" ht="14.25" customHeight="1">
      <c r="A376" s="22"/>
      <c r="B376" s="346"/>
      <c r="C376" s="22"/>
      <c r="D376" s="22"/>
      <c r="E376" s="22"/>
      <c r="F376" s="22"/>
      <c r="G376" s="22"/>
      <c r="H376" s="22"/>
      <c r="I376" s="108"/>
      <c r="J376" s="245"/>
      <c r="K376" s="108"/>
      <c r="L376" s="22"/>
      <c r="M376" s="34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</row>
    <row r="377" spans="1:24" ht="14.25" customHeight="1">
      <c r="A377" s="22"/>
      <c r="B377" s="346"/>
      <c r="C377" s="22"/>
      <c r="D377" s="22"/>
      <c r="E377" s="22"/>
      <c r="F377" s="22"/>
      <c r="G377" s="22"/>
      <c r="H377" s="22"/>
      <c r="I377" s="108"/>
      <c r="J377" s="245"/>
      <c r="K377" s="108"/>
      <c r="L377" s="22"/>
      <c r="M377" s="34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</row>
    <row r="378" spans="1:24" ht="14.25" customHeight="1">
      <c r="A378" s="22"/>
      <c r="B378" s="346"/>
      <c r="C378" s="22"/>
      <c r="D378" s="22"/>
      <c r="E378" s="22"/>
      <c r="F378" s="22"/>
      <c r="G378" s="22"/>
      <c r="H378" s="22"/>
      <c r="I378" s="108"/>
      <c r="J378" s="245"/>
      <c r="K378" s="108"/>
      <c r="L378" s="22"/>
      <c r="M378" s="34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</row>
    <row r="379" spans="1:24" ht="14.25" customHeight="1">
      <c r="A379" s="22"/>
      <c r="B379" s="346"/>
      <c r="C379" s="22"/>
      <c r="D379" s="22"/>
      <c r="E379" s="22"/>
      <c r="F379" s="22"/>
      <c r="G379" s="22"/>
      <c r="H379" s="22"/>
      <c r="I379" s="108"/>
      <c r="J379" s="245"/>
      <c r="K379" s="108"/>
      <c r="L379" s="22"/>
      <c r="M379" s="34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</row>
    <row r="380" spans="1:24" ht="14.25" customHeight="1">
      <c r="A380" s="22"/>
      <c r="B380" s="346"/>
      <c r="C380" s="22"/>
      <c r="D380" s="22"/>
      <c r="E380" s="22"/>
      <c r="F380" s="22"/>
      <c r="G380" s="22"/>
      <c r="H380" s="22"/>
      <c r="I380" s="108"/>
      <c r="J380" s="245"/>
      <c r="K380" s="108"/>
      <c r="L380" s="22"/>
      <c r="M380" s="34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</row>
    <row r="381" spans="1:24" ht="14.25" customHeight="1">
      <c r="A381" s="22"/>
      <c r="B381" s="346"/>
      <c r="C381" s="22"/>
      <c r="D381" s="22"/>
      <c r="E381" s="22"/>
      <c r="F381" s="22"/>
      <c r="G381" s="22"/>
      <c r="H381" s="22"/>
      <c r="I381" s="108"/>
      <c r="J381" s="245"/>
      <c r="K381" s="108"/>
      <c r="L381" s="22"/>
      <c r="M381" s="34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</row>
    <row r="382" spans="1:24" ht="14.25" customHeight="1">
      <c r="A382" s="22"/>
      <c r="B382" s="346"/>
      <c r="C382" s="22"/>
      <c r="D382" s="22"/>
      <c r="E382" s="22"/>
      <c r="F382" s="22"/>
      <c r="G382" s="22"/>
      <c r="H382" s="22"/>
      <c r="I382" s="108"/>
      <c r="J382" s="245"/>
      <c r="K382" s="108"/>
      <c r="L382" s="22"/>
      <c r="M382" s="34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</row>
    <row r="383" spans="1:24" ht="14.25" customHeight="1">
      <c r="A383" s="22"/>
      <c r="B383" s="346"/>
      <c r="C383" s="22"/>
      <c r="D383" s="22"/>
      <c r="E383" s="22"/>
      <c r="F383" s="22"/>
      <c r="G383" s="22"/>
      <c r="H383" s="22"/>
      <c r="I383" s="108"/>
      <c r="J383" s="245"/>
      <c r="K383" s="108"/>
      <c r="L383" s="22"/>
      <c r="M383" s="34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</row>
    <row r="384" spans="1:24" ht="14.25" customHeight="1">
      <c r="A384" s="22"/>
      <c r="B384" s="346"/>
      <c r="C384" s="22"/>
      <c r="D384" s="22"/>
      <c r="E384" s="22"/>
      <c r="F384" s="22"/>
      <c r="G384" s="22"/>
      <c r="H384" s="22"/>
      <c r="I384" s="108"/>
      <c r="J384" s="245"/>
      <c r="K384" s="108"/>
      <c r="L384" s="22"/>
      <c r="M384" s="34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</row>
    <row r="385" spans="1:24" ht="14.25" customHeight="1">
      <c r="A385" s="22"/>
      <c r="B385" s="346"/>
      <c r="C385" s="22"/>
      <c r="D385" s="22"/>
      <c r="E385" s="22"/>
      <c r="F385" s="22"/>
      <c r="G385" s="22"/>
      <c r="H385" s="22"/>
      <c r="I385" s="108"/>
      <c r="J385" s="245"/>
      <c r="K385" s="108"/>
      <c r="L385" s="22"/>
      <c r="M385" s="34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</row>
    <row r="386" spans="1:24" ht="14.25" customHeight="1">
      <c r="A386" s="22"/>
      <c r="B386" s="346"/>
      <c r="C386" s="22"/>
      <c r="D386" s="22"/>
      <c r="E386" s="22"/>
      <c r="F386" s="22"/>
      <c r="G386" s="22"/>
      <c r="H386" s="22"/>
      <c r="I386" s="108"/>
      <c r="J386" s="245"/>
      <c r="K386" s="108"/>
      <c r="L386" s="22"/>
      <c r="M386" s="34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</row>
    <row r="387" spans="1:24" ht="14.25" customHeight="1">
      <c r="A387" s="22"/>
      <c r="B387" s="346"/>
      <c r="C387" s="22"/>
      <c r="D387" s="22"/>
      <c r="E387" s="22"/>
      <c r="F387" s="22"/>
      <c r="G387" s="22"/>
      <c r="H387" s="22"/>
      <c r="I387" s="108"/>
      <c r="J387" s="245"/>
      <c r="K387" s="108"/>
      <c r="L387" s="22"/>
      <c r="M387" s="34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</row>
    <row r="388" spans="1:24" ht="14.25" customHeight="1">
      <c r="A388" s="22"/>
      <c r="B388" s="346"/>
      <c r="C388" s="22"/>
      <c r="D388" s="22"/>
      <c r="E388" s="22"/>
      <c r="F388" s="22"/>
      <c r="G388" s="22"/>
      <c r="H388" s="22"/>
      <c r="I388" s="108"/>
      <c r="J388" s="245"/>
      <c r="K388" s="108"/>
      <c r="L388" s="22"/>
      <c r="M388" s="34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</row>
    <row r="389" spans="1:24" ht="14.25" customHeight="1">
      <c r="A389" s="22"/>
      <c r="B389" s="346"/>
      <c r="C389" s="22"/>
      <c r="D389" s="22"/>
      <c r="E389" s="22"/>
      <c r="F389" s="22"/>
      <c r="G389" s="22"/>
      <c r="H389" s="22"/>
      <c r="I389" s="108"/>
      <c r="J389" s="245"/>
      <c r="K389" s="108"/>
      <c r="L389" s="22"/>
      <c r="M389" s="34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</row>
    <row r="390" spans="1:24" ht="14.25" customHeight="1">
      <c r="A390" s="22"/>
      <c r="B390" s="346"/>
      <c r="C390" s="22"/>
      <c r="D390" s="22"/>
      <c r="E390" s="22"/>
      <c r="F390" s="22"/>
      <c r="G390" s="22"/>
      <c r="H390" s="22"/>
      <c r="I390" s="108"/>
      <c r="J390" s="245"/>
      <c r="K390" s="108"/>
      <c r="L390" s="22"/>
      <c r="M390" s="34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</row>
    <row r="391" spans="1:24" ht="14.25" customHeight="1">
      <c r="A391" s="22"/>
      <c r="B391" s="346"/>
      <c r="C391" s="22"/>
      <c r="D391" s="22"/>
      <c r="E391" s="22"/>
      <c r="F391" s="22"/>
      <c r="G391" s="22"/>
      <c r="H391" s="22"/>
      <c r="I391" s="108"/>
      <c r="J391" s="245"/>
      <c r="K391" s="108"/>
      <c r="L391" s="22"/>
      <c r="M391" s="34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</row>
    <row r="392" spans="1:24" ht="14.25" customHeight="1">
      <c r="A392" s="22"/>
      <c r="B392" s="346"/>
      <c r="C392" s="22"/>
      <c r="D392" s="22"/>
      <c r="E392" s="22"/>
      <c r="F392" s="22"/>
      <c r="G392" s="22"/>
      <c r="H392" s="22"/>
      <c r="I392" s="108"/>
      <c r="J392" s="245"/>
      <c r="K392" s="108"/>
      <c r="L392" s="22"/>
      <c r="M392" s="34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</row>
    <row r="393" spans="1:24" ht="14.25" customHeight="1">
      <c r="A393" s="22"/>
      <c r="B393" s="346"/>
      <c r="C393" s="22"/>
      <c r="D393" s="22"/>
      <c r="E393" s="22"/>
      <c r="F393" s="22"/>
      <c r="G393" s="22"/>
      <c r="H393" s="22"/>
      <c r="I393" s="108"/>
      <c r="J393" s="245"/>
      <c r="K393" s="108"/>
      <c r="L393" s="22"/>
      <c r="M393" s="34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</row>
    <row r="394" spans="1:24" ht="14.25" customHeight="1">
      <c r="A394" s="22"/>
      <c r="B394" s="346"/>
      <c r="C394" s="22"/>
      <c r="D394" s="22"/>
      <c r="E394" s="22"/>
      <c r="F394" s="22"/>
      <c r="G394" s="22"/>
      <c r="H394" s="22"/>
      <c r="I394" s="108"/>
      <c r="J394" s="245"/>
      <c r="K394" s="108"/>
      <c r="L394" s="22"/>
      <c r="M394" s="34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</row>
    <row r="395" spans="1:24" ht="14.25" customHeight="1">
      <c r="A395" s="22"/>
      <c r="B395" s="346"/>
      <c r="C395" s="22"/>
      <c r="D395" s="22"/>
      <c r="E395" s="22"/>
      <c r="F395" s="22"/>
      <c r="G395" s="22"/>
      <c r="H395" s="22"/>
      <c r="I395" s="108"/>
      <c r="J395" s="245"/>
      <c r="K395" s="108"/>
      <c r="L395" s="22"/>
      <c r="M395" s="34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</row>
    <row r="396" spans="1:24" ht="14.25" customHeight="1">
      <c r="A396" s="22"/>
      <c r="B396" s="346"/>
      <c r="C396" s="22"/>
      <c r="D396" s="22"/>
      <c r="E396" s="22"/>
      <c r="F396" s="22"/>
      <c r="G396" s="22"/>
      <c r="H396" s="22"/>
      <c r="I396" s="108"/>
      <c r="J396" s="245"/>
      <c r="K396" s="108"/>
      <c r="L396" s="22"/>
      <c r="M396" s="34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</row>
    <row r="397" spans="1:24" ht="14.25" customHeight="1">
      <c r="A397" s="22"/>
      <c r="B397" s="346"/>
      <c r="C397" s="22"/>
      <c r="D397" s="22"/>
      <c r="E397" s="22"/>
      <c r="F397" s="22"/>
      <c r="G397" s="22"/>
      <c r="H397" s="22"/>
      <c r="I397" s="108"/>
      <c r="J397" s="245"/>
      <c r="K397" s="108"/>
      <c r="L397" s="22"/>
      <c r="M397" s="34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</row>
    <row r="398" spans="1:24" ht="14.25" customHeight="1">
      <c r="A398" s="22"/>
      <c r="B398" s="346"/>
      <c r="C398" s="22"/>
      <c r="D398" s="22"/>
      <c r="E398" s="22"/>
      <c r="F398" s="22"/>
      <c r="G398" s="22"/>
      <c r="H398" s="22"/>
      <c r="I398" s="108"/>
      <c r="J398" s="245"/>
      <c r="K398" s="108"/>
      <c r="L398" s="22"/>
      <c r="M398" s="34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</row>
    <row r="399" spans="1:24" ht="14.25" customHeight="1">
      <c r="A399" s="22"/>
      <c r="B399" s="346"/>
      <c r="C399" s="22"/>
      <c r="D399" s="22"/>
      <c r="E399" s="22"/>
      <c r="F399" s="22"/>
      <c r="G399" s="22"/>
      <c r="H399" s="22"/>
      <c r="I399" s="108"/>
      <c r="J399" s="245"/>
      <c r="K399" s="108"/>
      <c r="L399" s="22"/>
      <c r="M399" s="34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</row>
    <row r="400" spans="1:24" ht="14.25" customHeight="1">
      <c r="A400" s="22"/>
      <c r="B400" s="346"/>
      <c r="C400" s="22"/>
      <c r="D400" s="22"/>
      <c r="E400" s="22"/>
      <c r="F400" s="22"/>
      <c r="G400" s="22"/>
      <c r="H400" s="22"/>
      <c r="I400" s="108"/>
      <c r="J400" s="245"/>
      <c r="K400" s="108"/>
      <c r="L400" s="22"/>
      <c r="M400" s="34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</row>
    <row r="401" spans="1:24" ht="14.25" customHeight="1">
      <c r="A401" s="22"/>
      <c r="B401" s="346"/>
      <c r="C401" s="22"/>
      <c r="D401" s="22"/>
      <c r="E401" s="22"/>
      <c r="F401" s="22"/>
      <c r="G401" s="22"/>
      <c r="H401" s="22"/>
      <c r="I401" s="108"/>
      <c r="J401" s="245"/>
      <c r="K401" s="108"/>
      <c r="L401" s="22"/>
      <c r="M401" s="34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</row>
    <row r="402" spans="1:24" ht="14.25" customHeight="1">
      <c r="A402" s="22"/>
      <c r="B402" s="346"/>
      <c r="C402" s="22"/>
      <c r="D402" s="22"/>
      <c r="E402" s="22"/>
      <c r="F402" s="22"/>
      <c r="G402" s="22"/>
      <c r="H402" s="22"/>
      <c r="I402" s="108"/>
      <c r="J402" s="245"/>
      <c r="K402" s="108"/>
      <c r="L402" s="22"/>
      <c r="M402" s="34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</row>
    <row r="403" spans="1:24" ht="14.25" customHeight="1">
      <c r="A403" s="22"/>
      <c r="B403" s="346"/>
      <c r="C403" s="22"/>
      <c r="D403" s="22"/>
      <c r="E403" s="22"/>
      <c r="F403" s="22"/>
      <c r="G403" s="22"/>
      <c r="H403" s="22"/>
      <c r="I403" s="108"/>
      <c r="J403" s="245"/>
      <c r="K403" s="108"/>
      <c r="L403" s="22"/>
      <c r="M403" s="34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</row>
    <row r="404" spans="1:24" ht="14.25" customHeight="1">
      <c r="A404" s="22"/>
      <c r="B404" s="346"/>
      <c r="C404" s="22"/>
      <c r="D404" s="22"/>
      <c r="E404" s="22"/>
      <c r="F404" s="22"/>
      <c r="G404" s="22"/>
      <c r="H404" s="22"/>
      <c r="I404" s="108"/>
      <c r="J404" s="245"/>
      <c r="K404" s="108"/>
      <c r="L404" s="22"/>
      <c r="M404" s="34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</row>
    <row r="405" spans="1:24" ht="14.25" customHeight="1">
      <c r="A405" s="22"/>
      <c r="B405" s="346"/>
      <c r="C405" s="22"/>
      <c r="D405" s="22"/>
      <c r="E405" s="22"/>
      <c r="F405" s="22"/>
      <c r="G405" s="22"/>
      <c r="H405" s="22"/>
      <c r="I405" s="108"/>
      <c r="J405" s="245"/>
      <c r="K405" s="108"/>
      <c r="L405" s="22"/>
      <c r="M405" s="34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</row>
    <row r="406" spans="1:24" ht="14.25" customHeight="1">
      <c r="A406" s="22"/>
      <c r="B406" s="346"/>
      <c r="C406" s="22"/>
      <c r="D406" s="22"/>
      <c r="E406" s="22"/>
      <c r="F406" s="22"/>
      <c r="G406" s="22"/>
      <c r="H406" s="22"/>
      <c r="I406" s="108"/>
      <c r="J406" s="245"/>
      <c r="K406" s="108"/>
      <c r="L406" s="22"/>
      <c r="M406" s="34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</row>
    <row r="407" spans="1:24" ht="14.25" customHeight="1">
      <c r="A407" s="22"/>
      <c r="B407" s="346"/>
      <c r="C407" s="22"/>
      <c r="D407" s="22"/>
      <c r="E407" s="22"/>
      <c r="F407" s="22"/>
      <c r="G407" s="22"/>
      <c r="H407" s="22"/>
      <c r="I407" s="108"/>
      <c r="J407" s="245"/>
      <c r="K407" s="108"/>
      <c r="L407" s="22"/>
      <c r="M407" s="34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</row>
    <row r="408" spans="1:24" ht="14.25" customHeight="1">
      <c r="A408" s="22"/>
      <c r="B408" s="346"/>
      <c r="C408" s="22"/>
      <c r="D408" s="22"/>
      <c r="E408" s="22"/>
      <c r="F408" s="22"/>
      <c r="G408" s="22"/>
      <c r="H408" s="22"/>
      <c r="I408" s="108"/>
      <c r="J408" s="245"/>
      <c r="K408" s="108"/>
      <c r="L408" s="22"/>
      <c r="M408" s="34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</row>
    <row r="409" spans="1:24" ht="14.25" customHeight="1">
      <c r="A409" s="22"/>
      <c r="B409" s="346"/>
      <c r="C409" s="22"/>
      <c r="D409" s="22"/>
      <c r="E409" s="22"/>
      <c r="F409" s="22"/>
      <c r="G409" s="22"/>
      <c r="H409" s="22"/>
      <c r="I409" s="108"/>
      <c r="J409" s="245"/>
      <c r="K409" s="108"/>
      <c r="L409" s="22"/>
      <c r="M409" s="34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</row>
    <row r="410" spans="1:24" ht="14.25" customHeight="1">
      <c r="A410" s="22"/>
      <c r="B410" s="346"/>
      <c r="C410" s="22"/>
      <c r="D410" s="22"/>
      <c r="E410" s="22"/>
      <c r="F410" s="22"/>
      <c r="G410" s="22"/>
      <c r="H410" s="22"/>
      <c r="I410" s="108"/>
      <c r="J410" s="245"/>
      <c r="K410" s="108"/>
      <c r="L410" s="22"/>
      <c r="M410" s="34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</row>
    <row r="411" spans="1:24" ht="14.25" customHeight="1">
      <c r="A411" s="22"/>
      <c r="B411" s="346"/>
      <c r="C411" s="22"/>
      <c r="D411" s="22"/>
      <c r="E411" s="22"/>
      <c r="F411" s="22"/>
      <c r="G411" s="22"/>
      <c r="H411" s="22"/>
      <c r="I411" s="108"/>
      <c r="J411" s="245"/>
      <c r="K411" s="108"/>
      <c r="L411" s="22"/>
      <c r="M411" s="34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</row>
    <row r="412" spans="1:24" ht="14.25" customHeight="1">
      <c r="A412" s="22"/>
      <c r="B412" s="346"/>
      <c r="C412" s="22"/>
      <c r="D412" s="22"/>
      <c r="E412" s="22"/>
      <c r="F412" s="22"/>
      <c r="G412" s="22"/>
      <c r="H412" s="22"/>
      <c r="I412" s="108"/>
      <c r="J412" s="245"/>
      <c r="K412" s="108"/>
      <c r="L412" s="22"/>
      <c r="M412" s="34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</row>
    <row r="413" spans="1:24" ht="14.25" customHeight="1">
      <c r="A413" s="22"/>
      <c r="B413" s="346"/>
      <c r="C413" s="22"/>
      <c r="D413" s="22"/>
      <c r="E413" s="22"/>
      <c r="F413" s="22"/>
      <c r="G413" s="22"/>
      <c r="H413" s="22"/>
      <c r="I413" s="108"/>
      <c r="J413" s="245"/>
      <c r="K413" s="108"/>
      <c r="L413" s="22"/>
      <c r="M413" s="34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</row>
    <row r="414" spans="1:24" ht="14.25" customHeight="1">
      <c r="A414" s="22"/>
      <c r="B414" s="346"/>
      <c r="C414" s="22"/>
      <c r="D414" s="22"/>
      <c r="E414" s="22"/>
      <c r="F414" s="22"/>
      <c r="G414" s="22"/>
      <c r="H414" s="22"/>
      <c r="I414" s="108"/>
      <c r="J414" s="245"/>
      <c r="K414" s="108"/>
      <c r="L414" s="22"/>
      <c r="M414" s="34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</row>
    <row r="415" spans="1:24" ht="14.25" customHeight="1">
      <c r="A415" s="22"/>
      <c r="B415" s="346"/>
      <c r="C415" s="22"/>
      <c r="D415" s="22"/>
      <c r="E415" s="22"/>
      <c r="F415" s="22"/>
      <c r="G415" s="22"/>
      <c r="H415" s="22"/>
      <c r="I415" s="108"/>
      <c r="J415" s="245"/>
      <c r="K415" s="108"/>
      <c r="L415" s="22"/>
      <c r="M415" s="34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</row>
    <row r="416" spans="1:24" ht="14.25" customHeight="1">
      <c r="A416" s="22"/>
      <c r="B416" s="346"/>
      <c r="C416" s="22"/>
      <c r="D416" s="22"/>
      <c r="E416" s="22"/>
      <c r="F416" s="22"/>
      <c r="G416" s="22"/>
      <c r="H416" s="22"/>
      <c r="I416" s="108"/>
      <c r="J416" s="245"/>
      <c r="K416" s="108"/>
      <c r="L416" s="22"/>
      <c r="M416" s="34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</row>
    <row r="417" spans="1:24" ht="14.25" customHeight="1">
      <c r="A417" s="22"/>
      <c r="B417" s="346"/>
      <c r="C417" s="22"/>
      <c r="D417" s="22"/>
      <c r="E417" s="22"/>
      <c r="F417" s="22"/>
      <c r="G417" s="22"/>
      <c r="H417" s="22"/>
      <c r="I417" s="108"/>
      <c r="J417" s="245"/>
      <c r="K417" s="108"/>
      <c r="L417" s="22"/>
      <c r="M417" s="34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</row>
    <row r="418" spans="1:24" ht="14.25" customHeight="1">
      <c r="A418" s="22"/>
      <c r="B418" s="346"/>
      <c r="C418" s="22"/>
      <c r="D418" s="22"/>
      <c r="E418" s="22"/>
      <c r="F418" s="22"/>
      <c r="G418" s="22"/>
      <c r="H418" s="22"/>
      <c r="I418" s="108"/>
      <c r="J418" s="245"/>
      <c r="K418" s="108"/>
      <c r="L418" s="22"/>
      <c r="M418" s="34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</row>
    <row r="419" spans="1:24" ht="14.25" customHeight="1">
      <c r="A419" s="22"/>
      <c r="B419" s="346"/>
      <c r="C419" s="22"/>
      <c r="D419" s="22"/>
      <c r="E419" s="22"/>
      <c r="F419" s="22"/>
      <c r="G419" s="22"/>
      <c r="H419" s="22"/>
      <c r="I419" s="108"/>
      <c r="J419" s="245"/>
      <c r="K419" s="108"/>
      <c r="L419" s="22"/>
      <c r="M419" s="34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</row>
    <row r="420" spans="1:24" ht="14.25" customHeight="1">
      <c r="A420" s="22"/>
      <c r="B420" s="346"/>
      <c r="C420" s="22"/>
      <c r="D420" s="22"/>
      <c r="E420" s="22"/>
      <c r="F420" s="22"/>
      <c r="G420" s="22"/>
      <c r="H420" s="22"/>
      <c r="I420" s="108"/>
      <c r="J420" s="245"/>
      <c r="K420" s="108"/>
      <c r="L420" s="22"/>
      <c r="M420" s="34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</row>
    <row r="421" spans="1:24" ht="14.25" customHeight="1">
      <c r="A421" s="22"/>
      <c r="B421" s="346"/>
      <c r="C421" s="22"/>
      <c r="D421" s="22"/>
      <c r="E421" s="22"/>
      <c r="F421" s="22"/>
      <c r="G421" s="22"/>
      <c r="H421" s="22"/>
      <c r="I421" s="108"/>
      <c r="J421" s="245"/>
      <c r="K421" s="108"/>
      <c r="L421" s="22"/>
      <c r="M421" s="34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</row>
    <row r="422" spans="1:24" ht="14.25" customHeight="1">
      <c r="A422" s="22"/>
      <c r="B422" s="346"/>
      <c r="C422" s="22"/>
      <c r="D422" s="22"/>
      <c r="E422" s="22"/>
      <c r="F422" s="22"/>
      <c r="G422" s="22"/>
      <c r="H422" s="22"/>
      <c r="I422" s="108"/>
      <c r="J422" s="245"/>
      <c r="K422" s="108"/>
      <c r="L422" s="22"/>
      <c r="M422" s="34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</row>
    <row r="423" spans="1:24" ht="14.25" customHeight="1">
      <c r="A423" s="22"/>
      <c r="B423" s="346"/>
      <c r="C423" s="22"/>
      <c r="D423" s="22"/>
      <c r="E423" s="22"/>
      <c r="F423" s="22"/>
      <c r="G423" s="22"/>
      <c r="H423" s="22"/>
      <c r="I423" s="108"/>
      <c r="J423" s="245"/>
      <c r="K423" s="108"/>
      <c r="L423" s="22"/>
      <c r="M423" s="34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</row>
    <row r="424" spans="1:24" ht="14.25" customHeight="1">
      <c r="A424" s="22"/>
      <c r="B424" s="346"/>
      <c r="C424" s="22"/>
      <c r="D424" s="22"/>
      <c r="E424" s="22"/>
      <c r="F424" s="22"/>
      <c r="G424" s="22"/>
      <c r="H424" s="22"/>
      <c r="I424" s="108"/>
      <c r="J424" s="245"/>
      <c r="K424" s="108"/>
      <c r="L424" s="22"/>
      <c r="M424" s="34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</row>
    <row r="425" spans="1:24" ht="14.25" customHeight="1">
      <c r="A425" s="22"/>
      <c r="B425" s="346"/>
      <c r="C425" s="22"/>
      <c r="D425" s="22"/>
      <c r="E425" s="22"/>
      <c r="F425" s="22"/>
      <c r="G425" s="22"/>
      <c r="H425" s="22"/>
      <c r="I425" s="108"/>
      <c r="J425" s="245"/>
      <c r="K425" s="108"/>
      <c r="L425" s="22"/>
      <c r="M425" s="34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</row>
    <row r="426" spans="1:24" ht="14.25" customHeight="1">
      <c r="A426" s="22"/>
      <c r="B426" s="346"/>
      <c r="C426" s="22"/>
      <c r="D426" s="22"/>
      <c r="E426" s="22"/>
      <c r="F426" s="22"/>
      <c r="G426" s="22"/>
      <c r="H426" s="22"/>
      <c r="I426" s="108"/>
      <c r="J426" s="245"/>
      <c r="K426" s="108"/>
      <c r="L426" s="22"/>
      <c r="M426" s="34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</row>
    <row r="427" spans="1:24" ht="14.25" customHeight="1">
      <c r="A427" s="22"/>
      <c r="B427" s="346"/>
      <c r="C427" s="22"/>
      <c r="D427" s="22"/>
      <c r="E427" s="22"/>
      <c r="F427" s="22"/>
      <c r="G427" s="22"/>
      <c r="H427" s="22"/>
      <c r="I427" s="108"/>
      <c r="J427" s="245"/>
      <c r="K427" s="108"/>
      <c r="L427" s="22"/>
      <c r="M427" s="34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</row>
    <row r="428" spans="1:24" ht="14.25" customHeight="1">
      <c r="A428" s="22"/>
      <c r="B428" s="346"/>
      <c r="C428" s="22"/>
      <c r="D428" s="22"/>
      <c r="E428" s="22"/>
      <c r="F428" s="22"/>
      <c r="G428" s="22"/>
      <c r="H428" s="22"/>
      <c r="I428" s="108"/>
      <c r="J428" s="245"/>
      <c r="K428" s="108"/>
      <c r="L428" s="22"/>
      <c r="M428" s="34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</row>
    <row r="429" spans="1:24" ht="14.25" customHeight="1">
      <c r="A429" s="22"/>
      <c r="B429" s="346"/>
      <c r="C429" s="22"/>
      <c r="D429" s="22"/>
      <c r="E429" s="22"/>
      <c r="F429" s="22"/>
      <c r="G429" s="22"/>
      <c r="H429" s="22"/>
      <c r="I429" s="108"/>
      <c r="J429" s="245"/>
      <c r="K429" s="108"/>
      <c r="L429" s="22"/>
      <c r="M429" s="34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</row>
    <row r="430" spans="1:24" ht="14.25" customHeight="1">
      <c r="A430" s="22"/>
      <c r="B430" s="346"/>
      <c r="C430" s="22"/>
      <c r="D430" s="22"/>
      <c r="E430" s="22"/>
      <c r="F430" s="22"/>
      <c r="G430" s="22"/>
      <c r="H430" s="22"/>
      <c r="I430" s="108"/>
      <c r="J430" s="245"/>
      <c r="K430" s="108"/>
      <c r="L430" s="22"/>
      <c r="M430" s="34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</row>
    <row r="431" spans="1:24" ht="14.25" customHeight="1">
      <c r="A431" s="22"/>
      <c r="B431" s="346"/>
      <c r="C431" s="22"/>
      <c r="D431" s="22"/>
      <c r="E431" s="22"/>
      <c r="F431" s="22"/>
      <c r="G431" s="22"/>
      <c r="H431" s="22"/>
      <c r="I431" s="108"/>
      <c r="J431" s="245"/>
      <c r="K431" s="108"/>
      <c r="L431" s="22"/>
      <c r="M431" s="34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</row>
    <row r="432" spans="1:24" ht="14.25" customHeight="1">
      <c r="A432" s="22"/>
      <c r="B432" s="346"/>
      <c r="C432" s="22"/>
      <c r="D432" s="22"/>
      <c r="E432" s="22"/>
      <c r="F432" s="22"/>
      <c r="G432" s="22"/>
      <c r="H432" s="22"/>
      <c r="I432" s="108"/>
      <c r="J432" s="245"/>
      <c r="K432" s="108"/>
      <c r="L432" s="22"/>
      <c r="M432" s="34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</row>
    <row r="433" spans="1:24" ht="14.25" customHeight="1">
      <c r="A433" s="22"/>
      <c r="B433" s="346"/>
      <c r="C433" s="22"/>
      <c r="D433" s="22"/>
      <c r="E433" s="22"/>
      <c r="F433" s="22"/>
      <c r="G433" s="22"/>
      <c r="H433" s="22"/>
      <c r="I433" s="108"/>
      <c r="J433" s="245"/>
      <c r="K433" s="108"/>
      <c r="L433" s="22"/>
      <c r="M433" s="34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</row>
    <row r="434" spans="1:24" ht="14.25" customHeight="1">
      <c r="A434" s="22"/>
      <c r="B434" s="346"/>
      <c r="C434" s="22"/>
      <c r="D434" s="22"/>
      <c r="E434" s="22"/>
      <c r="F434" s="22"/>
      <c r="G434" s="22"/>
      <c r="H434" s="22"/>
      <c r="I434" s="108"/>
      <c r="J434" s="245"/>
      <c r="K434" s="108"/>
      <c r="L434" s="22"/>
      <c r="M434" s="34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</row>
    <row r="435" spans="1:24" ht="14.25" customHeight="1">
      <c r="A435" s="22"/>
      <c r="B435" s="346"/>
      <c r="C435" s="22"/>
      <c r="D435" s="22"/>
      <c r="E435" s="22"/>
      <c r="F435" s="22"/>
      <c r="G435" s="22"/>
      <c r="H435" s="22"/>
      <c r="I435" s="108"/>
      <c r="J435" s="245"/>
      <c r="K435" s="108"/>
      <c r="L435" s="22"/>
      <c r="M435" s="34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</row>
    <row r="436" spans="1:24" ht="14.25" customHeight="1">
      <c r="A436" s="22"/>
      <c r="B436" s="346"/>
      <c r="C436" s="22"/>
      <c r="D436" s="22"/>
      <c r="E436" s="22"/>
      <c r="F436" s="22"/>
      <c r="G436" s="22"/>
      <c r="H436" s="22"/>
      <c r="I436" s="108"/>
      <c r="J436" s="245"/>
      <c r="K436" s="108"/>
      <c r="L436" s="22"/>
      <c r="M436" s="34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</row>
    <row r="437" spans="1:24" ht="14.25" customHeight="1">
      <c r="A437" s="22"/>
      <c r="B437" s="346"/>
      <c r="C437" s="22"/>
      <c r="D437" s="22"/>
      <c r="E437" s="22"/>
      <c r="F437" s="22"/>
      <c r="G437" s="22"/>
      <c r="H437" s="22"/>
      <c r="I437" s="108"/>
      <c r="J437" s="245"/>
      <c r="K437" s="108"/>
      <c r="L437" s="22"/>
      <c r="M437" s="34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</row>
    <row r="438" spans="1:24" ht="14.25" customHeight="1">
      <c r="A438" s="22"/>
      <c r="B438" s="346"/>
      <c r="C438" s="22"/>
      <c r="D438" s="22"/>
      <c r="E438" s="22"/>
      <c r="F438" s="22"/>
      <c r="G438" s="22"/>
      <c r="H438" s="22"/>
      <c r="I438" s="108"/>
      <c r="J438" s="245"/>
      <c r="K438" s="108"/>
      <c r="L438" s="22"/>
      <c r="M438" s="34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</row>
    <row r="439" spans="1:24" ht="14.25" customHeight="1">
      <c r="A439" s="22"/>
      <c r="B439" s="346"/>
      <c r="C439" s="22"/>
      <c r="D439" s="22"/>
      <c r="E439" s="22"/>
      <c r="F439" s="22"/>
      <c r="G439" s="22"/>
      <c r="H439" s="22"/>
      <c r="I439" s="108"/>
      <c r="J439" s="245"/>
      <c r="K439" s="108"/>
      <c r="L439" s="22"/>
      <c r="M439" s="34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</row>
    <row r="440" spans="1:24" ht="14.25" customHeight="1">
      <c r="A440" s="22"/>
      <c r="B440" s="346"/>
      <c r="C440" s="22"/>
      <c r="D440" s="22"/>
      <c r="E440" s="22"/>
      <c r="F440" s="22"/>
      <c r="G440" s="22"/>
      <c r="H440" s="22"/>
      <c r="I440" s="108"/>
      <c r="J440" s="245"/>
      <c r="K440" s="108"/>
      <c r="L440" s="22"/>
      <c r="M440" s="34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</row>
    <row r="441" spans="1:24" ht="14.25" customHeight="1">
      <c r="A441" s="22"/>
      <c r="B441" s="346"/>
      <c r="C441" s="22"/>
      <c r="D441" s="22"/>
      <c r="E441" s="22"/>
      <c r="F441" s="22"/>
      <c r="G441" s="22"/>
      <c r="H441" s="22"/>
      <c r="I441" s="108"/>
      <c r="J441" s="245"/>
      <c r="K441" s="108"/>
      <c r="L441" s="22"/>
      <c r="M441" s="34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</row>
    <row r="442" spans="1:24" ht="14.25" customHeight="1">
      <c r="A442" s="22"/>
      <c r="B442" s="346"/>
      <c r="C442" s="22"/>
      <c r="D442" s="22"/>
      <c r="E442" s="22"/>
      <c r="F442" s="22"/>
      <c r="G442" s="22"/>
      <c r="H442" s="22"/>
      <c r="I442" s="108"/>
      <c r="J442" s="245"/>
      <c r="K442" s="108"/>
      <c r="L442" s="22"/>
      <c r="M442" s="34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</row>
    <row r="443" spans="1:24" ht="14.25" customHeight="1">
      <c r="A443" s="22"/>
      <c r="B443" s="346"/>
      <c r="C443" s="22"/>
      <c r="D443" s="22"/>
      <c r="E443" s="22"/>
      <c r="F443" s="22"/>
      <c r="G443" s="22"/>
      <c r="H443" s="22"/>
      <c r="I443" s="108"/>
      <c r="J443" s="245"/>
      <c r="K443" s="108"/>
      <c r="L443" s="22"/>
      <c r="M443" s="34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</row>
    <row r="444" spans="1:24" ht="14.25" customHeight="1">
      <c r="A444" s="22"/>
      <c r="B444" s="346"/>
      <c r="C444" s="22"/>
      <c r="D444" s="22"/>
      <c r="E444" s="22"/>
      <c r="F444" s="22"/>
      <c r="G444" s="22"/>
      <c r="H444" s="22"/>
      <c r="I444" s="108"/>
      <c r="J444" s="245"/>
      <c r="K444" s="108"/>
      <c r="L444" s="22"/>
      <c r="M444" s="34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</row>
    <row r="445" spans="1:24" ht="14.25" customHeight="1">
      <c r="A445" s="22"/>
      <c r="B445" s="346"/>
      <c r="C445" s="22"/>
      <c r="D445" s="22"/>
      <c r="E445" s="22"/>
      <c r="F445" s="22"/>
      <c r="G445" s="22"/>
      <c r="H445" s="22"/>
      <c r="I445" s="108"/>
      <c r="J445" s="245"/>
      <c r="K445" s="108"/>
      <c r="L445" s="22"/>
      <c r="M445" s="34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</row>
    <row r="446" spans="1:24" ht="14.25" customHeight="1">
      <c r="A446" s="22"/>
      <c r="B446" s="346"/>
      <c r="C446" s="22"/>
      <c r="D446" s="22"/>
      <c r="E446" s="22"/>
      <c r="F446" s="22"/>
      <c r="G446" s="22"/>
      <c r="H446" s="22"/>
      <c r="I446" s="108"/>
      <c r="J446" s="245"/>
      <c r="K446" s="108"/>
      <c r="L446" s="22"/>
      <c r="M446" s="34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</row>
    <row r="447" spans="1:24" ht="14.25" customHeight="1">
      <c r="A447" s="22"/>
      <c r="B447" s="346"/>
      <c r="C447" s="22"/>
      <c r="D447" s="22"/>
      <c r="E447" s="22"/>
      <c r="F447" s="22"/>
      <c r="G447" s="22"/>
      <c r="H447" s="22"/>
      <c r="I447" s="108"/>
      <c r="J447" s="245"/>
      <c r="K447" s="108"/>
      <c r="L447" s="22"/>
      <c r="M447" s="34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</row>
    <row r="448" spans="1:24" ht="14.25" customHeight="1">
      <c r="A448" s="22"/>
      <c r="B448" s="346"/>
      <c r="C448" s="22"/>
      <c r="D448" s="22"/>
      <c r="E448" s="22"/>
      <c r="F448" s="22"/>
      <c r="G448" s="22"/>
      <c r="H448" s="22"/>
      <c r="I448" s="108"/>
      <c r="J448" s="245"/>
      <c r="K448" s="108"/>
      <c r="L448" s="22"/>
      <c r="M448" s="34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</row>
    <row r="449" spans="1:24" ht="14.25" customHeight="1">
      <c r="A449" s="22"/>
      <c r="B449" s="346"/>
      <c r="C449" s="22"/>
      <c r="D449" s="22"/>
      <c r="E449" s="22"/>
      <c r="F449" s="22"/>
      <c r="G449" s="22"/>
      <c r="H449" s="22"/>
      <c r="I449" s="108"/>
      <c r="J449" s="245"/>
      <c r="K449" s="108"/>
      <c r="L449" s="22"/>
      <c r="M449" s="34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</row>
    <row r="450" spans="1:24" ht="14.25" customHeight="1">
      <c r="A450" s="22"/>
      <c r="B450" s="346"/>
      <c r="C450" s="22"/>
      <c r="D450" s="22"/>
      <c r="E450" s="22"/>
      <c r="F450" s="22"/>
      <c r="G450" s="22"/>
      <c r="H450" s="22"/>
      <c r="I450" s="108"/>
      <c r="J450" s="245"/>
      <c r="K450" s="108"/>
      <c r="L450" s="22"/>
      <c r="M450" s="34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</row>
    <row r="451" spans="1:24" ht="14.25" customHeight="1">
      <c r="A451" s="22"/>
      <c r="B451" s="346"/>
      <c r="C451" s="22"/>
      <c r="D451" s="22"/>
      <c r="E451" s="22"/>
      <c r="F451" s="22"/>
      <c r="G451" s="22"/>
      <c r="H451" s="22"/>
      <c r="I451" s="108"/>
      <c r="J451" s="245"/>
      <c r="K451" s="108"/>
      <c r="L451" s="22"/>
      <c r="M451" s="34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</row>
    <row r="452" spans="1:24" ht="14.25" customHeight="1">
      <c r="A452" s="22"/>
      <c r="B452" s="346"/>
      <c r="C452" s="22"/>
      <c r="D452" s="22"/>
      <c r="E452" s="22"/>
      <c r="F452" s="22"/>
      <c r="G452" s="22"/>
      <c r="H452" s="22"/>
      <c r="I452" s="108"/>
      <c r="J452" s="245"/>
      <c r="K452" s="108"/>
      <c r="L452" s="22"/>
      <c r="M452" s="34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</row>
    <row r="453" spans="1:24" ht="14.25" customHeight="1">
      <c r="A453" s="22"/>
      <c r="B453" s="346"/>
      <c r="C453" s="22"/>
      <c r="D453" s="22"/>
      <c r="E453" s="22"/>
      <c r="F453" s="22"/>
      <c r="G453" s="22"/>
      <c r="H453" s="22"/>
      <c r="I453" s="108"/>
      <c r="J453" s="245"/>
      <c r="K453" s="108"/>
      <c r="L453" s="22"/>
      <c r="M453" s="34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</row>
    <row r="454" spans="1:24" ht="14.25" customHeight="1">
      <c r="A454" s="22"/>
      <c r="B454" s="346"/>
      <c r="C454" s="22"/>
      <c r="D454" s="22"/>
      <c r="E454" s="22"/>
      <c r="F454" s="22"/>
      <c r="G454" s="22"/>
      <c r="H454" s="22"/>
      <c r="I454" s="108"/>
      <c r="J454" s="245"/>
      <c r="K454" s="108"/>
      <c r="L454" s="22"/>
      <c r="M454" s="34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</row>
    <row r="455" spans="1:24" ht="14.25" customHeight="1">
      <c r="A455" s="22"/>
      <c r="B455" s="346"/>
      <c r="C455" s="22"/>
      <c r="D455" s="22"/>
      <c r="E455" s="22"/>
      <c r="F455" s="22"/>
      <c r="G455" s="22"/>
      <c r="H455" s="22"/>
      <c r="I455" s="108"/>
      <c r="J455" s="245"/>
      <c r="K455" s="108"/>
      <c r="L455" s="22"/>
      <c r="M455" s="34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</row>
    <row r="456" spans="1:24" ht="14.25" customHeight="1">
      <c r="A456" s="22"/>
      <c r="B456" s="346"/>
      <c r="C456" s="22"/>
      <c r="D456" s="22"/>
      <c r="E456" s="22"/>
      <c r="F456" s="22"/>
      <c r="G456" s="22"/>
      <c r="H456" s="22"/>
      <c r="I456" s="108"/>
      <c r="J456" s="245"/>
      <c r="K456" s="108"/>
      <c r="L456" s="22"/>
      <c r="M456" s="34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</row>
    <row r="457" spans="1:24" ht="14.25" customHeight="1">
      <c r="A457" s="22"/>
      <c r="B457" s="346"/>
      <c r="C457" s="22"/>
      <c r="D457" s="22"/>
      <c r="E457" s="22"/>
      <c r="F457" s="22"/>
      <c r="G457" s="22"/>
      <c r="H457" s="22"/>
      <c r="I457" s="108"/>
      <c r="J457" s="245"/>
      <c r="K457" s="108"/>
      <c r="L457" s="22"/>
      <c r="M457" s="34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</row>
    <row r="458" spans="1:24" ht="14.25" customHeight="1">
      <c r="A458" s="22"/>
      <c r="B458" s="346"/>
      <c r="C458" s="22"/>
      <c r="D458" s="22"/>
      <c r="E458" s="22"/>
      <c r="F458" s="22"/>
      <c r="G458" s="22"/>
      <c r="H458" s="22"/>
      <c r="I458" s="108"/>
      <c r="J458" s="245"/>
      <c r="K458" s="108"/>
      <c r="L458" s="22"/>
      <c r="M458" s="34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</row>
    <row r="459" spans="1:24" ht="14.25" customHeight="1">
      <c r="A459" s="22"/>
      <c r="B459" s="346"/>
      <c r="C459" s="22"/>
      <c r="D459" s="22"/>
      <c r="E459" s="22"/>
      <c r="F459" s="22"/>
      <c r="G459" s="22"/>
      <c r="H459" s="22"/>
      <c r="I459" s="108"/>
      <c r="J459" s="245"/>
      <c r="K459" s="108"/>
      <c r="L459" s="22"/>
      <c r="M459" s="34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</row>
    <row r="460" spans="1:24" ht="14.25" customHeight="1">
      <c r="A460" s="22"/>
      <c r="B460" s="346"/>
      <c r="C460" s="22"/>
      <c r="D460" s="22"/>
      <c r="E460" s="22"/>
      <c r="F460" s="22"/>
      <c r="G460" s="22"/>
      <c r="H460" s="22"/>
      <c r="I460" s="108"/>
      <c r="J460" s="245"/>
      <c r="K460" s="108"/>
      <c r="L460" s="22"/>
      <c r="M460" s="34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</row>
    <row r="461" spans="1:24" ht="14.25" customHeight="1">
      <c r="A461" s="22"/>
      <c r="B461" s="346"/>
      <c r="C461" s="22"/>
      <c r="D461" s="22"/>
      <c r="E461" s="22"/>
      <c r="F461" s="22"/>
      <c r="G461" s="22"/>
      <c r="H461" s="22"/>
      <c r="I461" s="108"/>
      <c r="J461" s="245"/>
      <c r="K461" s="108"/>
      <c r="L461" s="22"/>
      <c r="M461" s="34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</row>
    <row r="462" spans="1:24" ht="14.25" customHeight="1">
      <c r="A462" s="22"/>
      <c r="B462" s="346"/>
      <c r="C462" s="22"/>
      <c r="D462" s="22"/>
      <c r="E462" s="22"/>
      <c r="F462" s="22"/>
      <c r="G462" s="22"/>
      <c r="H462" s="22"/>
      <c r="I462" s="108"/>
      <c r="J462" s="245"/>
      <c r="K462" s="108"/>
      <c r="L462" s="22"/>
      <c r="M462" s="34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</row>
    <row r="463" spans="1:24" ht="14.25" customHeight="1">
      <c r="A463" s="22"/>
      <c r="B463" s="346"/>
      <c r="C463" s="22"/>
      <c r="D463" s="22"/>
      <c r="E463" s="22"/>
      <c r="F463" s="22"/>
      <c r="G463" s="22"/>
      <c r="H463" s="22"/>
      <c r="I463" s="108"/>
      <c r="J463" s="245"/>
      <c r="K463" s="108"/>
      <c r="L463" s="22"/>
      <c r="M463" s="34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</row>
    <row r="464" spans="1:24" ht="14.25" customHeight="1">
      <c r="A464" s="22"/>
      <c r="B464" s="346"/>
      <c r="C464" s="22"/>
      <c r="D464" s="22"/>
      <c r="E464" s="22"/>
      <c r="F464" s="22"/>
      <c r="G464" s="22"/>
      <c r="H464" s="22"/>
      <c r="I464" s="108"/>
      <c r="J464" s="245"/>
      <c r="K464" s="108"/>
      <c r="L464" s="22"/>
      <c r="M464" s="34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</row>
    <row r="465" spans="1:24" ht="14.25" customHeight="1">
      <c r="A465" s="22"/>
      <c r="B465" s="346"/>
      <c r="C465" s="22"/>
      <c r="D465" s="22"/>
      <c r="E465" s="22"/>
      <c r="F465" s="22"/>
      <c r="G465" s="22"/>
      <c r="H465" s="22"/>
      <c r="I465" s="108"/>
      <c r="J465" s="245"/>
      <c r="K465" s="108"/>
      <c r="L465" s="22"/>
      <c r="M465" s="34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</row>
    <row r="466" spans="1:24" ht="14.25" customHeight="1">
      <c r="A466" s="22"/>
      <c r="B466" s="346"/>
      <c r="C466" s="22"/>
      <c r="D466" s="22"/>
      <c r="E466" s="22"/>
      <c r="F466" s="22"/>
      <c r="G466" s="22"/>
      <c r="H466" s="22"/>
      <c r="I466" s="108"/>
      <c r="J466" s="245"/>
      <c r="K466" s="108"/>
      <c r="L466" s="22"/>
      <c r="M466" s="34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</row>
    <row r="467" spans="1:24" ht="14.25" customHeight="1">
      <c r="A467" s="22"/>
      <c r="B467" s="346"/>
      <c r="C467" s="22"/>
      <c r="D467" s="22"/>
      <c r="E467" s="22"/>
      <c r="F467" s="22"/>
      <c r="G467" s="22"/>
      <c r="H467" s="22"/>
      <c r="I467" s="108"/>
      <c r="J467" s="245"/>
      <c r="K467" s="108"/>
      <c r="L467" s="22"/>
      <c r="M467" s="34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</row>
    <row r="468" spans="1:24" ht="14.25" customHeight="1">
      <c r="A468" s="22"/>
      <c r="B468" s="346"/>
      <c r="C468" s="22"/>
      <c r="D468" s="22"/>
      <c r="E468" s="22"/>
      <c r="F468" s="22"/>
      <c r="G468" s="22"/>
      <c r="H468" s="22"/>
      <c r="I468" s="108"/>
      <c r="J468" s="245"/>
      <c r="K468" s="108"/>
      <c r="L468" s="22"/>
      <c r="M468" s="34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</row>
    <row r="469" spans="1:24" ht="14.25" customHeight="1">
      <c r="A469" s="22"/>
      <c r="B469" s="346"/>
      <c r="C469" s="22"/>
      <c r="D469" s="22"/>
      <c r="E469" s="22"/>
      <c r="F469" s="22"/>
      <c r="G469" s="22"/>
      <c r="H469" s="22"/>
      <c r="I469" s="108"/>
      <c r="J469" s="245"/>
      <c r="K469" s="108"/>
      <c r="L469" s="22"/>
      <c r="M469" s="34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</row>
    <row r="470" spans="1:24" ht="14.25" customHeight="1">
      <c r="A470" s="22"/>
      <c r="B470" s="346"/>
      <c r="C470" s="22"/>
      <c r="D470" s="22"/>
      <c r="E470" s="22"/>
      <c r="F470" s="22"/>
      <c r="G470" s="22"/>
      <c r="H470" s="22"/>
      <c r="I470" s="108"/>
      <c r="J470" s="245"/>
      <c r="K470" s="108"/>
      <c r="L470" s="22"/>
      <c r="M470" s="34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</row>
    <row r="471" spans="1:24" ht="14.25" customHeight="1">
      <c r="A471" s="22"/>
      <c r="B471" s="346"/>
      <c r="C471" s="22"/>
      <c r="D471" s="22"/>
      <c r="E471" s="22"/>
      <c r="F471" s="22"/>
      <c r="G471" s="22"/>
      <c r="H471" s="22"/>
      <c r="I471" s="108"/>
      <c r="J471" s="245"/>
      <c r="K471" s="108"/>
      <c r="L471" s="22"/>
      <c r="M471" s="34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</row>
    <row r="472" spans="1:24" ht="14.25" customHeight="1">
      <c r="A472" s="22"/>
      <c r="B472" s="346"/>
      <c r="C472" s="22"/>
      <c r="D472" s="22"/>
      <c r="E472" s="22"/>
      <c r="F472" s="22"/>
      <c r="G472" s="22"/>
      <c r="H472" s="22"/>
      <c r="I472" s="108"/>
      <c r="J472" s="245"/>
      <c r="K472" s="108"/>
      <c r="L472" s="22"/>
      <c r="M472" s="34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</row>
    <row r="473" spans="1:24" ht="14.25" customHeight="1">
      <c r="A473" s="22"/>
      <c r="B473" s="346"/>
      <c r="C473" s="22"/>
      <c r="D473" s="22"/>
      <c r="E473" s="22"/>
      <c r="F473" s="22"/>
      <c r="G473" s="22"/>
      <c r="H473" s="22"/>
      <c r="I473" s="108"/>
      <c r="J473" s="245"/>
      <c r="K473" s="108"/>
      <c r="L473" s="22"/>
      <c r="M473" s="34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</row>
    <row r="474" spans="1:24" ht="14.25" customHeight="1">
      <c r="A474" s="22"/>
      <c r="B474" s="346"/>
      <c r="C474" s="22"/>
      <c r="D474" s="22"/>
      <c r="E474" s="22"/>
      <c r="F474" s="22"/>
      <c r="G474" s="22"/>
      <c r="H474" s="22"/>
      <c r="I474" s="108"/>
      <c r="J474" s="245"/>
      <c r="K474" s="108"/>
      <c r="L474" s="22"/>
      <c r="M474" s="34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</row>
    <row r="475" spans="1:24" ht="14.25" customHeight="1">
      <c r="A475" s="22"/>
      <c r="B475" s="346"/>
      <c r="C475" s="22"/>
      <c r="D475" s="22"/>
      <c r="E475" s="22"/>
      <c r="F475" s="22"/>
      <c r="G475" s="22"/>
      <c r="H475" s="22"/>
      <c r="I475" s="108"/>
      <c r="J475" s="245"/>
      <c r="K475" s="108"/>
      <c r="L475" s="22"/>
      <c r="M475" s="34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</row>
    <row r="476" spans="1:24" ht="14.25" customHeight="1">
      <c r="A476" s="22"/>
      <c r="B476" s="346"/>
      <c r="C476" s="22"/>
      <c r="D476" s="22"/>
      <c r="E476" s="22"/>
      <c r="F476" s="22"/>
      <c r="G476" s="22"/>
      <c r="H476" s="22"/>
      <c r="I476" s="108"/>
      <c r="J476" s="245"/>
      <c r="K476" s="108"/>
      <c r="L476" s="22"/>
      <c r="M476" s="34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</row>
    <row r="477" spans="1:24" ht="14.25" customHeight="1">
      <c r="A477" s="22"/>
      <c r="B477" s="346"/>
      <c r="C477" s="22"/>
      <c r="D477" s="22"/>
      <c r="E477" s="22"/>
      <c r="F477" s="22"/>
      <c r="G477" s="22"/>
      <c r="H477" s="22"/>
      <c r="I477" s="108"/>
      <c r="J477" s="245"/>
      <c r="K477" s="108"/>
      <c r="L477" s="22"/>
      <c r="M477" s="34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</row>
    <row r="478" spans="1:24" ht="14.25" customHeight="1">
      <c r="A478" s="22"/>
      <c r="B478" s="346"/>
      <c r="C478" s="22"/>
      <c r="D478" s="22"/>
      <c r="E478" s="22"/>
      <c r="F478" s="22"/>
      <c r="G478" s="22"/>
      <c r="H478" s="22"/>
      <c r="I478" s="108"/>
      <c r="J478" s="245"/>
      <c r="K478" s="108"/>
      <c r="L478" s="22"/>
      <c r="M478" s="34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</row>
    <row r="479" spans="1:24" ht="14.25" customHeight="1">
      <c r="A479" s="22"/>
      <c r="B479" s="346"/>
      <c r="C479" s="22"/>
      <c r="D479" s="22"/>
      <c r="E479" s="22"/>
      <c r="F479" s="22"/>
      <c r="G479" s="22"/>
      <c r="H479" s="22"/>
      <c r="I479" s="108"/>
      <c r="J479" s="245"/>
      <c r="K479" s="108"/>
      <c r="L479" s="22"/>
      <c r="M479" s="34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</row>
    <row r="480" spans="1:24" ht="14.25" customHeight="1">
      <c r="A480" s="22"/>
      <c r="B480" s="346"/>
      <c r="C480" s="22"/>
      <c r="D480" s="22"/>
      <c r="E480" s="22"/>
      <c r="F480" s="22"/>
      <c r="G480" s="22"/>
      <c r="H480" s="22"/>
      <c r="I480" s="108"/>
      <c r="J480" s="245"/>
      <c r="K480" s="108"/>
      <c r="L480" s="22"/>
      <c r="M480" s="34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</row>
    <row r="481" spans="1:24" ht="14.25" customHeight="1">
      <c r="A481" s="22"/>
      <c r="B481" s="346"/>
      <c r="C481" s="22"/>
      <c r="D481" s="22"/>
      <c r="E481" s="22"/>
      <c r="F481" s="22"/>
      <c r="G481" s="22"/>
      <c r="H481" s="22"/>
      <c r="I481" s="108"/>
      <c r="J481" s="245"/>
      <c r="K481" s="108"/>
      <c r="L481" s="22"/>
      <c r="M481" s="34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</row>
    <row r="482" spans="1:24" ht="14.25" customHeight="1">
      <c r="A482" s="22"/>
      <c r="B482" s="346"/>
      <c r="C482" s="22"/>
      <c r="D482" s="22"/>
      <c r="E482" s="22"/>
      <c r="F482" s="22"/>
      <c r="G482" s="22"/>
      <c r="H482" s="22"/>
      <c r="I482" s="108"/>
      <c r="J482" s="245"/>
      <c r="K482" s="108"/>
      <c r="L482" s="22"/>
      <c r="M482" s="34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</row>
    <row r="483" spans="1:24" ht="14.25" customHeight="1">
      <c r="A483" s="22"/>
      <c r="B483" s="346"/>
      <c r="C483" s="22"/>
      <c r="D483" s="22"/>
      <c r="E483" s="22"/>
      <c r="F483" s="22"/>
      <c r="G483" s="22"/>
      <c r="H483" s="22"/>
      <c r="I483" s="108"/>
      <c r="J483" s="245"/>
      <c r="K483" s="108"/>
      <c r="L483" s="22"/>
      <c r="M483" s="34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</row>
    <row r="484" spans="1:24" ht="14.25" customHeight="1">
      <c r="A484" s="22"/>
      <c r="B484" s="346"/>
      <c r="C484" s="22"/>
      <c r="D484" s="22"/>
      <c r="E484" s="22"/>
      <c r="F484" s="22"/>
      <c r="G484" s="22"/>
      <c r="H484" s="22"/>
      <c r="I484" s="108"/>
      <c r="J484" s="245"/>
      <c r="K484" s="108"/>
      <c r="L484" s="22"/>
      <c r="M484" s="34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</row>
    <row r="485" spans="1:24" ht="14.25" customHeight="1">
      <c r="A485" s="22"/>
      <c r="B485" s="346"/>
      <c r="C485" s="22"/>
      <c r="D485" s="22"/>
      <c r="E485" s="22"/>
      <c r="F485" s="22"/>
      <c r="G485" s="22"/>
      <c r="H485" s="22"/>
      <c r="I485" s="108"/>
      <c r="J485" s="245"/>
      <c r="K485" s="108"/>
      <c r="L485" s="22"/>
      <c r="M485" s="34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</row>
    <row r="486" spans="1:24" ht="14.25" customHeight="1">
      <c r="A486" s="22"/>
      <c r="B486" s="346"/>
      <c r="C486" s="22"/>
      <c r="D486" s="22"/>
      <c r="E486" s="22"/>
      <c r="F486" s="22"/>
      <c r="G486" s="22"/>
      <c r="H486" s="22"/>
      <c r="I486" s="108"/>
      <c r="J486" s="245"/>
      <c r="K486" s="108"/>
      <c r="L486" s="22"/>
      <c r="M486" s="34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</row>
    <row r="487" spans="1:24" ht="14.25" customHeight="1">
      <c r="A487" s="22"/>
      <c r="B487" s="346"/>
      <c r="C487" s="22"/>
      <c r="D487" s="22"/>
      <c r="E487" s="22"/>
      <c r="F487" s="22"/>
      <c r="G487" s="22"/>
      <c r="H487" s="22"/>
      <c r="I487" s="108"/>
      <c r="J487" s="245"/>
      <c r="K487" s="108"/>
      <c r="L487" s="22"/>
      <c r="M487" s="34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</row>
    <row r="488" spans="1:24" ht="14.25" customHeight="1">
      <c r="A488" s="22"/>
      <c r="B488" s="346"/>
      <c r="C488" s="22"/>
      <c r="D488" s="22"/>
      <c r="E488" s="22"/>
      <c r="F488" s="22"/>
      <c r="G488" s="22"/>
      <c r="H488" s="22"/>
      <c r="I488" s="108"/>
      <c r="J488" s="245"/>
      <c r="K488" s="108"/>
      <c r="L488" s="22"/>
      <c r="M488" s="34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</row>
    <row r="489" spans="1:24" ht="14.25" customHeight="1">
      <c r="A489" s="22"/>
      <c r="B489" s="346"/>
      <c r="C489" s="22"/>
      <c r="D489" s="22"/>
      <c r="E489" s="22"/>
      <c r="F489" s="22"/>
      <c r="G489" s="22"/>
      <c r="H489" s="22"/>
      <c r="I489" s="108"/>
      <c r="J489" s="245"/>
      <c r="K489" s="108"/>
      <c r="L489" s="22"/>
      <c r="M489" s="34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</row>
    <row r="490" spans="1:24" ht="14.25" customHeight="1">
      <c r="A490" s="22"/>
      <c r="B490" s="346"/>
      <c r="C490" s="22"/>
      <c r="D490" s="22"/>
      <c r="E490" s="22"/>
      <c r="F490" s="22"/>
      <c r="G490" s="22"/>
      <c r="H490" s="22"/>
      <c r="I490" s="108"/>
      <c r="J490" s="245"/>
      <c r="K490" s="108"/>
      <c r="L490" s="22"/>
      <c r="M490" s="34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</row>
    <row r="491" spans="1:24" ht="14.25" customHeight="1">
      <c r="A491" s="22"/>
      <c r="B491" s="346"/>
      <c r="C491" s="22"/>
      <c r="D491" s="22"/>
      <c r="E491" s="22"/>
      <c r="F491" s="22"/>
      <c r="G491" s="22"/>
      <c r="H491" s="22"/>
      <c r="I491" s="108"/>
      <c r="J491" s="245"/>
      <c r="K491" s="108"/>
      <c r="L491" s="22"/>
      <c r="M491" s="34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</row>
    <row r="492" spans="1:24" ht="14.25" customHeight="1">
      <c r="A492" s="22"/>
      <c r="B492" s="346"/>
      <c r="C492" s="22"/>
      <c r="D492" s="22"/>
      <c r="E492" s="22"/>
      <c r="F492" s="22"/>
      <c r="G492" s="22"/>
      <c r="H492" s="22"/>
      <c r="I492" s="108"/>
      <c r="J492" s="245"/>
      <c r="K492" s="108"/>
      <c r="L492" s="22"/>
      <c r="M492" s="34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</row>
    <row r="493" spans="1:24" ht="14.25" customHeight="1">
      <c r="A493" s="22"/>
      <c r="B493" s="346"/>
      <c r="C493" s="22"/>
      <c r="D493" s="22"/>
      <c r="E493" s="22"/>
      <c r="F493" s="22"/>
      <c r="G493" s="22"/>
      <c r="H493" s="22"/>
      <c r="I493" s="108"/>
      <c r="J493" s="245"/>
      <c r="K493" s="108"/>
      <c r="L493" s="22"/>
      <c r="M493" s="34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</row>
    <row r="494" spans="1:24" ht="14.25" customHeight="1">
      <c r="A494" s="22"/>
      <c r="B494" s="346"/>
      <c r="C494" s="22"/>
      <c r="D494" s="22"/>
      <c r="E494" s="22"/>
      <c r="F494" s="22"/>
      <c r="G494" s="22"/>
      <c r="H494" s="22"/>
      <c r="I494" s="108"/>
      <c r="J494" s="245"/>
      <c r="K494" s="108"/>
      <c r="L494" s="22"/>
      <c r="M494" s="34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</row>
    <row r="495" spans="1:24" ht="14.25" customHeight="1">
      <c r="A495" s="22"/>
      <c r="B495" s="346"/>
      <c r="C495" s="22"/>
      <c r="D495" s="22"/>
      <c r="E495" s="22"/>
      <c r="F495" s="22"/>
      <c r="G495" s="22"/>
      <c r="H495" s="22"/>
      <c r="I495" s="108"/>
      <c r="J495" s="245"/>
      <c r="K495" s="108"/>
      <c r="L495" s="22"/>
      <c r="M495" s="34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</row>
    <row r="496" spans="1:24" ht="14.25" customHeight="1">
      <c r="A496" s="22"/>
      <c r="B496" s="346"/>
      <c r="C496" s="22"/>
      <c r="D496" s="22"/>
      <c r="E496" s="22"/>
      <c r="F496" s="22"/>
      <c r="G496" s="22"/>
      <c r="H496" s="22"/>
      <c r="I496" s="108"/>
      <c r="J496" s="245"/>
      <c r="K496" s="108"/>
      <c r="L496" s="22"/>
      <c r="M496" s="34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</row>
    <row r="497" spans="1:24" ht="14.25" customHeight="1">
      <c r="A497" s="22"/>
      <c r="B497" s="346"/>
      <c r="C497" s="22"/>
      <c r="D497" s="22"/>
      <c r="E497" s="22"/>
      <c r="F497" s="22"/>
      <c r="G497" s="22"/>
      <c r="H497" s="22"/>
      <c r="I497" s="108"/>
      <c r="J497" s="245"/>
      <c r="K497" s="108"/>
      <c r="L497" s="22"/>
      <c r="M497" s="34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</row>
    <row r="498" spans="1:24" ht="14.25" customHeight="1">
      <c r="A498" s="22"/>
      <c r="B498" s="346"/>
      <c r="C498" s="22"/>
      <c r="D498" s="22"/>
      <c r="E498" s="22"/>
      <c r="F498" s="22"/>
      <c r="G498" s="22"/>
      <c r="H498" s="22"/>
      <c r="I498" s="108"/>
      <c r="J498" s="245"/>
      <c r="K498" s="108"/>
      <c r="L498" s="22"/>
      <c r="M498" s="34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</row>
    <row r="499" spans="1:24" ht="14.25" customHeight="1">
      <c r="A499" s="22"/>
      <c r="B499" s="346"/>
      <c r="C499" s="22"/>
      <c r="D499" s="22"/>
      <c r="E499" s="22"/>
      <c r="F499" s="22"/>
      <c r="G499" s="22"/>
      <c r="H499" s="22"/>
      <c r="I499" s="108"/>
      <c r="J499" s="245"/>
      <c r="K499" s="108"/>
      <c r="L499" s="22"/>
      <c r="M499" s="34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</row>
    <row r="500" spans="1:24" ht="14.25" customHeight="1">
      <c r="A500" s="22"/>
      <c r="B500" s="346"/>
      <c r="C500" s="22"/>
      <c r="D500" s="22"/>
      <c r="E500" s="22"/>
      <c r="F500" s="22"/>
      <c r="G500" s="22"/>
      <c r="H500" s="22"/>
      <c r="I500" s="108"/>
      <c r="J500" s="245"/>
      <c r="K500" s="108"/>
      <c r="L500" s="22"/>
      <c r="M500" s="34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</row>
    <row r="501" spans="1:24" ht="14.25" customHeight="1">
      <c r="A501" s="22"/>
      <c r="B501" s="346"/>
      <c r="C501" s="22"/>
      <c r="D501" s="22"/>
      <c r="E501" s="22"/>
      <c r="F501" s="22"/>
      <c r="G501" s="22"/>
      <c r="H501" s="22"/>
      <c r="I501" s="108"/>
      <c r="J501" s="245"/>
      <c r="K501" s="108"/>
      <c r="L501" s="22"/>
      <c r="M501" s="34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</row>
    <row r="502" spans="1:24" ht="14.25" customHeight="1">
      <c r="A502" s="22"/>
      <c r="B502" s="346"/>
      <c r="C502" s="22"/>
      <c r="D502" s="22"/>
      <c r="E502" s="22"/>
      <c r="F502" s="22"/>
      <c r="G502" s="22"/>
      <c r="H502" s="22"/>
      <c r="I502" s="108"/>
      <c r="J502" s="245"/>
      <c r="K502" s="108"/>
      <c r="L502" s="22"/>
      <c r="M502" s="34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</row>
    <row r="503" spans="1:24" ht="14.25" customHeight="1">
      <c r="A503" s="22"/>
      <c r="B503" s="346"/>
      <c r="C503" s="22"/>
      <c r="D503" s="22"/>
      <c r="E503" s="22"/>
      <c r="F503" s="22"/>
      <c r="G503" s="22"/>
      <c r="H503" s="22"/>
      <c r="I503" s="108"/>
      <c r="J503" s="245"/>
      <c r="K503" s="108"/>
      <c r="L503" s="22"/>
      <c r="M503" s="34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</row>
    <row r="504" spans="1:24" ht="14.25" customHeight="1">
      <c r="A504" s="22"/>
      <c r="B504" s="346"/>
      <c r="C504" s="22"/>
      <c r="D504" s="22"/>
      <c r="E504" s="22"/>
      <c r="F504" s="22"/>
      <c r="G504" s="22"/>
      <c r="H504" s="22"/>
      <c r="I504" s="108"/>
      <c r="J504" s="245"/>
      <c r="K504" s="108"/>
      <c r="L504" s="22"/>
      <c r="M504" s="34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</row>
    <row r="505" spans="1:24" ht="14.25" customHeight="1">
      <c r="A505" s="22"/>
      <c r="B505" s="346"/>
      <c r="C505" s="22"/>
      <c r="D505" s="22"/>
      <c r="E505" s="22"/>
      <c r="F505" s="22"/>
      <c r="G505" s="22"/>
      <c r="H505" s="22"/>
      <c r="I505" s="108"/>
      <c r="J505" s="245"/>
      <c r="K505" s="108"/>
      <c r="L505" s="22"/>
      <c r="M505" s="34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</row>
    <row r="506" spans="1:24" ht="14.25" customHeight="1">
      <c r="A506" s="22"/>
      <c r="B506" s="346"/>
      <c r="C506" s="22"/>
      <c r="D506" s="22"/>
      <c r="E506" s="22"/>
      <c r="F506" s="22"/>
      <c r="G506" s="22"/>
      <c r="H506" s="22"/>
      <c r="I506" s="108"/>
      <c r="J506" s="245"/>
      <c r="K506" s="108"/>
      <c r="L506" s="22"/>
      <c r="M506" s="34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</row>
    <row r="507" spans="1:24" ht="14.25" customHeight="1">
      <c r="A507" s="22"/>
      <c r="B507" s="346"/>
      <c r="C507" s="22"/>
      <c r="D507" s="22"/>
      <c r="E507" s="22"/>
      <c r="F507" s="22"/>
      <c r="G507" s="22"/>
      <c r="H507" s="22"/>
      <c r="I507" s="108"/>
      <c r="J507" s="245"/>
      <c r="K507" s="108"/>
      <c r="L507" s="22"/>
      <c r="M507" s="34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</row>
    <row r="508" spans="1:24" ht="14.25" customHeight="1">
      <c r="A508" s="22"/>
      <c r="B508" s="346"/>
      <c r="C508" s="22"/>
      <c r="D508" s="22"/>
      <c r="E508" s="22"/>
      <c r="F508" s="22"/>
      <c r="G508" s="22"/>
      <c r="H508" s="22"/>
      <c r="I508" s="108"/>
      <c r="J508" s="245"/>
      <c r="K508" s="108"/>
      <c r="L508" s="22"/>
      <c r="M508" s="34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</row>
    <row r="509" spans="1:24" ht="14.25" customHeight="1">
      <c r="A509" s="22"/>
      <c r="B509" s="346"/>
      <c r="C509" s="22"/>
      <c r="D509" s="22"/>
      <c r="E509" s="22"/>
      <c r="F509" s="22"/>
      <c r="G509" s="22"/>
      <c r="H509" s="22"/>
      <c r="I509" s="108"/>
      <c r="J509" s="245"/>
      <c r="K509" s="108"/>
      <c r="L509" s="22"/>
      <c r="M509" s="34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</row>
    <row r="510" spans="1:24" ht="14.25" customHeight="1">
      <c r="A510" s="22"/>
      <c r="B510" s="346"/>
      <c r="C510" s="22"/>
      <c r="D510" s="22"/>
      <c r="E510" s="22"/>
      <c r="F510" s="22"/>
      <c r="G510" s="22"/>
      <c r="H510" s="22"/>
      <c r="I510" s="108"/>
      <c r="J510" s="245"/>
      <c r="K510" s="108"/>
      <c r="L510" s="22"/>
      <c r="M510" s="34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</row>
    <row r="511" spans="1:24" ht="14.25" customHeight="1">
      <c r="A511" s="22"/>
      <c r="B511" s="346"/>
      <c r="C511" s="22"/>
      <c r="D511" s="22"/>
      <c r="E511" s="22"/>
      <c r="F511" s="22"/>
      <c r="G511" s="22"/>
      <c r="H511" s="22"/>
      <c r="I511" s="108"/>
      <c r="J511" s="245"/>
      <c r="K511" s="108"/>
      <c r="L511" s="22"/>
      <c r="M511" s="34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</row>
    <row r="512" spans="1:24" ht="14.25" customHeight="1">
      <c r="A512" s="22"/>
      <c r="B512" s="346"/>
      <c r="C512" s="22"/>
      <c r="D512" s="22"/>
      <c r="E512" s="22"/>
      <c r="F512" s="22"/>
      <c r="G512" s="22"/>
      <c r="H512" s="22"/>
      <c r="I512" s="108"/>
      <c r="J512" s="245"/>
      <c r="K512" s="108"/>
      <c r="L512" s="22"/>
      <c r="M512" s="34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</row>
    <row r="513" spans="1:24" ht="14.25" customHeight="1">
      <c r="A513" s="22"/>
      <c r="B513" s="346"/>
      <c r="C513" s="22"/>
      <c r="D513" s="22"/>
      <c r="E513" s="22"/>
      <c r="F513" s="22"/>
      <c r="G513" s="22"/>
      <c r="H513" s="22"/>
      <c r="I513" s="108"/>
      <c r="J513" s="245"/>
      <c r="K513" s="108"/>
      <c r="L513" s="22"/>
      <c r="M513" s="34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</row>
    <row r="514" spans="1:24" ht="14.25" customHeight="1">
      <c r="A514" s="22"/>
      <c r="B514" s="346"/>
      <c r="C514" s="22"/>
      <c r="D514" s="22"/>
      <c r="E514" s="22"/>
      <c r="F514" s="22"/>
      <c r="G514" s="22"/>
      <c r="H514" s="22"/>
      <c r="I514" s="108"/>
      <c r="J514" s="245"/>
      <c r="K514" s="108"/>
      <c r="L514" s="22"/>
      <c r="M514" s="34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</row>
    <row r="515" spans="1:24" ht="14.25" customHeight="1">
      <c r="A515" s="22"/>
      <c r="B515" s="346"/>
      <c r="C515" s="22"/>
      <c r="D515" s="22"/>
      <c r="E515" s="22"/>
      <c r="F515" s="22"/>
      <c r="G515" s="22"/>
      <c r="H515" s="22"/>
      <c r="I515" s="108"/>
      <c r="J515" s="245"/>
      <c r="K515" s="108"/>
      <c r="L515" s="22"/>
      <c r="M515" s="34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</row>
    <row r="516" spans="1:24" ht="14.25" customHeight="1">
      <c r="A516" s="22"/>
      <c r="B516" s="346"/>
      <c r="C516" s="22"/>
      <c r="D516" s="22"/>
      <c r="E516" s="22"/>
      <c r="F516" s="22"/>
      <c r="G516" s="22"/>
      <c r="H516" s="22"/>
      <c r="I516" s="108"/>
      <c r="J516" s="245"/>
      <c r="K516" s="108"/>
      <c r="L516" s="22"/>
      <c r="M516" s="34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</row>
    <row r="517" spans="1:24" ht="14.25" customHeight="1">
      <c r="A517" s="22"/>
      <c r="B517" s="346"/>
      <c r="C517" s="22"/>
      <c r="D517" s="22"/>
      <c r="E517" s="22"/>
      <c r="F517" s="22"/>
      <c r="G517" s="22"/>
      <c r="H517" s="22"/>
      <c r="I517" s="108"/>
      <c r="J517" s="245"/>
      <c r="K517" s="108"/>
      <c r="L517" s="22"/>
      <c r="M517" s="34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</row>
    <row r="518" spans="1:24" ht="14.25" customHeight="1">
      <c r="A518" s="22"/>
      <c r="B518" s="346"/>
      <c r="C518" s="22"/>
      <c r="D518" s="22"/>
      <c r="E518" s="22"/>
      <c r="F518" s="22"/>
      <c r="G518" s="22"/>
      <c r="H518" s="22"/>
      <c r="I518" s="108"/>
      <c r="J518" s="245"/>
      <c r="K518" s="108"/>
      <c r="L518" s="22"/>
      <c r="M518" s="34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</row>
    <row r="519" spans="1:24" ht="14.25" customHeight="1">
      <c r="A519" s="22"/>
      <c r="B519" s="346"/>
      <c r="C519" s="22"/>
      <c r="D519" s="22"/>
      <c r="E519" s="22"/>
      <c r="F519" s="22"/>
      <c r="G519" s="22"/>
      <c r="H519" s="22"/>
      <c r="I519" s="108"/>
      <c r="J519" s="245"/>
      <c r="K519" s="108"/>
      <c r="L519" s="22"/>
      <c r="M519" s="34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</row>
    <row r="520" spans="1:24" ht="14.25" customHeight="1">
      <c r="A520" s="22"/>
      <c r="B520" s="346"/>
      <c r="C520" s="22"/>
      <c r="D520" s="22"/>
      <c r="E520" s="22"/>
      <c r="F520" s="22"/>
      <c r="G520" s="22"/>
      <c r="H520" s="22"/>
      <c r="I520" s="108"/>
      <c r="J520" s="245"/>
      <c r="K520" s="108"/>
      <c r="L520" s="22"/>
      <c r="M520" s="34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</row>
    <row r="521" spans="1:24" ht="14.25" customHeight="1">
      <c r="A521" s="22"/>
      <c r="B521" s="346"/>
      <c r="C521" s="22"/>
      <c r="D521" s="22"/>
      <c r="E521" s="22"/>
      <c r="F521" s="22"/>
      <c r="G521" s="22"/>
      <c r="H521" s="22"/>
      <c r="I521" s="108"/>
      <c r="J521" s="245"/>
      <c r="K521" s="108"/>
      <c r="L521" s="22"/>
      <c r="M521" s="34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</row>
    <row r="522" spans="1:24" ht="14.25" customHeight="1">
      <c r="A522" s="22"/>
      <c r="B522" s="346"/>
      <c r="C522" s="22"/>
      <c r="D522" s="22"/>
      <c r="E522" s="22"/>
      <c r="F522" s="22"/>
      <c r="G522" s="22"/>
      <c r="H522" s="22"/>
      <c r="I522" s="108"/>
      <c r="J522" s="245"/>
      <c r="K522" s="108"/>
      <c r="L522" s="22"/>
      <c r="M522" s="34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</row>
    <row r="523" spans="1:24" ht="14.25" customHeight="1">
      <c r="A523" s="22"/>
      <c r="B523" s="346"/>
      <c r="C523" s="22"/>
      <c r="D523" s="22"/>
      <c r="E523" s="22"/>
      <c r="F523" s="22"/>
      <c r="G523" s="22"/>
      <c r="H523" s="22"/>
      <c r="I523" s="108"/>
      <c r="J523" s="245"/>
      <c r="K523" s="108"/>
      <c r="L523" s="22"/>
      <c r="M523" s="34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</row>
    <row r="524" spans="1:24" ht="14.25" customHeight="1">
      <c r="A524" s="22"/>
      <c r="B524" s="346"/>
      <c r="C524" s="22"/>
      <c r="D524" s="22"/>
      <c r="E524" s="22"/>
      <c r="F524" s="22"/>
      <c r="G524" s="22"/>
      <c r="H524" s="22"/>
      <c r="I524" s="108"/>
      <c r="J524" s="245"/>
      <c r="K524" s="108"/>
      <c r="L524" s="22"/>
      <c r="M524" s="34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</row>
    <row r="525" spans="1:24" ht="14.25" customHeight="1">
      <c r="A525" s="22"/>
      <c r="B525" s="346"/>
      <c r="C525" s="22"/>
      <c r="D525" s="22"/>
      <c r="E525" s="22"/>
      <c r="F525" s="22"/>
      <c r="G525" s="22"/>
      <c r="H525" s="22"/>
      <c r="I525" s="108"/>
      <c r="J525" s="245"/>
      <c r="K525" s="108"/>
      <c r="L525" s="22"/>
      <c r="M525" s="34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</row>
    <row r="526" spans="1:24" ht="14.25" customHeight="1">
      <c r="A526" s="22"/>
      <c r="B526" s="346"/>
      <c r="C526" s="22"/>
      <c r="D526" s="22"/>
      <c r="E526" s="22"/>
      <c r="F526" s="22"/>
      <c r="G526" s="22"/>
      <c r="H526" s="22"/>
      <c r="I526" s="108"/>
      <c r="J526" s="245"/>
      <c r="K526" s="108"/>
      <c r="L526" s="22"/>
      <c r="M526" s="34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</row>
    <row r="527" spans="1:24" ht="14.25" customHeight="1">
      <c r="A527" s="22"/>
      <c r="B527" s="346"/>
      <c r="C527" s="22"/>
      <c r="D527" s="22"/>
      <c r="E527" s="22"/>
      <c r="F527" s="22"/>
      <c r="G527" s="22"/>
      <c r="H527" s="22"/>
      <c r="I527" s="108"/>
      <c r="J527" s="245"/>
      <c r="K527" s="108"/>
      <c r="L527" s="22"/>
      <c r="M527" s="34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</row>
    <row r="528" spans="1:24" ht="14.25" customHeight="1">
      <c r="A528" s="22"/>
      <c r="B528" s="346"/>
      <c r="C528" s="22"/>
      <c r="D528" s="22"/>
      <c r="E528" s="22"/>
      <c r="F528" s="22"/>
      <c r="G528" s="22"/>
      <c r="H528" s="22"/>
      <c r="I528" s="108"/>
      <c r="J528" s="245"/>
      <c r="K528" s="108"/>
      <c r="L528" s="22"/>
      <c r="M528" s="34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</row>
    <row r="529" spans="1:24" ht="14.25" customHeight="1">
      <c r="A529" s="22"/>
      <c r="B529" s="346"/>
      <c r="C529" s="22"/>
      <c r="D529" s="22"/>
      <c r="E529" s="22"/>
      <c r="F529" s="22"/>
      <c r="G529" s="22"/>
      <c r="H529" s="22"/>
      <c r="I529" s="108"/>
      <c r="J529" s="245"/>
      <c r="K529" s="108"/>
      <c r="L529" s="22"/>
      <c r="M529" s="34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</row>
    <row r="530" spans="1:24" ht="14.25" customHeight="1">
      <c r="A530" s="22"/>
      <c r="B530" s="346"/>
      <c r="C530" s="22"/>
      <c r="D530" s="22"/>
      <c r="E530" s="22"/>
      <c r="F530" s="22"/>
      <c r="G530" s="22"/>
      <c r="H530" s="22"/>
      <c r="I530" s="108"/>
      <c r="J530" s="245"/>
      <c r="K530" s="108"/>
      <c r="L530" s="22"/>
      <c r="M530" s="34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</row>
    <row r="531" spans="1:24" ht="14.25" customHeight="1">
      <c r="A531" s="22"/>
      <c r="B531" s="346"/>
      <c r="C531" s="22"/>
      <c r="D531" s="22"/>
      <c r="E531" s="22"/>
      <c r="F531" s="22"/>
      <c r="G531" s="22"/>
      <c r="H531" s="22"/>
      <c r="I531" s="108"/>
      <c r="J531" s="245"/>
      <c r="K531" s="108"/>
      <c r="L531" s="22"/>
      <c r="M531" s="34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</row>
    <row r="532" spans="1:24" ht="14.25" customHeight="1">
      <c r="A532" s="22"/>
      <c r="B532" s="346"/>
      <c r="C532" s="22"/>
      <c r="D532" s="22"/>
      <c r="E532" s="22"/>
      <c r="F532" s="22"/>
      <c r="G532" s="22"/>
      <c r="H532" s="22"/>
      <c r="I532" s="108"/>
      <c r="J532" s="245"/>
      <c r="K532" s="108"/>
      <c r="L532" s="22"/>
      <c r="M532" s="34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</row>
    <row r="533" spans="1:24" ht="14.25" customHeight="1">
      <c r="A533" s="22"/>
      <c r="B533" s="346"/>
      <c r="C533" s="22"/>
      <c r="D533" s="22"/>
      <c r="E533" s="22"/>
      <c r="F533" s="22"/>
      <c r="G533" s="22"/>
      <c r="H533" s="22"/>
      <c r="I533" s="108"/>
      <c r="J533" s="245"/>
      <c r="K533" s="108"/>
      <c r="L533" s="22"/>
      <c r="M533" s="34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</row>
    <row r="534" spans="1:24" ht="14.25" customHeight="1">
      <c r="A534" s="22"/>
      <c r="B534" s="346"/>
      <c r="C534" s="22"/>
      <c r="D534" s="22"/>
      <c r="E534" s="22"/>
      <c r="F534" s="22"/>
      <c r="G534" s="22"/>
      <c r="H534" s="22"/>
      <c r="I534" s="108"/>
      <c r="J534" s="245"/>
      <c r="K534" s="108"/>
      <c r="L534" s="22"/>
      <c r="M534" s="34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</row>
    <row r="535" spans="1:24" ht="14.25" customHeight="1">
      <c r="A535" s="22"/>
      <c r="B535" s="346"/>
      <c r="C535" s="22"/>
      <c r="D535" s="22"/>
      <c r="E535" s="22"/>
      <c r="F535" s="22"/>
      <c r="G535" s="22"/>
      <c r="H535" s="22"/>
      <c r="I535" s="108"/>
      <c r="J535" s="245"/>
      <c r="K535" s="108"/>
      <c r="L535" s="22"/>
      <c r="M535" s="34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</row>
    <row r="536" spans="1:24" ht="14.25" customHeight="1">
      <c r="A536" s="22"/>
      <c r="B536" s="346"/>
      <c r="C536" s="22"/>
      <c r="D536" s="22"/>
      <c r="E536" s="22"/>
      <c r="F536" s="22"/>
      <c r="G536" s="22"/>
      <c r="H536" s="22"/>
      <c r="I536" s="108"/>
      <c r="J536" s="245"/>
      <c r="K536" s="108"/>
      <c r="L536" s="22"/>
      <c r="M536" s="34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</row>
    <row r="537" spans="1:24" ht="14.25" customHeight="1">
      <c r="A537" s="22"/>
      <c r="B537" s="346"/>
      <c r="C537" s="22"/>
      <c r="D537" s="22"/>
      <c r="E537" s="22"/>
      <c r="F537" s="22"/>
      <c r="G537" s="22"/>
      <c r="H537" s="22"/>
      <c r="I537" s="108"/>
      <c r="J537" s="245"/>
      <c r="K537" s="108"/>
      <c r="L537" s="22"/>
      <c r="M537" s="34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</row>
    <row r="538" spans="1:24" ht="14.25" customHeight="1">
      <c r="A538" s="22"/>
      <c r="B538" s="346"/>
      <c r="C538" s="22"/>
      <c r="D538" s="22"/>
      <c r="E538" s="22"/>
      <c r="F538" s="22"/>
      <c r="G538" s="22"/>
      <c r="H538" s="22"/>
      <c r="I538" s="108"/>
      <c r="J538" s="245"/>
      <c r="K538" s="108"/>
      <c r="L538" s="22"/>
      <c r="M538" s="34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</row>
    <row r="539" spans="1:24" ht="14.25" customHeight="1">
      <c r="A539" s="22"/>
      <c r="B539" s="346"/>
      <c r="C539" s="22"/>
      <c r="D539" s="22"/>
      <c r="E539" s="22"/>
      <c r="F539" s="22"/>
      <c r="G539" s="22"/>
      <c r="H539" s="22"/>
      <c r="I539" s="108"/>
      <c r="J539" s="245"/>
      <c r="K539" s="108"/>
      <c r="L539" s="22"/>
      <c r="M539" s="34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</row>
    <row r="540" spans="1:24" ht="14.25" customHeight="1">
      <c r="A540" s="22"/>
      <c r="B540" s="346"/>
      <c r="C540" s="22"/>
      <c r="D540" s="22"/>
      <c r="E540" s="22"/>
      <c r="F540" s="22"/>
      <c r="G540" s="22"/>
      <c r="H540" s="22"/>
      <c r="I540" s="108"/>
      <c r="J540" s="245"/>
      <c r="K540" s="108"/>
      <c r="L540" s="22"/>
      <c r="M540" s="34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</row>
    <row r="541" spans="1:24" ht="14.25" customHeight="1">
      <c r="A541" s="22"/>
      <c r="B541" s="346"/>
      <c r="C541" s="22"/>
      <c r="D541" s="22"/>
      <c r="E541" s="22"/>
      <c r="F541" s="22"/>
      <c r="G541" s="22"/>
      <c r="H541" s="22"/>
      <c r="I541" s="108"/>
      <c r="J541" s="245"/>
      <c r="K541" s="108"/>
      <c r="L541" s="22"/>
      <c r="M541" s="34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</row>
    <row r="542" spans="1:24" ht="14.25" customHeight="1">
      <c r="A542" s="22"/>
      <c r="B542" s="346"/>
      <c r="C542" s="22"/>
      <c r="D542" s="22"/>
      <c r="E542" s="22"/>
      <c r="F542" s="22"/>
      <c r="G542" s="22"/>
      <c r="H542" s="22"/>
      <c r="I542" s="108"/>
      <c r="J542" s="245"/>
      <c r="K542" s="108"/>
      <c r="L542" s="22"/>
      <c r="M542" s="34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</row>
    <row r="543" spans="1:24" ht="14.25" customHeight="1">
      <c r="A543" s="22"/>
      <c r="B543" s="346"/>
      <c r="C543" s="22"/>
      <c r="D543" s="22"/>
      <c r="E543" s="22"/>
      <c r="F543" s="22"/>
      <c r="G543" s="22"/>
      <c r="H543" s="22"/>
      <c r="I543" s="108"/>
      <c r="J543" s="245"/>
      <c r="K543" s="108"/>
      <c r="L543" s="22"/>
      <c r="M543" s="34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</row>
    <row r="544" spans="1:24" ht="14.25" customHeight="1">
      <c r="A544" s="22"/>
      <c r="B544" s="346"/>
      <c r="C544" s="22"/>
      <c r="D544" s="22"/>
      <c r="E544" s="22"/>
      <c r="F544" s="22"/>
      <c r="G544" s="22"/>
      <c r="H544" s="22"/>
      <c r="I544" s="108"/>
      <c r="J544" s="245"/>
      <c r="K544" s="108"/>
      <c r="L544" s="22"/>
      <c r="M544" s="34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</row>
    <row r="545" spans="1:24" ht="14.25" customHeight="1">
      <c r="A545" s="22"/>
      <c r="B545" s="346"/>
      <c r="C545" s="22"/>
      <c r="D545" s="22"/>
      <c r="E545" s="22"/>
      <c r="F545" s="22"/>
      <c r="G545" s="22"/>
      <c r="H545" s="22"/>
      <c r="I545" s="108"/>
      <c r="J545" s="245"/>
      <c r="K545" s="108"/>
      <c r="L545" s="22"/>
      <c r="M545" s="34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</row>
    <row r="546" spans="1:24" ht="14.25" customHeight="1">
      <c r="A546" s="22"/>
      <c r="B546" s="346"/>
      <c r="C546" s="22"/>
      <c r="D546" s="22"/>
      <c r="E546" s="22"/>
      <c r="F546" s="22"/>
      <c r="G546" s="22"/>
      <c r="H546" s="22"/>
      <c r="I546" s="108"/>
      <c r="J546" s="245"/>
      <c r="K546" s="108"/>
      <c r="L546" s="22"/>
      <c r="M546" s="34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</row>
    <row r="547" spans="1:24" ht="14.25" customHeight="1">
      <c r="A547" s="22"/>
      <c r="B547" s="346"/>
      <c r="C547" s="22"/>
      <c r="D547" s="22"/>
      <c r="E547" s="22"/>
      <c r="F547" s="22"/>
      <c r="G547" s="22"/>
      <c r="H547" s="22"/>
      <c r="I547" s="108"/>
      <c r="J547" s="245"/>
      <c r="K547" s="108"/>
      <c r="L547" s="22"/>
      <c r="M547" s="34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</row>
    <row r="548" spans="1:24" ht="14.25" customHeight="1">
      <c r="A548" s="22"/>
      <c r="B548" s="346"/>
      <c r="C548" s="22"/>
      <c r="D548" s="22"/>
      <c r="E548" s="22"/>
      <c r="F548" s="22"/>
      <c r="G548" s="22"/>
      <c r="H548" s="22"/>
      <c r="I548" s="108"/>
      <c r="J548" s="245"/>
      <c r="K548" s="108"/>
      <c r="L548" s="22"/>
      <c r="M548" s="34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</row>
    <row r="549" spans="1:24" ht="14.25" customHeight="1">
      <c r="A549" s="22"/>
      <c r="B549" s="346"/>
      <c r="C549" s="22"/>
      <c r="D549" s="22"/>
      <c r="E549" s="22"/>
      <c r="F549" s="22"/>
      <c r="G549" s="22"/>
      <c r="H549" s="22"/>
      <c r="I549" s="108"/>
      <c r="J549" s="245"/>
      <c r="K549" s="108"/>
      <c r="L549" s="22"/>
      <c r="M549" s="34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</row>
    <row r="550" spans="1:24" ht="14.25" customHeight="1">
      <c r="A550" s="22"/>
      <c r="B550" s="346"/>
      <c r="C550" s="22"/>
      <c r="D550" s="22"/>
      <c r="E550" s="22"/>
      <c r="F550" s="22"/>
      <c r="G550" s="22"/>
      <c r="H550" s="22"/>
      <c r="I550" s="108"/>
      <c r="J550" s="245"/>
      <c r="K550" s="108"/>
      <c r="L550" s="22"/>
      <c r="M550" s="34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</row>
    <row r="551" spans="1:24" ht="14.25" customHeight="1">
      <c r="A551" s="22"/>
      <c r="B551" s="346"/>
      <c r="C551" s="22"/>
      <c r="D551" s="22"/>
      <c r="E551" s="22"/>
      <c r="F551" s="22"/>
      <c r="G551" s="22"/>
      <c r="H551" s="22"/>
      <c r="I551" s="108"/>
      <c r="J551" s="245"/>
      <c r="K551" s="108"/>
      <c r="L551" s="22"/>
      <c r="M551" s="34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</row>
    <row r="552" spans="1:24" ht="14.25" customHeight="1">
      <c r="A552" s="22"/>
      <c r="B552" s="346"/>
      <c r="C552" s="22"/>
      <c r="D552" s="22"/>
      <c r="E552" s="22"/>
      <c r="F552" s="22"/>
      <c r="G552" s="22"/>
      <c r="H552" s="22"/>
      <c r="I552" s="108"/>
      <c r="J552" s="245"/>
      <c r="K552" s="108"/>
      <c r="L552" s="22"/>
      <c r="M552" s="34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</row>
    <row r="553" spans="1:24" ht="14.25" customHeight="1">
      <c r="A553" s="22"/>
      <c r="B553" s="346"/>
      <c r="C553" s="22"/>
      <c r="D553" s="22"/>
      <c r="E553" s="22"/>
      <c r="F553" s="22"/>
      <c r="G553" s="22"/>
      <c r="H553" s="22"/>
      <c r="I553" s="108"/>
      <c r="J553" s="245"/>
      <c r="K553" s="108"/>
      <c r="L553" s="22"/>
      <c r="M553" s="34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</row>
    <row r="554" spans="1:24" ht="14.25" customHeight="1">
      <c r="A554" s="22"/>
      <c r="B554" s="346"/>
      <c r="C554" s="22"/>
      <c r="D554" s="22"/>
      <c r="E554" s="22"/>
      <c r="F554" s="22"/>
      <c r="G554" s="22"/>
      <c r="H554" s="22"/>
      <c r="I554" s="108"/>
      <c r="J554" s="245"/>
      <c r="K554" s="108"/>
      <c r="L554" s="22"/>
      <c r="M554" s="34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</row>
    <row r="555" spans="1:24" ht="14.25" customHeight="1">
      <c r="A555" s="22"/>
      <c r="B555" s="346"/>
      <c r="C555" s="22"/>
      <c r="D555" s="22"/>
      <c r="E555" s="22"/>
      <c r="F555" s="22"/>
      <c r="G555" s="22"/>
      <c r="H555" s="22"/>
      <c r="I555" s="108"/>
      <c r="J555" s="245"/>
      <c r="K555" s="108"/>
      <c r="L555" s="22"/>
      <c r="M555" s="34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</row>
    <row r="556" spans="1:24" ht="14.25" customHeight="1">
      <c r="A556" s="22"/>
      <c r="B556" s="346"/>
      <c r="C556" s="22"/>
      <c r="D556" s="22"/>
      <c r="E556" s="22"/>
      <c r="F556" s="22"/>
      <c r="G556" s="22"/>
      <c r="H556" s="22"/>
      <c r="I556" s="108"/>
      <c r="J556" s="245"/>
      <c r="K556" s="108"/>
      <c r="L556" s="22"/>
      <c r="M556" s="34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</row>
    <row r="557" spans="1:24" ht="14.25" customHeight="1">
      <c r="A557" s="22"/>
      <c r="B557" s="346"/>
      <c r="C557" s="22"/>
      <c r="D557" s="22"/>
      <c r="E557" s="22"/>
      <c r="F557" s="22"/>
      <c r="G557" s="22"/>
      <c r="H557" s="22"/>
      <c r="I557" s="108"/>
      <c r="J557" s="245"/>
      <c r="K557" s="108"/>
      <c r="L557" s="22"/>
      <c r="M557" s="34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</row>
    <row r="558" spans="1:24" ht="14.25" customHeight="1">
      <c r="A558" s="22"/>
      <c r="B558" s="346"/>
      <c r="C558" s="22"/>
      <c r="D558" s="22"/>
      <c r="E558" s="22"/>
      <c r="F558" s="22"/>
      <c r="G558" s="22"/>
      <c r="H558" s="22"/>
      <c r="I558" s="108"/>
      <c r="J558" s="245"/>
      <c r="K558" s="108"/>
      <c r="L558" s="22"/>
      <c r="M558" s="34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</row>
    <row r="559" spans="1:24" ht="14.25" customHeight="1">
      <c r="A559" s="22"/>
      <c r="B559" s="346"/>
      <c r="C559" s="22"/>
      <c r="D559" s="22"/>
      <c r="E559" s="22"/>
      <c r="F559" s="22"/>
      <c r="G559" s="22"/>
      <c r="H559" s="22"/>
      <c r="I559" s="108"/>
      <c r="J559" s="245"/>
      <c r="K559" s="108"/>
      <c r="L559" s="22"/>
      <c r="M559" s="34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</row>
    <row r="560" spans="1:24" ht="14.25" customHeight="1">
      <c r="A560" s="22"/>
      <c r="B560" s="346"/>
      <c r="C560" s="22"/>
      <c r="D560" s="22"/>
      <c r="E560" s="22"/>
      <c r="F560" s="22"/>
      <c r="G560" s="22"/>
      <c r="H560" s="22"/>
      <c r="I560" s="108"/>
      <c r="J560" s="245"/>
      <c r="K560" s="108"/>
      <c r="L560" s="22"/>
      <c r="M560" s="34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</row>
    <row r="561" spans="1:24" ht="14.25" customHeight="1">
      <c r="A561" s="22"/>
      <c r="B561" s="346"/>
      <c r="C561" s="22"/>
      <c r="D561" s="22"/>
      <c r="E561" s="22"/>
      <c r="F561" s="22"/>
      <c r="G561" s="22"/>
      <c r="H561" s="22"/>
      <c r="I561" s="108"/>
      <c r="J561" s="245"/>
      <c r="K561" s="108"/>
      <c r="L561" s="22"/>
      <c r="M561" s="34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</row>
    <row r="562" spans="1:24" ht="14.25" customHeight="1">
      <c r="A562" s="22"/>
      <c r="B562" s="346"/>
      <c r="C562" s="22"/>
      <c r="D562" s="22"/>
      <c r="E562" s="22"/>
      <c r="F562" s="22"/>
      <c r="G562" s="22"/>
      <c r="H562" s="22"/>
      <c r="I562" s="108"/>
      <c r="J562" s="245"/>
      <c r="K562" s="108"/>
      <c r="L562" s="22"/>
      <c r="M562" s="34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</row>
    <row r="563" spans="1:24" ht="14.25" customHeight="1">
      <c r="A563" s="22"/>
      <c r="B563" s="346"/>
      <c r="C563" s="22"/>
      <c r="D563" s="22"/>
      <c r="E563" s="22"/>
      <c r="F563" s="22"/>
      <c r="G563" s="22"/>
      <c r="H563" s="22"/>
      <c r="I563" s="108"/>
      <c r="J563" s="245"/>
      <c r="K563" s="108"/>
      <c r="L563" s="22"/>
      <c r="M563" s="34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</row>
    <row r="564" spans="1:24" ht="14.25" customHeight="1">
      <c r="A564" s="22"/>
      <c r="B564" s="346"/>
      <c r="C564" s="22"/>
      <c r="D564" s="22"/>
      <c r="E564" s="22"/>
      <c r="F564" s="22"/>
      <c r="G564" s="22"/>
      <c r="H564" s="22"/>
      <c r="I564" s="108"/>
      <c r="J564" s="245"/>
      <c r="K564" s="108"/>
      <c r="L564" s="22"/>
      <c r="M564" s="34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</row>
    <row r="565" spans="1:24" ht="14.25" customHeight="1">
      <c r="A565" s="22"/>
      <c r="B565" s="346"/>
      <c r="C565" s="22"/>
      <c r="D565" s="22"/>
      <c r="E565" s="22"/>
      <c r="F565" s="22"/>
      <c r="G565" s="22"/>
      <c r="H565" s="22"/>
      <c r="I565" s="108"/>
      <c r="J565" s="245"/>
      <c r="K565" s="108"/>
      <c r="L565" s="22"/>
      <c r="M565" s="34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</row>
    <row r="566" spans="1:24" ht="14.25" customHeight="1">
      <c r="A566" s="22"/>
      <c r="B566" s="346"/>
      <c r="C566" s="22"/>
      <c r="D566" s="22"/>
      <c r="E566" s="22"/>
      <c r="F566" s="22"/>
      <c r="G566" s="22"/>
      <c r="H566" s="22"/>
      <c r="I566" s="108"/>
      <c r="J566" s="245"/>
      <c r="K566" s="108"/>
      <c r="L566" s="22"/>
      <c r="M566" s="34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</row>
    <row r="567" spans="1:24" ht="14.25" customHeight="1">
      <c r="A567" s="22"/>
      <c r="B567" s="346"/>
      <c r="C567" s="22"/>
      <c r="D567" s="22"/>
      <c r="E567" s="22"/>
      <c r="F567" s="22"/>
      <c r="G567" s="22"/>
      <c r="H567" s="22"/>
      <c r="I567" s="108"/>
      <c r="J567" s="245"/>
      <c r="K567" s="108"/>
      <c r="L567" s="22"/>
      <c r="M567" s="34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</row>
    <row r="568" spans="1:24" ht="14.25" customHeight="1">
      <c r="A568" s="22"/>
      <c r="B568" s="346"/>
      <c r="C568" s="22"/>
      <c r="D568" s="22"/>
      <c r="E568" s="22"/>
      <c r="F568" s="22"/>
      <c r="G568" s="22"/>
      <c r="H568" s="22"/>
      <c r="I568" s="108"/>
      <c r="J568" s="245"/>
      <c r="K568" s="108"/>
      <c r="L568" s="22"/>
      <c r="M568" s="34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</row>
    <row r="569" spans="1:24" ht="14.25" customHeight="1">
      <c r="A569" s="22"/>
      <c r="B569" s="346"/>
      <c r="C569" s="22"/>
      <c r="D569" s="22"/>
      <c r="E569" s="22"/>
      <c r="F569" s="22"/>
      <c r="G569" s="22"/>
      <c r="H569" s="22"/>
      <c r="I569" s="108"/>
      <c r="J569" s="245"/>
      <c r="K569" s="108"/>
      <c r="L569" s="22"/>
      <c r="M569" s="34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</row>
    <row r="570" spans="1:24" ht="14.25" customHeight="1">
      <c r="A570" s="22"/>
      <c r="B570" s="346"/>
      <c r="C570" s="22"/>
      <c r="D570" s="22"/>
      <c r="E570" s="22"/>
      <c r="F570" s="22"/>
      <c r="G570" s="22"/>
      <c r="H570" s="22"/>
      <c r="I570" s="108"/>
      <c r="J570" s="245"/>
      <c r="K570" s="108"/>
      <c r="L570" s="22"/>
      <c r="M570" s="34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</row>
    <row r="571" spans="1:24" ht="14.25" customHeight="1">
      <c r="A571" s="22"/>
      <c r="B571" s="346"/>
      <c r="C571" s="22"/>
      <c r="D571" s="22"/>
      <c r="E571" s="22"/>
      <c r="F571" s="22"/>
      <c r="G571" s="22"/>
      <c r="H571" s="22"/>
      <c r="I571" s="108"/>
      <c r="J571" s="245"/>
      <c r="K571" s="108"/>
      <c r="L571" s="22"/>
      <c r="M571" s="34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</row>
    <row r="572" spans="1:24" ht="14.25" customHeight="1">
      <c r="A572" s="22"/>
      <c r="B572" s="346"/>
      <c r="C572" s="22"/>
      <c r="D572" s="22"/>
      <c r="E572" s="22"/>
      <c r="F572" s="22"/>
      <c r="G572" s="22"/>
      <c r="H572" s="22"/>
      <c r="I572" s="108"/>
      <c r="J572" s="245"/>
      <c r="K572" s="108"/>
      <c r="L572" s="22"/>
      <c r="M572" s="34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</row>
    <row r="573" spans="1:24" ht="14.25" customHeight="1">
      <c r="A573" s="22"/>
      <c r="B573" s="346"/>
      <c r="C573" s="22"/>
      <c r="D573" s="22"/>
      <c r="E573" s="22"/>
      <c r="F573" s="22"/>
      <c r="G573" s="22"/>
      <c r="H573" s="22"/>
      <c r="I573" s="108"/>
      <c r="J573" s="245"/>
      <c r="K573" s="108"/>
      <c r="L573" s="22"/>
      <c r="M573" s="34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</row>
    <row r="574" spans="1:24" ht="14.25" customHeight="1">
      <c r="A574" s="22"/>
      <c r="B574" s="346"/>
      <c r="C574" s="22"/>
      <c r="D574" s="22"/>
      <c r="E574" s="22"/>
      <c r="F574" s="22"/>
      <c r="G574" s="22"/>
      <c r="H574" s="22"/>
      <c r="I574" s="108"/>
      <c r="J574" s="245"/>
      <c r="K574" s="108"/>
      <c r="L574" s="22"/>
      <c r="M574" s="34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</row>
    <row r="575" spans="1:24" ht="14.25" customHeight="1">
      <c r="A575" s="22"/>
      <c r="B575" s="346"/>
      <c r="C575" s="22"/>
      <c r="D575" s="22"/>
      <c r="E575" s="22"/>
      <c r="F575" s="22"/>
      <c r="G575" s="22"/>
      <c r="H575" s="22"/>
      <c r="I575" s="108"/>
      <c r="J575" s="245"/>
      <c r="K575" s="108"/>
      <c r="L575" s="22"/>
      <c r="M575" s="34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</row>
    <row r="576" spans="1:24" ht="14.25" customHeight="1">
      <c r="A576" s="22"/>
      <c r="B576" s="346"/>
      <c r="C576" s="22"/>
      <c r="D576" s="22"/>
      <c r="E576" s="22"/>
      <c r="F576" s="22"/>
      <c r="G576" s="22"/>
      <c r="H576" s="22"/>
      <c r="I576" s="108"/>
      <c r="J576" s="245"/>
      <c r="K576" s="108"/>
      <c r="L576" s="22"/>
      <c r="M576" s="34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</row>
    <row r="577" spans="1:24" ht="14.25" customHeight="1">
      <c r="A577" s="22"/>
      <c r="B577" s="346"/>
      <c r="C577" s="22"/>
      <c r="D577" s="22"/>
      <c r="E577" s="22"/>
      <c r="F577" s="22"/>
      <c r="G577" s="22"/>
      <c r="H577" s="22"/>
      <c r="I577" s="108"/>
      <c r="J577" s="245"/>
      <c r="K577" s="108"/>
      <c r="L577" s="22"/>
      <c r="M577" s="34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</row>
    <row r="578" spans="1:24" ht="14.25" customHeight="1">
      <c r="A578" s="22"/>
      <c r="B578" s="346"/>
      <c r="C578" s="22"/>
      <c r="D578" s="22"/>
      <c r="E578" s="22"/>
      <c r="F578" s="22"/>
      <c r="G578" s="22"/>
      <c r="H578" s="22"/>
      <c r="I578" s="108"/>
      <c r="J578" s="245"/>
      <c r="K578" s="108"/>
      <c r="L578" s="22"/>
      <c r="M578" s="34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</row>
    <row r="579" spans="1:24" ht="14.25" customHeight="1">
      <c r="A579" s="22"/>
      <c r="B579" s="346"/>
      <c r="C579" s="22"/>
      <c r="D579" s="22"/>
      <c r="E579" s="22"/>
      <c r="F579" s="22"/>
      <c r="G579" s="22"/>
      <c r="H579" s="22"/>
      <c r="I579" s="108"/>
      <c r="J579" s="245"/>
      <c r="K579" s="108"/>
      <c r="L579" s="22"/>
      <c r="M579" s="34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</row>
    <row r="580" spans="1:24" ht="14.25" customHeight="1">
      <c r="A580" s="22"/>
      <c r="B580" s="346"/>
      <c r="C580" s="22"/>
      <c r="D580" s="22"/>
      <c r="E580" s="22"/>
      <c r="F580" s="22"/>
      <c r="G580" s="22"/>
      <c r="H580" s="22"/>
      <c r="I580" s="108"/>
      <c r="J580" s="245"/>
      <c r="K580" s="108"/>
      <c r="L580" s="22"/>
      <c r="M580" s="34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</row>
    <row r="581" spans="1:24" ht="14.25" customHeight="1">
      <c r="A581" s="22"/>
      <c r="B581" s="346"/>
      <c r="C581" s="22"/>
      <c r="D581" s="22"/>
      <c r="E581" s="22"/>
      <c r="F581" s="22"/>
      <c r="G581" s="22"/>
      <c r="H581" s="22"/>
      <c r="I581" s="108"/>
      <c r="J581" s="245"/>
      <c r="K581" s="108"/>
      <c r="L581" s="22"/>
      <c r="M581" s="34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</row>
    <row r="582" spans="1:24" ht="14.25" customHeight="1">
      <c r="A582" s="22"/>
      <c r="B582" s="346"/>
      <c r="C582" s="22"/>
      <c r="D582" s="22"/>
      <c r="E582" s="22"/>
      <c r="F582" s="22"/>
      <c r="G582" s="22"/>
      <c r="H582" s="22"/>
      <c r="I582" s="108"/>
      <c r="J582" s="245"/>
      <c r="K582" s="108"/>
      <c r="L582" s="22"/>
      <c r="M582" s="34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</row>
    <row r="583" spans="1:24" ht="14.25" customHeight="1">
      <c r="A583" s="22"/>
      <c r="B583" s="346"/>
      <c r="C583" s="22"/>
      <c r="D583" s="22"/>
      <c r="E583" s="22"/>
      <c r="F583" s="22"/>
      <c r="G583" s="22"/>
      <c r="H583" s="22"/>
      <c r="I583" s="108"/>
      <c r="J583" s="245"/>
      <c r="K583" s="108"/>
      <c r="L583" s="22"/>
      <c r="M583" s="34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</row>
    <row r="584" spans="1:24" ht="14.25" customHeight="1">
      <c r="A584" s="22"/>
      <c r="B584" s="346"/>
      <c r="C584" s="22"/>
      <c r="D584" s="22"/>
      <c r="E584" s="22"/>
      <c r="F584" s="22"/>
      <c r="G584" s="22"/>
      <c r="H584" s="22"/>
      <c r="I584" s="108"/>
      <c r="J584" s="245"/>
      <c r="K584" s="108"/>
      <c r="L584" s="22"/>
      <c r="M584" s="34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</row>
    <row r="585" spans="1:24" ht="14.25" customHeight="1">
      <c r="A585" s="22"/>
      <c r="B585" s="346"/>
      <c r="C585" s="22"/>
      <c r="D585" s="22"/>
      <c r="E585" s="22"/>
      <c r="F585" s="22"/>
      <c r="G585" s="22"/>
      <c r="H585" s="22"/>
      <c r="I585" s="108"/>
      <c r="J585" s="245"/>
      <c r="K585" s="108"/>
      <c r="L585" s="22"/>
      <c r="M585" s="34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</row>
    <row r="586" spans="1:24" ht="14.25" customHeight="1">
      <c r="A586" s="22"/>
      <c r="B586" s="346"/>
      <c r="C586" s="22"/>
      <c r="D586" s="22"/>
      <c r="E586" s="22"/>
      <c r="F586" s="22"/>
      <c r="G586" s="22"/>
      <c r="H586" s="22"/>
      <c r="I586" s="108"/>
      <c r="J586" s="245"/>
      <c r="K586" s="108"/>
      <c r="L586" s="22"/>
      <c r="M586" s="34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</row>
    <row r="587" spans="1:24" ht="14.25" customHeight="1">
      <c r="A587" s="22"/>
      <c r="B587" s="346"/>
      <c r="C587" s="22"/>
      <c r="D587" s="22"/>
      <c r="E587" s="22"/>
      <c r="F587" s="22"/>
      <c r="G587" s="22"/>
      <c r="H587" s="22"/>
      <c r="I587" s="108"/>
      <c r="J587" s="245"/>
      <c r="K587" s="108"/>
      <c r="L587" s="22"/>
      <c r="M587" s="34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</row>
    <row r="588" spans="1:24" ht="14.25" customHeight="1">
      <c r="A588" s="22"/>
      <c r="B588" s="346"/>
      <c r="C588" s="22"/>
      <c r="D588" s="22"/>
      <c r="E588" s="22"/>
      <c r="F588" s="22"/>
      <c r="G588" s="22"/>
      <c r="H588" s="22"/>
      <c r="I588" s="108"/>
      <c r="J588" s="245"/>
      <c r="K588" s="108"/>
      <c r="L588" s="22"/>
      <c r="M588" s="34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</row>
    <row r="589" spans="1:24" ht="14.25" customHeight="1">
      <c r="A589" s="22"/>
      <c r="B589" s="346"/>
      <c r="C589" s="22"/>
      <c r="D589" s="22"/>
      <c r="E589" s="22"/>
      <c r="F589" s="22"/>
      <c r="G589" s="22"/>
      <c r="H589" s="22"/>
      <c r="I589" s="108"/>
      <c r="J589" s="245"/>
      <c r="K589" s="108"/>
      <c r="L589" s="22"/>
      <c r="M589" s="34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</row>
    <row r="590" spans="1:24" ht="14.25" customHeight="1">
      <c r="A590" s="22"/>
      <c r="B590" s="346"/>
      <c r="C590" s="22"/>
      <c r="D590" s="22"/>
      <c r="E590" s="22"/>
      <c r="F590" s="22"/>
      <c r="G590" s="22"/>
      <c r="H590" s="22"/>
      <c r="I590" s="108"/>
      <c r="J590" s="245"/>
      <c r="K590" s="108"/>
      <c r="L590" s="22"/>
      <c r="M590" s="34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</row>
    <row r="591" spans="1:24" ht="14.25" customHeight="1">
      <c r="A591" s="22"/>
      <c r="B591" s="346"/>
      <c r="C591" s="22"/>
      <c r="D591" s="22"/>
      <c r="E591" s="22"/>
      <c r="F591" s="22"/>
      <c r="G591" s="22"/>
      <c r="H591" s="22"/>
      <c r="I591" s="108"/>
      <c r="J591" s="245"/>
      <c r="K591" s="108"/>
      <c r="L591" s="22"/>
      <c r="M591" s="34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</row>
    <row r="592" spans="1:24" ht="14.25" customHeight="1">
      <c r="A592" s="22"/>
      <c r="B592" s="346"/>
      <c r="C592" s="22"/>
      <c r="D592" s="22"/>
      <c r="E592" s="22"/>
      <c r="F592" s="22"/>
      <c r="G592" s="22"/>
      <c r="H592" s="22"/>
      <c r="I592" s="108"/>
      <c r="J592" s="245"/>
      <c r="K592" s="108"/>
      <c r="L592" s="22"/>
      <c r="M592" s="34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</row>
    <row r="593" spans="1:24" ht="14.25" customHeight="1">
      <c r="A593" s="22"/>
      <c r="B593" s="346"/>
      <c r="C593" s="22"/>
      <c r="D593" s="22"/>
      <c r="E593" s="22"/>
      <c r="F593" s="22"/>
      <c r="G593" s="22"/>
      <c r="H593" s="22"/>
      <c r="I593" s="108"/>
      <c r="J593" s="245"/>
      <c r="K593" s="108"/>
      <c r="L593" s="22"/>
      <c r="M593" s="34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</row>
    <row r="594" spans="1:24" ht="14.25" customHeight="1">
      <c r="A594" s="22"/>
      <c r="B594" s="346"/>
      <c r="C594" s="22"/>
      <c r="D594" s="22"/>
      <c r="E594" s="22"/>
      <c r="F594" s="22"/>
      <c r="G594" s="22"/>
      <c r="H594" s="22"/>
      <c r="I594" s="108"/>
      <c r="J594" s="245"/>
      <c r="K594" s="108"/>
      <c r="L594" s="22"/>
      <c r="M594" s="34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</row>
    <row r="595" spans="1:24" ht="14.25" customHeight="1">
      <c r="A595" s="22"/>
      <c r="B595" s="346"/>
      <c r="C595" s="22"/>
      <c r="D595" s="22"/>
      <c r="E595" s="22"/>
      <c r="F595" s="22"/>
      <c r="G595" s="22"/>
      <c r="H595" s="22"/>
      <c r="I595" s="108"/>
      <c r="J595" s="245"/>
      <c r="K595" s="108"/>
      <c r="L595" s="22"/>
      <c r="M595" s="34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</row>
    <row r="596" spans="1:24" ht="14.25" customHeight="1">
      <c r="A596" s="22"/>
      <c r="B596" s="346"/>
      <c r="C596" s="22"/>
      <c r="D596" s="22"/>
      <c r="E596" s="22"/>
      <c r="F596" s="22"/>
      <c r="G596" s="22"/>
      <c r="H596" s="22"/>
      <c r="I596" s="108"/>
      <c r="J596" s="245"/>
      <c r="K596" s="108"/>
      <c r="L596" s="22"/>
      <c r="M596" s="34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</row>
    <row r="597" spans="1:24" ht="14.25" customHeight="1">
      <c r="A597" s="22"/>
      <c r="B597" s="346"/>
      <c r="C597" s="22"/>
      <c r="D597" s="22"/>
      <c r="E597" s="22"/>
      <c r="F597" s="22"/>
      <c r="G597" s="22"/>
      <c r="H597" s="22"/>
      <c r="I597" s="108"/>
      <c r="J597" s="245"/>
      <c r="K597" s="108"/>
      <c r="L597" s="22"/>
      <c r="M597" s="34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</row>
    <row r="598" spans="1:24" ht="14.25" customHeight="1">
      <c r="A598" s="22"/>
      <c r="B598" s="346"/>
      <c r="C598" s="22"/>
      <c r="D598" s="22"/>
      <c r="E598" s="22"/>
      <c r="F598" s="22"/>
      <c r="G598" s="22"/>
      <c r="H598" s="22"/>
      <c r="I598" s="108"/>
      <c r="J598" s="245"/>
      <c r="K598" s="108"/>
      <c r="L598" s="22"/>
      <c r="M598" s="34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</row>
    <row r="599" spans="1:24" ht="14.25" customHeight="1">
      <c r="A599" s="22"/>
      <c r="B599" s="346"/>
      <c r="C599" s="22"/>
      <c r="D599" s="22"/>
      <c r="E599" s="22"/>
      <c r="F599" s="22"/>
      <c r="G599" s="22"/>
      <c r="H599" s="22"/>
      <c r="I599" s="108"/>
      <c r="J599" s="245"/>
      <c r="K599" s="108"/>
      <c r="L599" s="22"/>
      <c r="M599" s="34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</row>
    <row r="600" spans="1:24" ht="14.25" customHeight="1">
      <c r="A600" s="22"/>
      <c r="B600" s="346"/>
      <c r="C600" s="22"/>
      <c r="D600" s="22"/>
      <c r="E600" s="22"/>
      <c r="F600" s="22"/>
      <c r="G600" s="22"/>
      <c r="H600" s="22"/>
      <c r="I600" s="108"/>
      <c r="J600" s="245"/>
      <c r="K600" s="108"/>
      <c r="L600" s="22"/>
      <c r="M600" s="34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</row>
    <row r="601" spans="1:24" ht="14.25" customHeight="1">
      <c r="A601" s="22"/>
      <c r="B601" s="346"/>
      <c r="C601" s="22"/>
      <c r="D601" s="22"/>
      <c r="E601" s="22"/>
      <c r="F601" s="22"/>
      <c r="G601" s="22"/>
      <c r="H601" s="22"/>
      <c r="I601" s="108"/>
      <c r="J601" s="245"/>
      <c r="K601" s="108"/>
      <c r="L601" s="22"/>
      <c r="M601" s="34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</row>
    <row r="602" spans="1:24" ht="14.25" customHeight="1">
      <c r="A602" s="22"/>
      <c r="B602" s="346"/>
      <c r="C602" s="22"/>
      <c r="D602" s="22"/>
      <c r="E602" s="22"/>
      <c r="F602" s="22"/>
      <c r="G602" s="22"/>
      <c r="H602" s="22"/>
      <c r="I602" s="108"/>
      <c r="J602" s="245"/>
      <c r="K602" s="108"/>
      <c r="L602" s="22"/>
      <c r="M602" s="34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</row>
    <row r="603" spans="1:24" ht="14.25" customHeight="1">
      <c r="A603" s="22"/>
      <c r="B603" s="346"/>
      <c r="C603" s="22"/>
      <c r="D603" s="22"/>
      <c r="E603" s="22"/>
      <c r="F603" s="22"/>
      <c r="G603" s="22"/>
      <c r="H603" s="22"/>
      <c r="I603" s="108"/>
      <c r="J603" s="245"/>
      <c r="K603" s="108"/>
      <c r="L603" s="22"/>
      <c r="M603" s="34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</row>
    <row r="604" spans="1:24" ht="14.25" customHeight="1">
      <c r="A604" s="22"/>
      <c r="B604" s="346"/>
      <c r="C604" s="22"/>
      <c r="D604" s="22"/>
      <c r="E604" s="22"/>
      <c r="F604" s="22"/>
      <c r="G604" s="22"/>
      <c r="H604" s="22"/>
      <c r="I604" s="108"/>
      <c r="J604" s="245"/>
      <c r="K604" s="108"/>
      <c r="L604" s="22"/>
      <c r="M604" s="34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</row>
    <row r="605" spans="1:24" ht="14.25" customHeight="1">
      <c r="A605" s="22"/>
      <c r="B605" s="346"/>
      <c r="C605" s="22"/>
      <c r="D605" s="22"/>
      <c r="E605" s="22"/>
      <c r="F605" s="22"/>
      <c r="G605" s="22"/>
      <c r="H605" s="22"/>
      <c r="I605" s="108"/>
      <c r="J605" s="245"/>
      <c r="K605" s="108"/>
      <c r="L605" s="22"/>
      <c r="M605" s="34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</row>
    <row r="606" spans="1:24" ht="14.25" customHeight="1">
      <c r="A606" s="22"/>
      <c r="B606" s="346"/>
      <c r="C606" s="22"/>
      <c r="D606" s="22"/>
      <c r="E606" s="22"/>
      <c r="F606" s="22"/>
      <c r="G606" s="22"/>
      <c r="H606" s="22"/>
      <c r="I606" s="108"/>
      <c r="J606" s="245"/>
      <c r="K606" s="108"/>
      <c r="L606" s="22"/>
      <c r="M606" s="34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</row>
    <row r="607" spans="1:24" ht="14.25" customHeight="1">
      <c r="A607" s="22"/>
      <c r="B607" s="346"/>
      <c r="C607" s="22"/>
      <c r="D607" s="22"/>
      <c r="E607" s="22"/>
      <c r="F607" s="22"/>
      <c r="G607" s="22"/>
      <c r="H607" s="22"/>
      <c r="I607" s="108"/>
      <c r="J607" s="245"/>
      <c r="K607" s="108"/>
      <c r="L607" s="22"/>
      <c r="M607" s="34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</row>
    <row r="608" spans="1:24" ht="14.25" customHeight="1">
      <c r="A608" s="22"/>
      <c r="B608" s="346"/>
      <c r="C608" s="22"/>
      <c r="D608" s="22"/>
      <c r="E608" s="22"/>
      <c r="F608" s="22"/>
      <c r="G608" s="22"/>
      <c r="H608" s="22"/>
      <c r="I608" s="108"/>
      <c r="J608" s="245"/>
      <c r="K608" s="108"/>
      <c r="L608" s="22"/>
      <c r="M608" s="34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</row>
    <row r="609" spans="1:24" ht="14.25" customHeight="1">
      <c r="A609" s="22"/>
      <c r="B609" s="346"/>
      <c r="C609" s="22"/>
      <c r="D609" s="22"/>
      <c r="E609" s="22"/>
      <c r="F609" s="22"/>
      <c r="G609" s="22"/>
      <c r="H609" s="22"/>
      <c r="I609" s="108"/>
      <c r="J609" s="245"/>
      <c r="K609" s="108"/>
      <c r="L609" s="22"/>
      <c r="M609" s="34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</row>
    <row r="610" spans="1:24" ht="14.25" customHeight="1">
      <c r="A610" s="22"/>
      <c r="B610" s="346"/>
      <c r="C610" s="22"/>
      <c r="D610" s="22"/>
      <c r="E610" s="22"/>
      <c r="F610" s="22"/>
      <c r="G610" s="22"/>
      <c r="H610" s="22"/>
      <c r="I610" s="108"/>
      <c r="J610" s="245"/>
      <c r="K610" s="108"/>
      <c r="L610" s="22"/>
      <c r="M610" s="34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</row>
  </sheetData>
  <mergeCells count="166">
    <mergeCell ref="M18:M19"/>
    <mergeCell ref="A20:A21"/>
    <mergeCell ref="F3:F4"/>
    <mergeCell ref="G3:G4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L79:L90"/>
    <mergeCell ref="M79:M90"/>
    <mergeCell ref="A16:A17"/>
    <mergeCell ref="B16:B17"/>
    <mergeCell ref="L22:L52"/>
    <mergeCell ref="L53:L57"/>
    <mergeCell ref="L58:L63"/>
    <mergeCell ref="J3:K3"/>
    <mergeCell ref="L3:L4"/>
    <mergeCell ref="L10:L11"/>
    <mergeCell ref="M10:M11"/>
    <mergeCell ref="L12:L13"/>
    <mergeCell ref="M12:M13"/>
    <mergeCell ref="M22:M52"/>
    <mergeCell ref="M53:M57"/>
    <mergeCell ref="M58:M63"/>
    <mergeCell ref="H3:H4"/>
    <mergeCell ref="I3:I4"/>
    <mergeCell ref="A18:A19"/>
    <mergeCell ref="B18:B19"/>
    <mergeCell ref="C18:C19"/>
    <mergeCell ref="D18:D19"/>
    <mergeCell ref="E18:E19"/>
    <mergeCell ref="L18:L19"/>
    <mergeCell ref="L91:L102"/>
    <mergeCell ref="M91:M102"/>
    <mergeCell ref="M103:M114"/>
    <mergeCell ref="M115:M122"/>
    <mergeCell ref="M123:M124"/>
    <mergeCell ref="M126:M127"/>
    <mergeCell ref="M129:M130"/>
    <mergeCell ref="J136:J138"/>
    <mergeCell ref="L136:L138"/>
    <mergeCell ref="M136:M138"/>
    <mergeCell ref="L103:L114"/>
    <mergeCell ref="L115:L122"/>
    <mergeCell ref="L123:L124"/>
    <mergeCell ref="L126:L127"/>
    <mergeCell ref="L129:L130"/>
    <mergeCell ref="L139:L143"/>
    <mergeCell ref="L144:L145"/>
    <mergeCell ref="M162:M163"/>
    <mergeCell ref="M164:M165"/>
    <mergeCell ref="M167:M168"/>
    <mergeCell ref="M169:M171"/>
    <mergeCell ref="M174:M175"/>
    <mergeCell ref="M139:M143"/>
    <mergeCell ref="M144:M145"/>
    <mergeCell ref="M146:M148"/>
    <mergeCell ref="M150:M151"/>
    <mergeCell ref="M152:M155"/>
    <mergeCell ref="M158:M159"/>
    <mergeCell ref="M160:M161"/>
    <mergeCell ref="L167:L168"/>
    <mergeCell ref="L169:L171"/>
    <mergeCell ref="L174:L175"/>
    <mergeCell ref="L146:L148"/>
    <mergeCell ref="L150:L151"/>
    <mergeCell ref="L152:L155"/>
    <mergeCell ref="L158:L159"/>
    <mergeCell ref="L160:L161"/>
    <mergeCell ref="L162:L163"/>
    <mergeCell ref="L164:L165"/>
    <mergeCell ref="B1:M1"/>
    <mergeCell ref="A2:L2"/>
    <mergeCell ref="A3:A4"/>
    <mergeCell ref="B3:B4"/>
    <mergeCell ref="C3:C4"/>
    <mergeCell ref="D3:D4"/>
    <mergeCell ref="E3:E4"/>
    <mergeCell ref="C16:C17"/>
    <mergeCell ref="E16:E17"/>
    <mergeCell ref="L16:L17"/>
    <mergeCell ref="M16:M17"/>
    <mergeCell ref="B20:B21"/>
    <mergeCell ref="E20:E21"/>
    <mergeCell ref="L20:L21"/>
    <mergeCell ref="M20:M21"/>
    <mergeCell ref="A74:A76"/>
    <mergeCell ref="B74:B76"/>
    <mergeCell ref="L74:L76"/>
    <mergeCell ref="M74:M76"/>
    <mergeCell ref="A77:A78"/>
    <mergeCell ref="B77:B78"/>
    <mergeCell ref="L77:L78"/>
    <mergeCell ref="M77:M78"/>
    <mergeCell ref="L64:L65"/>
    <mergeCell ref="M64:M65"/>
    <mergeCell ref="L66:L69"/>
    <mergeCell ref="M66:M69"/>
    <mergeCell ref="M70:M71"/>
    <mergeCell ref="M72:M73"/>
    <mergeCell ref="L70:L71"/>
    <mergeCell ref="L72:L73"/>
    <mergeCell ref="A160:A161"/>
    <mergeCell ref="A162:A163"/>
    <mergeCell ref="A164:A165"/>
    <mergeCell ref="A167:A168"/>
    <mergeCell ref="A169:A171"/>
    <mergeCell ref="B162:B163"/>
    <mergeCell ref="B164:B165"/>
    <mergeCell ref="B167:B168"/>
    <mergeCell ref="B169:B171"/>
    <mergeCell ref="A174:K175"/>
    <mergeCell ref="A150:A151"/>
    <mergeCell ref="B150:B151"/>
    <mergeCell ref="A152:A155"/>
    <mergeCell ref="B152:B155"/>
    <mergeCell ref="A158:A159"/>
    <mergeCell ref="B158:B159"/>
    <mergeCell ref="B160:B161"/>
    <mergeCell ref="A22:A52"/>
    <mergeCell ref="B22:B52"/>
    <mergeCell ref="A53:A57"/>
    <mergeCell ref="B53:B57"/>
    <mergeCell ref="A58:A63"/>
    <mergeCell ref="B58:B63"/>
    <mergeCell ref="B64:B65"/>
    <mergeCell ref="A64:A65"/>
    <mergeCell ref="A66:A69"/>
    <mergeCell ref="B66:B69"/>
    <mergeCell ref="A70:A71"/>
    <mergeCell ref="B70:B71"/>
    <mergeCell ref="A72:A73"/>
    <mergeCell ref="B72:B73"/>
    <mergeCell ref="B115:B122"/>
    <mergeCell ref="E117:E118"/>
    <mergeCell ref="E121:E122"/>
    <mergeCell ref="A79:A90"/>
    <mergeCell ref="B79:B90"/>
    <mergeCell ref="A91:A102"/>
    <mergeCell ref="B91:B102"/>
    <mergeCell ref="A103:A114"/>
    <mergeCell ref="B103:B114"/>
    <mergeCell ref="A115:A122"/>
    <mergeCell ref="A123:A124"/>
    <mergeCell ref="B123:B124"/>
    <mergeCell ref="A126:A127"/>
    <mergeCell ref="B126:B127"/>
    <mergeCell ref="A129:A130"/>
    <mergeCell ref="B129:B130"/>
    <mergeCell ref="B136:B138"/>
    <mergeCell ref="E139:E141"/>
    <mergeCell ref="E147:E148"/>
    <mergeCell ref="E152:E154"/>
    <mergeCell ref="A136:A138"/>
    <mergeCell ref="A139:A143"/>
    <mergeCell ref="B139:B143"/>
    <mergeCell ref="A144:A145"/>
    <mergeCell ref="B144:B145"/>
    <mergeCell ref="A146:A148"/>
    <mergeCell ref="B146:B148"/>
  </mergeCells>
  <pageMargins left="0.7" right="0.7" top="0.75" bottom="0.75" header="0" footer="0"/>
  <pageSetup scale="6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B607"/>
  <sheetViews>
    <sheetView workbookViewId="0"/>
  </sheetViews>
  <sheetFormatPr defaultColWidth="14.42578125" defaultRowHeight="15" customHeight="1"/>
  <cols>
    <col min="1" max="1" width="4.85546875" customWidth="1"/>
    <col min="2" max="2" width="25.85546875" customWidth="1"/>
    <col min="3" max="3" width="25.5703125" customWidth="1"/>
    <col min="4" max="4" width="15.5703125" customWidth="1"/>
    <col min="5" max="5" width="9.28515625" customWidth="1"/>
    <col min="6" max="6" width="9.85546875" customWidth="1"/>
    <col min="7" max="7" width="14.42578125" hidden="1" customWidth="1"/>
    <col min="8" max="8" width="8.42578125" customWidth="1"/>
    <col min="9" max="9" width="7.42578125" customWidth="1"/>
    <col min="10" max="10" width="7.85546875" customWidth="1"/>
    <col min="11" max="11" width="10.5703125" customWidth="1"/>
    <col min="12" max="12" width="11.28515625" customWidth="1"/>
    <col min="13" max="13" width="12.140625" customWidth="1"/>
    <col min="14" max="14" width="19.140625" customWidth="1"/>
    <col min="15" max="15" width="16.85546875" customWidth="1"/>
    <col min="16" max="16" width="27.42578125" customWidth="1"/>
    <col min="17" max="17" width="15.140625" customWidth="1"/>
    <col min="18" max="28" width="9.140625" customWidth="1"/>
  </cols>
  <sheetData>
    <row r="1" spans="1:28" ht="159.75" customHeight="1">
      <c r="A1" s="843" t="s">
        <v>782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844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</row>
    <row r="2" spans="1:28" ht="18" customHeight="1">
      <c r="A2" s="845" t="s">
        <v>783</v>
      </c>
      <c r="B2" s="846"/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7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</row>
    <row r="3" spans="1:28" ht="43.5" customHeight="1">
      <c r="A3" s="848" t="s">
        <v>11</v>
      </c>
      <c r="B3" s="842" t="s">
        <v>12</v>
      </c>
      <c r="C3" s="842" t="s">
        <v>13</v>
      </c>
      <c r="D3" s="842" t="s">
        <v>14</v>
      </c>
      <c r="E3" s="842" t="s">
        <v>16</v>
      </c>
      <c r="F3" s="842" t="s">
        <v>557</v>
      </c>
      <c r="G3" s="842" t="s">
        <v>558</v>
      </c>
      <c r="H3" s="841" t="s">
        <v>559</v>
      </c>
      <c r="I3" s="842" t="s">
        <v>560</v>
      </c>
      <c r="J3" s="842" t="s">
        <v>18</v>
      </c>
      <c r="K3" s="839" t="s">
        <v>19</v>
      </c>
      <c r="L3" s="850" t="s">
        <v>20</v>
      </c>
      <c r="M3" s="815"/>
      <c r="N3" s="839" t="s">
        <v>21</v>
      </c>
      <c r="O3" s="849" t="s">
        <v>22</v>
      </c>
      <c r="P3" s="266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2.5" customHeight="1">
      <c r="A4" s="831"/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117" t="s">
        <v>23</v>
      </c>
      <c r="M4" s="21" t="s">
        <v>24</v>
      </c>
      <c r="N4" s="732"/>
      <c r="O4" s="742"/>
      <c r="P4" s="348" t="s">
        <v>784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2" customHeight="1">
      <c r="A5" s="836">
        <v>1</v>
      </c>
      <c r="B5" s="771" t="s">
        <v>785</v>
      </c>
      <c r="C5" s="24" t="s">
        <v>786</v>
      </c>
      <c r="D5" s="24" t="s">
        <v>787</v>
      </c>
      <c r="E5" s="24" t="s">
        <v>29</v>
      </c>
      <c r="F5" s="24" t="s">
        <v>33</v>
      </c>
      <c r="G5" s="24" t="s">
        <v>788</v>
      </c>
      <c r="H5" s="28">
        <v>30</v>
      </c>
      <c r="I5" s="24">
        <v>16</v>
      </c>
      <c r="J5" s="24">
        <v>1</v>
      </c>
      <c r="K5" s="87">
        <v>100000</v>
      </c>
      <c r="L5" s="193">
        <v>1</v>
      </c>
      <c r="M5" s="87">
        <v>100000</v>
      </c>
      <c r="N5" s="87">
        <v>100000</v>
      </c>
      <c r="O5" s="840">
        <f>N5+N6+N7</f>
        <v>118750</v>
      </c>
      <c r="P5" s="754">
        <f>O5*20%</f>
        <v>23750</v>
      </c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</row>
    <row r="6" spans="1:28" ht="12" customHeight="1">
      <c r="A6" s="803"/>
      <c r="B6" s="772"/>
      <c r="C6" s="30" t="s">
        <v>786</v>
      </c>
      <c r="D6" s="30" t="s">
        <v>787</v>
      </c>
      <c r="E6" s="30" t="s">
        <v>29</v>
      </c>
      <c r="F6" s="30" t="s">
        <v>33</v>
      </c>
      <c r="G6" s="30" t="s">
        <v>788</v>
      </c>
      <c r="H6" s="37">
        <v>30</v>
      </c>
      <c r="I6" s="30">
        <v>15</v>
      </c>
      <c r="J6" s="30">
        <v>3</v>
      </c>
      <c r="K6" s="36">
        <v>37500</v>
      </c>
      <c r="L6" s="152">
        <v>0.25</v>
      </c>
      <c r="M6" s="33">
        <f t="shared" ref="M6:M7" si="0">K6*L6</f>
        <v>9375</v>
      </c>
      <c r="N6" s="33">
        <f t="shared" ref="N6:N7" si="1">K6*L6</f>
        <v>9375</v>
      </c>
      <c r="O6" s="747"/>
      <c r="P6" s="752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</row>
    <row r="7" spans="1:28" ht="12" customHeight="1">
      <c r="A7" s="837"/>
      <c r="B7" s="773"/>
      <c r="C7" s="42" t="s">
        <v>786</v>
      </c>
      <c r="D7" s="42" t="s">
        <v>787</v>
      </c>
      <c r="E7" s="42" t="s">
        <v>29</v>
      </c>
      <c r="F7" s="42" t="s">
        <v>33</v>
      </c>
      <c r="G7" s="42" t="s">
        <v>788</v>
      </c>
      <c r="H7" s="46">
        <v>30</v>
      </c>
      <c r="I7" s="42">
        <v>15</v>
      </c>
      <c r="J7" s="42">
        <v>3</v>
      </c>
      <c r="K7" s="45">
        <v>37500</v>
      </c>
      <c r="L7" s="196">
        <v>0.25</v>
      </c>
      <c r="M7" s="47">
        <f t="shared" si="0"/>
        <v>9375</v>
      </c>
      <c r="N7" s="47">
        <f t="shared" si="1"/>
        <v>9375</v>
      </c>
      <c r="O7" s="794"/>
      <c r="P7" s="725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</row>
    <row r="8" spans="1:28" ht="12" customHeight="1">
      <c r="A8" s="836">
        <v>2</v>
      </c>
      <c r="B8" s="771" t="s">
        <v>789</v>
      </c>
      <c r="C8" s="24" t="s">
        <v>786</v>
      </c>
      <c r="D8" s="24" t="s">
        <v>787</v>
      </c>
      <c r="E8" s="24" t="s">
        <v>29</v>
      </c>
      <c r="F8" s="24" t="s">
        <v>33</v>
      </c>
      <c r="G8" s="24" t="s">
        <v>788</v>
      </c>
      <c r="H8" s="28">
        <v>30</v>
      </c>
      <c r="I8" s="24">
        <v>20</v>
      </c>
      <c r="J8" s="24">
        <v>3</v>
      </c>
      <c r="K8" s="87">
        <v>37500</v>
      </c>
      <c r="L8" s="193">
        <v>1</v>
      </c>
      <c r="M8" s="87">
        <v>37500</v>
      </c>
      <c r="N8" s="87">
        <v>37500</v>
      </c>
      <c r="O8" s="793">
        <f>N8+N9</f>
        <v>46875</v>
      </c>
      <c r="P8" s="754">
        <f>O8*20%</f>
        <v>9375</v>
      </c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</row>
    <row r="9" spans="1:28" ht="21" customHeight="1">
      <c r="A9" s="837"/>
      <c r="B9" s="773"/>
      <c r="C9" s="42" t="s">
        <v>786</v>
      </c>
      <c r="D9" s="42" t="s">
        <v>787</v>
      </c>
      <c r="E9" s="42" t="s">
        <v>29</v>
      </c>
      <c r="F9" s="42" t="s">
        <v>33</v>
      </c>
      <c r="G9" s="42" t="s">
        <v>788</v>
      </c>
      <c r="H9" s="46">
        <v>30</v>
      </c>
      <c r="I9" s="42">
        <v>16</v>
      </c>
      <c r="J9" s="42">
        <v>3</v>
      </c>
      <c r="K9" s="45">
        <v>37500</v>
      </c>
      <c r="L9" s="196">
        <v>0.25</v>
      </c>
      <c r="M9" s="47">
        <f>K9*L9</f>
        <v>9375</v>
      </c>
      <c r="N9" s="47">
        <f>K9*L9</f>
        <v>9375</v>
      </c>
      <c r="O9" s="794"/>
      <c r="P9" s="725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</row>
    <row r="10" spans="1:28" ht="39.75" customHeight="1">
      <c r="A10" s="272">
        <v>3</v>
      </c>
      <c r="B10" s="351" t="s">
        <v>790</v>
      </c>
      <c r="C10" s="68" t="s">
        <v>786</v>
      </c>
      <c r="D10" s="68" t="s">
        <v>787</v>
      </c>
      <c r="E10" s="68" t="s">
        <v>29</v>
      </c>
      <c r="F10" s="68" t="s">
        <v>33</v>
      </c>
      <c r="G10" s="68" t="s">
        <v>788</v>
      </c>
      <c r="H10" s="72">
        <v>30</v>
      </c>
      <c r="I10" s="68">
        <v>16</v>
      </c>
      <c r="J10" s="68">
        <v>3</v>
      </c>
      <c r="K10" s="71">
        <v>37500</v>
      </c>
      <c r="L10" s="71">
        <v>37500</v>
      </c>
      <c r="M10" s="71">
        <v>37500</v>
      </c>
      <c r="N10" s="71">
        <v>37500</v>
      </c>
      <c r="O10" s="198">
        <v>37500</v>
      </c>
      <c r="P10" s="352">
        <f t="shared" ref="P10:P12" si="2">O10*20%</f>
        <v>7500</v>
      </c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</row>
    <row r="11" spans="1:28" ht="36.75" customHeight="1">
      <c r="A11" s="272">
        <v>4</v>
      </c>
      <c r="B11" s="353" t="s">
        <v>791</v>
      </c>
      <c r="C11" s="183" t="s">
        <v>786</v>
      </c>
      <c r="D11" s="183" t="s">
        <v>787</v>
      </c>
      <c r="E11" s="183" t="s">
        <v>29</v>
      </c>
      <c r="F11" s="183" t="s">
        <v>33</v>
      </c>
      <c r="G11" s="183" t="s">
        <v>788</v>
      </c>
      <c r="H11" s="273">
        <v>30</v>
      </c>
      <c r="I11" s="183">
        <v>20</v>
      </c>
      <c r="J11" s="183">
        <v>2</v>
      </c>
      <c r="K11" s="131">
        <v>75000</v>
      </c>
      <c r="L11" s="132">
        <v>1</v>
      </c>
      <c r="M11" s="131">
        <v>75000</v>
      </c>
      <c r="N11" s="131">
        <v>75000</v>
      </c>
      <c r="O11" s="135">
        <v>75000</v>
      </c>
      <c r="P11" s="354">
        <f t="shared" si="2"/>
        <v>15000</v>
      </c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</row>
    <row r="12" spans="1:28" ht="19.5" customHeight="1">
      <c r="A12" s="836">
        <v>5</v>
      </c>
      <c r="B12" s="771" t="s">
        <v>792</v>
      </c>
      <c r="C12" s="24" t="s">
        <v>786</v>
      </c>
      <c r="D12" s="24" t="s">
        <v>787</v>
      </c>
      <c r="E12" s="24" t="s">
        <v>29</v>
      </c>
      <c r="F12" s="24" t="s">
        <v>33</v>
      </c>
      <c r="G12" s="24" t="s">
        <v>788</v>
      </c>
      <c r="H12" s="28">
        <v>30</v>
      </c>
      <c r="I12" s="24">
        <v>19</v>
      </c>
      <c r="J12" s="24">
        <v>1</v>
      </c>
      <c r="K12" s="87">
        <v>100000</v>
      </c>
      <c r="L12" s="193">
        <v>1</v>
      </c>
      <c r="M12" s="87">
        <v>100000</v>
      </c>
      <c r="N12" s="87">
        <v>100000</v>
      </c>
      <c r="O12" s="793">
        <f>N12+N13+N14+N15+N15</f>
        <v>146875</v>
      </c>
      <c r="P12" s="754">
        <f t="shared" si="2"/>
        <v>29375</v>
      </c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</row>
    <row r="13" spans="1:28" ht="20.25" customHeight="1">
      <c r="A13" s="803"/>
      <c r="B13" s="772"/>
      <c r="C13" s="30" t="s">
        <v>786</v>
      </c>
      <c r="D13" s="30" t="s">
        <v>787</v>
      </c>
      <c r="E13" s="30" t="s">
        <v>29</v>
      </c>
      <c r="F13" s="30" t="s">
        <v>33</v>
      </c>
      <c r="G13" s="30" t="s">
        <v>788</v>
      </c>
      <c r="H13" s="37">
        <v>30</v>
      </c>
      <c r="I13" s="30">
        <v>18</v>
      </c>
      <c r="J13" s="30">
        <v>3</v>
      </c>
      <c r="K13" s="36">
        <v>37500</v>
      </c>
      <c r="L13" s="152">
        <v>0.25</v>
      </c>
      <c r="M13" s="33">
        <f t="shared" ref="M13:M343" si="3">K13*L13</f>
        <v>9375</v>
      </c>
      <c r="N13" s="33">
        <f t="shared" ref="N13:N48" si="4">K13*L13</f>
        <v>9375</v>
      </c>
      <c r="O13" s="747"/>
      <c r="P13" s="752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</row>
    <row r="14" spans="1:28" ht="19.5" customHeight="1">
      <c r="A14" s="803"/>
      <c r="B14" s="772"/>
      <c r="C14" s="30" t="s">
        <v>786</v>
      </c>
      <c r="D14" s="30" t="s">
        <v>787</v>
      </c>
      <c r="E14" s="30" t="s">
        <v>29</v>
      </c>
      <c r="F14" s="30" t="s">
        <v>30</v>
      </c>
      <c r="G14" s="30" t="s">
        <v>793</v>
      </c>
      <c r="H14" s="37">
        <v>15</v>
      </c>
      <c r="I14" s="30">
        <v>16</v>
      </c>
      <c r="J14" s="30">
        <v>3</v>
      </c>
      <c r="K14" s="36">
        <v>25000</v>
      </c>
      <c r="L14" s="152">
        <v>1</v>
      </c>
      <c r="M14" s="33">
        <f t="shared" si="3"/>
        <v>25000</v>
      </c>
      <c r="N14" s="33">
        <f t="shared" si="4"/>
        <v>25000</v>
      </c>
      <c r="O14" s="747"/>
      <c r="P14" s="752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</row>
    <row r="15" spans="1:28" ht="17.25" customHeight="1">
      <c r="A15" s="803"/>
      <c r="B15" s="772"/>
      <c r="C15" s="30" t="s">
        <v>786</v>
      </c>
      <c r="D15" s="30" t="s">
        <v>787</v>
      </c>
      <c r="E15" s="30" t="s">
        <v>29</v>
      </c>
      <c r="F15" s="30" t="s">
        <v>30</v>
      </c>
      <c r="G15" s="30" t="s">
        <v>793</v>
      </c>
      <c r="H15" s="37">
        <v>15</v>
      </c>
      <c r="I15" s="30">
        <v>16</v>
      </c>
      <c r="J15" s="30">
        <v>3</v>
      </c>
      <c r="K15" s="36">
        <v>25000</v>
      </c>
      <c r="L15" s="152">
        <v>0.25</v>
      </c>
      <c r="M15" s="33">
        <f t="shared" si="3"/>
        <v>6250</v>
      </c>
      <c r="N15" s="33">
        <f t="shared" si="4"/>
        <v>6250</v>
      </c>
      <c r="O15" s="747"/>
      <c r="P15" s="752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</row>
    <row r="16" spans="1:28" ht="15" customHeight="1">
      <c r="A16" s="837"/>
      <c r="B16" s="773"/>
      <c r="C16" s="42" t="s">
        <v>786</v>
      </c>
      <c r="D16" s="42" t="s">
        <v>787</v>
      </c>
      <c r="E16" s="42" t="s">
        <v>29</v>
      </c>
      <c r="F16" s="42" t="s">
        <v>30</v>
      </c>
      <c r="G16" s="42" t="s">
        <v>793</v>
      </c>
      <c r="H16" s="46">
        <v>15</v>
      </c>
      <c r="I16" s="42">
        <v>15</v>
      </c>
      <c r="J16" s="42">
        <v>3</v>
      </c>
      <c r="K16" s="45">
        <v>25000</v>
      </c>
      <c r="L16" s="196">
        <v>0.25</v>
      </c>
      <c r="M16" s="47">
        <f t="shared" si="3"/>
        <v>6250</v>
      </c>
      <c r="N16" s="47">
        <f t="shared" si="4"/>
        <v>6250</v>
      </c>
      <c r="O16" s="794"/>
      <c r="P16" s="725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</row>
    <row r="17" spans="1:28" ht="12" customHeight="1">
      <c r="A17" s="836">
        <v>6</v>
      </c>
      <c r="B17" s="771" t="s">
        <v>794</v>
      </c>
      <c r="C17" s="24" t="s">
        <v>786</v>
      </c>
      <c r="D17" s="24" t="s">
        <v>787</v>
      </c>
      <c r="E17" s="24" t="s">
        <v>29</v>
      </c>
      <c r="F17" s="24" t="s">
        <v>33</v>
      </c>
      <c r="G17" s="24" t="s">
        <v>788</v>
      </c>
      <c r="H17" s="28">
        <v>30</v>
      </c>
      <c r="I17" s="24">
        <v>19</v>
      </c>
      <c r="J17" s="24">
        <v>2</v>
      </c>
      <c r="K17" s="87">
        <v>75000</v>
      </c>
      <c r="L17" s="193">
        <v>1</v>
      </c>
      <c r="M17" s="355">
        <f t="shared" si="3"/>
        <v>75000</v>
      </c>
      <c r="N17" s="27">
        <f t="shared" si="4"/>
        <v>75000</v>
      </c>
      <c r="O17" s="793">
        <f>N17+N18+N19</f>
        <v>103125</v>
      </c>
      <c r="P17" s="754">
        <f>O17*20%</f>
        <v>20625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</row>
    <row r="18" spans="1:28" ht="12" customHeight="1">
      <c r="A18" s="803"/>
      <c r="B18" s="772"/>
      <c r="C18" s="30" t="s">
        <v>786</v>
      </c>
      <c r="D18" s="30" t="s">
        <v>787</v>
      </c>
      <c r="E18" s="30" t="s">
        <v>29</v>
      </c>
      <c r="F18" s="30" t="s">
        <v>33</v>
      </c>
      <c r="G18" s="30" t="s">
        <v>788</v>
      </c>
      <c r="H18" s="37">
        <v>30</v>
      </c>
      <c r="I18" s="30">
        <v>18</v>
      </c>
      <c r="J18" s="30">
        <v>2</v>
      </c>
      <c r="K18" s="36">
        <v>75000</v>
      </c>
      <c r="L18" s="152">
        <v>0.25</v>
      </c>
      <c r="M18" s="356">
        <f t="shared" si="3"/>
        <v>18750</v>
      </c>
      <c r="N18" s="33">
        <f t="shared" si="4"/>
        <v>18750</v>
      </c>
      <c r="O18" s="747"/>
      <c r="P18" s="752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</row>
    <row r="19" spans="1:28" ht="12" customHeight="1">
      <c r="A19" s="837"/>
      <c r="B19" s="773"/>
      <c r="C19" s="42" t="s">
        <v>786</v>
      </c>
      <c r="D19" s="42" t="s">
        <v>787</v>
      </c>
      <c r="E19" s="42" t="s">
        <v>29</v>
      </c>
      <c r="F19" s="42" t="s">
        <v>33</v>
      </c>
      <c r="G19" s="42" t="s">
        <v>788</v>
      </c>
      <c r="H19" s="46">
        <v>30</v>
      </c>
      <c r="I19" s="42">
        <v>18</v>
      </c>
      <c r="J19" s="42">
        <v>3</v>
      </c>
      <c r="K19" s="45">
        <v>37500</v>
      </c>
      <c r="L19" s="196">
        <v>0.25</v>
      </c>
      <c r="M19" s="357">
        <f t="shared" si="3"/>
        <v>9375</v>
      </c>
      <c r="N19" s="47">
        <f t="shared" si="4"/>
        <v>9375</v>
      </c>
      <c r="O19" s="794"/>
      <c r="P19" s="725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</row>
    <row r="20" spans="1:28" ht="12" customHeight="1">
      <c r="A20" s="836">
        <v>7</v>
      </c>
      <c r="B20" s="838" t="s">
        <v>795</v>
      </c>
      <c r="C20" s="58" t="s">
        <v>786</v>
      </c>
      <c r="D20" s="58" t="s">
        <v>787</v>
      </c>
      <c r="E20" s="58" t="s">
        <v>29</v>
      </c>
      <c r="F20" s="58" t="s">
        <v>33</v>
      </c>
      <c r="G20" s="58" t="s">
        <v>788</v>
      </c>
      <c r="H20" s="62">
        <v>30</v>
      </c>
      <c r="I20" s="58">
        <v>17</v>
      </c>
      <c r="J20" s="58">
        <v>3</v>
      </c>
      <c r="K20" s="61">
        <v>37500</v>
      </c>
      <c r="L20" s="151">
        <v>1</v>
      </c>
      <c r="M20" s="358">
        <f t="shared" si="3"/>
        <v>37500</v>
      </c>
      <c r="N20" s="63">
        <f t="shared" si="4"/>
        <v>37500</v>
      </c>
      <c r="O20" s="741">
        <f>N20+N21</f>
        <v>46875</v>
      </c>
      <c r="P20" s="743">
        <f>O20*20%</f>
        <v>9375</v>
      </c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</row>
    <row r="21" spans="1:28" ht="12" customHeight="1">
      <c r="A21" s="837"/>
      <c r="B21" s="831"/>
      <c r="C21" s="79" t="s">
        <v>786</v>
      </c>
      <c r="D21" s="79" t="s">
        <v>787</v>
      </c>
      <c r="E21" s="79" t="s">
        <v>29</v>
      </c>
      <c r="F21" s="79" t="s">
        <v>33</v>
      </c>
      <c r="G21" s="79" t="s">
        <v>788</v>
      </c>
      <c r="H21" s="83">
        <v>30</v>
      </c>
      <c r="I21" s="79">
        <v>18</v>
      </c>
      <c r="J21" s="79">
        <v>3</v>
      </c>
      <c r="K21" s="82">
        <v>37500</v>
      </c>
      <c r="L21" s="134">
        <v>0.25</v>
      </c>
      <c r="M21" s="359">
        <f t="shared" si="3"/>
        <v>9375</v>
      </c>
      <c r="N21" s="84">
        <f t="shared" si="4"/>
        <v>9375</v>
      </c>
      <c r="O21" s="742"/>
      <c r="P21" s="753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</row>
    <row r="22" spans="1:28" ht="12" customHeight="1">
      <c r="A22" s="836">
        <v>8</v>
      </c>
      <c r="B22" s="771" t="s">
        <v>796</v>
      </c>
      <c r="C22" s="24" t="s">
        <v>786</v>
      </c>
      <c r="D22" s="24" t="s">
        <v>787</v>
      </c>
      <c r="E22" s="24" t="s">
        <v>29</v>
      </c>
      <c r="F22" s="24" t="s">
        <v>33</v>
      </c>
      <c r="G22" s="24" t="s">
        <v>788</v>
      </c>
      <c r="H22" s="28">
        <v>30</v>
      </c>
      <c r="I22" s="24">
        <v>17</v>
      </c>
      <c r="J22" s="24">
        <v>2</v>
      </c>
      <c r="K22" s="87">
        <v>75000</v>
      </c>
      <c r="L22" s="193">
        <v>1</v>
      </c>
      <c r="M22" s="355">
        <f t="shared" si="3"/>
        <v>75000</v>
      </c>
      <c r="N22" s="27">
        <f t="shared" si="4"/>
        <v>75000</v>
      </c>
      <c r="O22" s="793">
        <f>N22+N23+N24+N25+N26</f>
        <v>146875</v>
      </c>
      <c r="P22" s="754">
        <f>O22*20%</f>
        <v>29375</v>
      </c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</row>
    <row r="23" spans="1:28" ht="12" customHeight="1">
      <c r="A23" s="803"/>
      <c r="B23" s="772"/>
      <c r="C23" s="30" t="s">
        <v>786</v>
      </c>
      <c r="D23" s="30" t="s">
        <v>787</v>
      </c>
      <c r="E23" s="30" t="s">
        <v>29</v>
      </c>
      <c r="F23" s="30" t="s">
        <v>33</v>
      </c>
      <c r="G23" s="30" t="s">
        <v>788</v>
      </c>
      <c r="H23" s="37">
        <v>30</v>
      </c>
      <c r="I23" s="30">
        <v>19</v>
      </c>
      <c r="J23" s="30">
        <v>3</v>
      </c>
      <c r="K23" s="36">
        <v>37500</v>
      </c>
      <c r="L23" s="152">
        <v>0.25</v>
      </c>
      <c r="M23" s="356">
        <f t="shared" si="3"/>
        <v>9375</v>
      </c>
      <c r="N23" s="33">
        <f t="shared" si="4"/>
        <v>9375</v>
      </c>
      <c r="O23" s="747"/>
      <c r="P23" s="752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</row>
    <row r="24" spans="1:28" ht="12" customHeight="1">
      <c r="A24" s="803"/>
      <c r="B24" s="772"/>
      <c r="C24" s="30" t="s">
        <v>786</v>
      </c>
      <c r="D24" s="30" t="s">
        <v>787</v>
      </c>
      <c r="E24" s="30" t="s">
        <v>29</v>
      </c>
      <c r="F24" s="30" t="s">
        <v>30</v>
      </c>
      <c r="G24" s="30" t="s">
        <v>793</v>
      </c>
      <c r="H24" s="37">
        <v>15</v>
      </c>
      <c r="I24" s="30">
        <v>15</v>
      </c>
      <c r="J24" s="30">
        <v>1</v>
      </c>
      <c r="K24" s="36">
        <v>50000</v>
      </c>
      <c r="L24" s="152">
        <v>1</v>
      </c>
      <c r="M24" s="356">
        <f t="shared" si="3"/>
        <v>50000</v>
      </c>
      <c r="N24" s="33">
        <f t="shared" si="4"/>
        <v>50000</v>
      </c>
      <c r="O24" s="747"/>
      <c r="P24" s="752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</row>
    <row r="25" spans="1:28" ht="12" customHeight="1">
      <c r="A25" s="803"/>
      <c r="B25" s="772"/>
      <c r="C25" s="30" t="s">
        <v>786</v>
      </c>
      <c r="D25" s="30" t="s">
        <v>787</v>
      </c>
      <c r="E25" s="30" t="s">
        <v>29</v>
      </c>
      <c r="F25" s="30" t="s">
        <v>30</v>
      </c>
      <c r="G25" s="30" t="s">
        <v>793</v>
      </c>
      <c r="H25" s="37">
        <v>15</v>
      </c>
      <c r="I25" s="30">
        <v>16</v>
      </c>
      <c r="J25" s="30">
        <v>3</v>
      </c>
      <c r="K25" s="36">
        <v>25000</v>
      </c>
      <c r="L25" s="152">
        <v>0.25</v>
      </c>
      <c r="M25" s="356">
        <f t="shared" si="3"/>
        <v>6250</v>
      </c>
      <c r="N25" s="33">
        <f t="shared" si="4"/>
        <v>6250</v>
      </c>
      <c r="O25" s="747"/>
      <c r="P25" s="752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</row>
    <row r="26" spans="1:28" ht="22.5" customHeight="1">
      <c r="A26" s="837"/>
      <c r="B26" s="773"/>
      <c r="C26" s="42" t="s">
        <v>786</v>
      </c>
      <c r="D26" s="42" t="s">
        <v>787</v>
      </c>
      <c r="E26" s="42" t="s">
        <v>29</v>
      </c>
      <c r="F26" s="42" t="s">
        <v>30</v>
      </c>
      <c r="G26" s="42" t="s">
        <v>793</v>
      </c>
      <c r="H26" s="46">
        <v>15</v>
      </c>
      <c r="I26" s="42">
        <v>16</v>
      </c>
      <c r="J26" s="42">
        <v>3</v>
      </c>
      <c r="K26" s="45">
        <v>25000</v>
      </c>
      <c r="L26" s="196">
        <v>0.25</v>
      </c>
      <c r="M26" s="357">
        <f t="shared" si="3"/>
        <v>6250</v>
      </c>
      <c r="N26" s="47">
        <f t="shared" si="4"/>
        <v>6250</v>
      </c>
      <c r="O26" s="794"/>
      <c r="P26" s="725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</row>
    <row r="27" spans="1:28" ht="18.75" customHeight="1">
      <c r="A27" s="836">
        <v>9</v>
      </c>
      <c r="B27" s="771" t="s">
        <v>797</v>
      </c>
      <c r="C27" s="24" t="s">
        <v>786</v>
      </c>
      <c r="D27" s="24" t="s">
        <v>787</v>
      </c>
      <c r="E27" s="24" t="s">
        <v>29</v>
      </c>
      <c r="F27" s="24" t="s">
        <v>30</v>
      </c>
      <c r="G27" s="24" t="s">
        <v>793</v>
      </c>
      <c r="H27" s="28">
        <v>15</v>
      </c>
      <c r="I27" s="24">
        <v>16</v>
      </c>
      <c r="J27" s="24">
        <v>1</v>
      </c>
      <c r="K27" s="87">
        <v>50000</v>
      </c>
      <c r="L27" s="193">
        <v>1</v>
      </c>
      <c r="M27" s="355">
        <f t="shared" si="3"/>
        <v>50000</v>
      </c>
      <c r="N27" s="27">
        <f t="shared" si="4"/>
        <v>50000</v>
      </c>
      <c r="O27" s="793">
        <f>N27+N28+N29</f>
        <v>68750</v>
      </c>
      <c r="P27" s="754">
        <f>O27*20%</f>
        <v>13750</v>
      </c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</row>
    <row r="28" spans="1:28" ht="21" customHeight="1">
      <c r="A28" s="803"/>
      <c r="B28" s="772"/>
      <c r="C28" s="30" t="s">
        <v>786</v>
      </c>
      <c r="D28" s="30" t="s">
        <v>787</v>
      </c>
      <c r="E28" s="30" t="s">
        <v>29</v>
      </c>
      <c r="F28" s="30" t="s">
        <v>30</v>
      </c>
      <c r="G28" s="30" t="s">
        <v>793</v>
      </c>
      <c r="H28" s="37">
        <v>15</v>
      </c>
      <c r="I28" s="30">
        <v>18</v>
      </c>
      <c r="J28" s="30">
        <v>2</v>
      </c>
      <c r="K28" s="36">
        <v>37500</v>
      </c>
      <c r="L28" s="152">
        <v>0.25</v>
      </c>
      <c r="M28" s="356">
        <f t="shared" si="3"/>
        <v>9375</v>
      </c>
      <c r="N28" s="33">
        <f t="shared" si="4"/>
        <v>9375</v>
      </c>
      <c r="O28" s="747"/>
      <c r="P28" s="752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</row>
    <row r="29" spans="1:28" ht="19.5" customHeight="1">
      <c r="A29" s="837"/>
      <c r="B29" s="773"/>
      <c r="C29" s="42" t="s">
        <v>786</v>
      </c>
      <c r="D29" s="42" t="s">
        <v>787</v>
      </c>
      <c r="E29" s="42" t="s">
        <v>29</v>
      </c>
      <c r="F29" s="42" t="s">
        <v>30</v>
      </c>
      <c r="G29" s="42" t="s">
        <v>793</v>
      </c>
      <c r="H29" s="46">
        <v>15</v>
      </c>
      <c r="I29" s="42">
        <v>16</v>
      </c>
      <c r="J29" s="42">
        <v>2</v>
      </c>
      <c r="K29" s="45">
        <v>37500</v>
      </c>
      <c r="L29" s="196">
        <v>0.25</v>
      </c>
      <c r="M29" s="357">
        <f t="shared" si="3"/>
        <v>9375</v>
      </c>
      <c r="N29" s="47">
        <f t="shared" si="4"/>
        <v>9375</v>
      </c>
      <c r="O29" s="794"/>
      <c r="P29" s="725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</row>
    <row r="30" spans="1:28" ht="21" customHeight="1">
      <c r="A30" s="836">
        <v>10</v>
      </c>
      <c r="B30" s="771" t="s">
        <v>798</v>
      </c>
      <c r="C30" s="24" t="s">
        <v>786</v>
      </c>
      <c r="D30" s="24" t="s">
        <v>787</v>
      </c>
      <c r="E30" s="24" t="s">
        <v>29</v>
      </c>
      <c r="F30" s="24" t="s">
        <v>33</v>
      </c>
      <c r="G30" s="24" t="s">
        <v>788</v>
      </c>
      <c r="H30" s="28">
        <v>30</v>
      </c>
      <c r="I30" s="24">
        <v>16</v>
      </c>
      <c r="J30" s="24">
        <v>2</v>
      </c>
      <c r="K30" s="87">
        <v>75000</v>
      </c>
      <c r="L30" s="193">
        <v>1</v>
      </c>
      <c r="M30" s="355">
        <f t="shared" si="3"/>
        <v>75000</v>
      </c>
      <c r="N30" s="27">
        <f t="shared" si="4"/>
        <v>75000</v>
      </c>
      <c r="O30" s="793">
        <f>N30+N31+N32</f>
        <v>93750</v>
      </c>
      <c r="P30" s="754">
        <f>O30*20%</f>
        <v>18750</v>
      </c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</row>
    <row r="31" spans="1:28" ht="21" customHeight="1">
      <c r="A31" s="803"/>
      <c r="B31" s="772"/>
      <c r="C31" s="30" t="s">
        <v>786</v>
      </c>
      <c r="D31" s="30" t="s">
        <v>787</v>
      </c>
      <c r="E31" s="30" t="s">
        <v>29</v>
      </c>
      <c r="F31" s="30" t="s">
        <v>33</v>
      </c>
      <c r="G31" s="30" t="s">
        <v>788</v>
      </c>
      <c r="H31" s="37">
        <v>30</v>
      </c>
      <c r="I31" s="30">
        <v>16</v>
      </c>
      <c r="J31" s="30">
        <v>3</v>
      </c>
      <c r="K31" s="36">
        <v>37500</v>
      </c>
      <c r="L31" s="152">
        <v>0.25</v>
      </c>
      <c r="M31" s="356">
        <f t="shared" si="3"/>
        <v>9375</v>
      </c>
      <c r="N31" s="33">
        <f t="shared" si="4"/>
        <v>9375</v>
      </c>
      <c r="O31" s="747"/>
      <c r="P31" s="752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</row>
    <row r="32" spans="1:28" ht="13.5" customHeight="1">
      <c r="A32" s="837"/>
      <c r="B32" s="773"/>
      <c r="C32" s="42" t="s">
        <v>786</v>
      </c>
      <c r="D32" s="42" t="s">
        <v>787</v>
      </c>
      <c r="E32" s="42" t="s">
        <v>29</v>
      </c>
      <c r="F32" s="42" t="s">
        <v>33</v>
      </c>
      <c r="G32" s="42" t="s">
        <v>788</v>
      </c>
      <c r="H32" s="46">
        <v>30</v>
      </c>
      <c r="I32" s="42">
        <v>16</v>
      </c>
      <c r="J32" s="42">
        <v>3</v>
      </c>
      <c r="K32" s="45">
        <v>37500</v>
      </c>
      <c r="L32" s="196">
        <v>0.25</v>
      </c>
      <c r="M32" s="357">
        <f t="shared" si="3"/>
        <v>9375</v>
      </c>
      <c r="N32" s="47">
        <f t="shared" si="4"/>
        <v>9375</v>
      </c>
      <c r="O32" s="794"/>
      <c r="P32" s="725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</row>
    <row r="33" spans="1:28" ht="12" customHeight="1">
      <c r="A33" s="836">
        <v>11</v>
      </c>
      <c r="B33" s="771" t="s">
        <v>799</v>
      </c>
      <c r="C33" s="24" t="s">
        <v>786</v>
      </c>
      <c r="D33" s="24" t="s">
        <v>787</v>
      </c>
      <c r="E33" s="24" t="s">
        <v>29</v>
      </c>
      <c r="F33" s="24" t="s">
        <v>30</v>
      </c>
      <c r="G33" s="24" t="s">
        <v>793</v>
      </c>
      <c r="H33" s="28">
        <v>15</v>
      </c>
      <c r="I33" s="24">
        <v>15</v>
      </c>
      <c r="J33" s="24">
        <v>1</v>
      </c>
      <c r="K33" s="87">
        <v>50000</v>
      </c>
      <c r="L33" s="193">
        <v>1</v>
      </c>
      <c r="M33" s="355">
        <f t="shared" si="3"/>
        <v>50000</v>
      </c>
      <c r="N33" s="27">
        <f t="shared" si="4"/>
        <v>50000</v>
      </c>
      <c r="O33" s="793">
        <f>N33+N34+N35+N36+N37+N38</f>
        <v>190625</v>
      </c>
      <c r="P33" s="754">
        <f>O33*20%</f>
        <v>38125</v>
      </c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</row>
    <row r="34" spans="1:28" ht="12" customHeight="1">
      <c r="A34" s="803"/>
      <c r="B34" s="772"/>
      <c r="C34" s="30" t="s">
        <v>786</v>
      </c>
      <c r="D34" s="30" t="s">
        <v>787</v>
      </c>
      <c r="E34" s="30" t="s">
        <v>29</v>
      </c>
      <c r="F34" s="30" t="s">
        <v>30</v>
      </c>
      <c r="G34" s="30" t="s">
        <v>793</v>
      </c>
      <c r="H34" s="37">
        <v>15</v>
      </c>
      <c r="I34" s="30">
        <v>15</v>
      </c>
      <c r="J34" s="30">
        <v>1</v>
      </c>
      <c r="K34" s="36">
        <v>50000</v>
      </c>
      <c r="L34" s="152">
        <v>0.25</v>
      </c>
      <c r="M34" s="356">
        <f t="shared" si="3"/>
        <v>12500</v>
      </c>
      <c r="N34" s="33">
        <f t="shared" si="4"/>
        <v>12500</v>
      </c>
      <c r="O34" s="747"/>
      <c r="P34" s="752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</row>
    <row r="35" spans="1:28" ht="12" customHeight="1">
      <c r="A35" s="803"/>
      <c r="B35" s="772"/>
      <c r="C35" s="30" t="s">
        <v>786</v>
      </c>
      <c r="D35" s="30" t="s">
        <v>787</v>
      </c>
      <c r="E35" s="30" t="s">
        <v>29</v>
      </c>
      <c r="F35" s="30" t="s">
        <v>30</v>
      </c>
      <c r="G35" s="30" t="s">
        <v>793</v>
      </c>
      <c r="H35" s="37">
        <v>15</v>
      </c>
      <c r="I35" s="30">
        <v>15</v>
      </c>
      <c r="J35" s="30">
        <v>2</v>
      </c>
      <c r="K35" s="36">
        <v>37500</v>
      </c>
      <c r="L35" s="152">
        <v>0.25</v>
      </c>
      <c r="M35" s="356">
        <f t="shared" si="3"/>
        <v>9375</v>
      </c>
      <c r="N35" s="33">
        <f t="shared" si="4"/>
        <v>9375</v>
      </c>
      <c r="O35" s="747"/>
      <c r="P35" s="752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</row>
    <row r="36" spans="1:28" ht="12" customHeight="1">
      <c r="A36" s="803"/>
      <c r="B36" s="772"/>
      <c r="C36" s="30" t="s">
        <v>786</v>
      </c>
      <c r="D36" s="30" t="s">
        <v>787</v>
      </c>
      <c r="E36" s="30" t="s">
        <v>29</v>
      </c>
      <c r="F36" s="30" t="s">
        <v>33</v>
      </c>
      <c r="G36" s="30" t="s">
        <v>788</v>
      </c>
      <c r="H36" s="37">
        <v>30</v>
      </c>
      <c r="I36" s="30">
        <v>16</v>
      </c>
      <c r="J36" s="30">
        <v>1</v>
      </c>
      <c r="K36" s="36">
        <v>100000</v>
      </c>
      <c r="L36" s="152">
        <v>1</v>
      </c>
      <c r="M36" s="356">
        <f t="shared" si="3"/>
        <v>100000</v>
      </c>
      <c r="N36" s="33">
        <f t="shared" si="4"/>
        <v>100000</v>
      </c>
      <c r="O36" s="747"/>
      <c r="P36" s="752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</row>
    <row r="37" spans="1:28" ht="19.5" customHeight="1">
      <c r="A37" s="803"/>
      <c r="B37" s="772"/>
      <c r="C37" s="30" t="s">
        <v>786</v>
      </c>
      <c r="D37" s="30" t="s">
        <v>787</v>
      </c>
      <c r="E37" s="30" t="s">
        <v>29</v>
      </c>
      <c r="F37" s="30" t="s">
        <v>33</v>
      </c>
      <c r="G37" s="30" t="s">
        <v>788</v>
      </c>
      <c r="H37" s="37">
        <v>30</v>
      </c>
      <c r="I37" s="30">
        <v>16</v>
      </c>
      <c r="J37" s="30">
        <v>3</v>
      </c>
      <c r="K37" s="36">
        <v>37500</v>
      </c>
      <c r="L37" s="152">
        <v>0.25</v>
      </c>
      <c r="M37" s="356">
        <f t="shared" si="3"/>
        <v>9375</v>
      </c>
      <c r="N37" s="33">
        <f t="shared" si="4"/>
        <v>9375</v>
      </c>
      <c r="O37" s="747"/>
      <c r="P37" s="752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</row>
    <row r="38" spans="1:28" ht="29.25" customHeight="1">
      <c r="A38" s="837"/>
      <c r="B38" s="773"/>
      <c r="C38" s="42" t="s">
        <v>786</v>
      </c>
      <c r="D38" s="42" t="s">
        <v>787</v>
      </c>
      <c r="E38" s="42" t="s">
        <v>29</v>
      </c>
      <c r="F38" s="42" t="s">
        <v>33</v>
      </c>
      <c r="G38" s="42" t="s">
        <v>788</v>
      </c>
      <c r="H38" s="46">
        <v>30</v>
      </c>
      <c r="I38" s="42">
        <v>16</v>
      </c>
      <c r="J38" s="42" t="s">
        <v>800</v>
      </c>
      <c r="K38" s="45">
        <v>37500</v>
      </c>
      <c r="L38" s="196">
        <v>0.25</v>
      </c>
      <c r="M38" s="357">
        <f t="shared" si="3"/>
        <v>9375</v>
      </c>
      <c r="N38" s="47">
        <f t="shared" si="4"/>
        <v>9375</v>
      </c>
      <c r="O38" s="794"/>
      <c r="P38" s="725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</row>
    <row r="39" spans="1:28" ht="12" customHeight="1">
      <c r="A39" s="836">
        <v>12</v>
      </c>
      <c r="B39" s="771" t="s">
        <v>801</v>
      </c>
      <c r="C39" s="24" t="s">
        <v>786</v>
      </c>
      <c r="D39" s="24" t="s">
        <v>787</v>
      </c>
      <c r="E39" s="24" t="s">
        <v>29</v>
      </c>
      <c r="F39" s="24" t="s">
        <v>33</v>
      </c>
      <c r="G39" s="24" t="s">
        <v>788</v>
      </c>
      <c r="H39" s="28">
        <v>30</v>
      </c>
      <c r="I39" s="24">
        <v>16</v>
      </c>
      <c r="J39" s="24">
        <v>3</v>
      </c>
      <c r="K39" s="87">
        <v>37500</v>
      </c>
      <c r="L39" s="193">
        <v>1</v>
      </c>
      <c r="M39" s="355">
        <f t="shared" si="3"/>
        <v>37500</v>
      </c>
      <c r="N39" s="27">
        <f t="shared" si="4"/>
        <v>37500</v>
      </c>
      <c r="O39" s="793">
        <f>N39+N40+N41+N42+N43+N44</f>
        <v>125000</v>
      </c>
      <c r="P39" s="754">
        <f>O39*20%</f>
        <v>25000</v>
      </c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</row>
    <row r="40" spans="1:28" ht="12" customHeight="1">
      <c r="A40" s="803"/>
      <c r="B40" s="772"/>
      <c r="C40" s="30" t="s">
        <v>786</v>
      </c>
      <c r="D40" s="30" t="s">
        <v>787</v>
      </c>
      <c r="E40" s="30" t="s">
        <v>29</v>
      </c>
      <c r="F40" s="30" t="s">
        <v>33</v>
      </c>
      <c r="G40" s="30" t="s">
        <v>788</v>
      </c>
      <c r="H40" s="37">
        <v>30</v>
      </c>
      <c r="I40" s="30">
        <v>16</v>
      </c>
      <c r="J40" s="30">
        <v>3</v>
      </c>
      <c r="K40" s="36">
        <v>37500</v>
      </c>
      <c r="L40" s="152">
        <v>0.25</v>
      </c>
      <c r="M40" s="356">
        <f t="shared" si="3"/>
        <v>9375</v>
      </c>
      <c r="N40" s="33">
        <f t="shared" si="4"/>
        <v>9375</v>
      </c>
      <c r="O40" s="747"/>
      <c r="P40" s="752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</row>
    <row r="41" spans="1:28" ht="12" customHeight="1">
      <c r="A41" s="803"/>
      <c r="B41" s="772"/>
      <c r="C41" s="30" t="s">
        <v>786</v>
      </c>
      <c r="D41" s="30" t="s">
        <v>787</v>
      </c>
      <c r="E41" s="30" t="s">
        <v>29</v>
      </c>
      <c r="F41" s="30" t="s">
        <v>33</v>
      </c>
      <c r="G41" s="30" t="s">
        <v>788</v>
      </c>
      <c r="H41" s="37">
        <v>30</v>
      </c>
      <c r="I41" s="30">
        <v>16</v>
      </c>
      <c r="J41" s="30">
        <v>3</v>
      </c>
      <c r="K41" s="36">
        <v>37500</v>
      </c>
      <c r="L41" s="152">
        <v>0.25</v>
      </c>
      <c r="M41" s="356">
        <f t="shared" si="3"/>
        <v>9375</v>
      </c>
      <c r="N41" s="33">
        <f t="shared" si="4"/>
        <v>9375</v>
      </c>
      <c r="O41" s="747"/>
      <c r="P41" s="752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</row>
    <row r="42" spans="1:28" ht="12" customHeight="1">
      <c r="A42" s="803"/>
      <c r="B42" s="772"/>
      <c r="C42" s="30" t="s">
        <v>786</v>
      </c>
      <c r="D42" s="30" t="s">
        <v>787</v>
      </c>
      <c r="E42" s="30" t="s">
        <v>29</v>
      </c>
      <c r="F42" s="30" t="s">
        <v>30</v>
      </c>
      <c r="G42" s="30" t="s">
        <v>793</v>
      </c>
      <c r="H42" s="37" t="s">
        <v>326</v>
      </c>
      <c r="I42" s="30">
        <v>16</v>
      </c>
      <c r="J42" s="30">
        <v>1</v>
      </c>
      <c r="K42" s="36">
        <v>50000</v>
      </c>
      <c r="L42" s="152">
        <v>1</v>
      </c>
      <c r="M42" s="356">
        <f t="shared" si="3"/>
        <v>50000</v>
      </c>
      <c r="N42" s="33">
        <f t="shared" si="4"/>
        <v>50000</v>
      </c>
      <c r="O42" s="747"/>
      <c r="P42" s="752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</row>
    <row r="43" spans="1:28" ht="12" customHeight="1">
      <c r="A43" s="803"/>
      <c r="B43" s="772"/>
      <c r="C43" s="30" t="s">
        <v>786</v>
      </c>
      <c r="D43" s="30" t="s">
        <v>787</v>
      </c>
      <c r="E43" s="30" t="s">
        <v>29</v>
      </c>
      <c r="F43" s="30" t="s">
        <v>30</v>
      </c>
      <c r="G43" s="30" t="s">
        <v>793</v>
      </c>
      <c r="H43" s="37">
        <v>15</v>
      </c>
      <c r="I43" s="30">
        <v>16</v>
      </c>
      <c r="J43" s="30">
        <v>2</v>
      </c>
      <c r="K43" s="36">
        <v>37500</v>
      </c>
      <c r="L43" s="152">
        <v>0.25</v>
      </c>
      <c r="M43" s="356">
        <f t="shared" si="3"/>
        <v>9375</v>
      </c>
      <c r="N43" s="33">
        <f t="shared" si="4"/>
        <v>9375</v>
      </c>
      <c r="O43" s="747"/>
      <c r="P43" s="752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</row>
    <row r="44" spans="1:28" ht="12" customHeight="1">
      <c r="A44" s="837"/>
      <c r="B44" s="773"/>
      <c r="C44" s="42" t="s">
        <v>786</v>
      </c>
      <c r="D44" s="42" t="s">
        <v>787</v>
      </c>
      <c r="E44" s="42" t="s">
        <v>29</v>
      </c>
      <c r="F44" s="42" t="s">
        <v>30</v>
      </c>
      <c r="G44" s="42" t="s">
        <v>793</v>
      </c>
      <c r="H44" s="46">
        <v>15</v>
      </c>
      <c r="I44" s="42">
        <v>16</v>
      </c>
      <c r="J44" s="42">
        <v>2</v>
      </c>
      <c r="K44" s="45">
        <v>37500</v>
      </c>
      <c r="L44" s="196">
        <v>0.25</v>
      </c>
      <c r="M44" s="357">
        <f t="shared" si="3"/>
        <v>9375</v>
      </c>
      <c r="N44" s="47">
        <f t="shared" si="4"/>
        <v>9375</v>
      </c>
      <c r="O44" s="794"/>
      <c r="P44" s="725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</row>
    <row r="45" spans="1:28" ht="22.5" customHeight="1">
      <c r="A45" s="272">
        <v>13</v>
      </c>
      <c r="B45" s="353" t="s">
        <v>802</v>
      </c>
      <c r="C45" s="183" t="s">
        <v>786</v>
      </c>
      <c r="D45" s="183" t="s">
        <v>787</v>
      </c>
      <c r="E45" s="183" t="s">
        <v>29</v>
      </c>
      <c r="F45" s="183" t="s">
        <v>33</v>
      </c>
      <c r="G45" s="183" t="s">
        <v>788</v>
      </c>
      <c r="H45" s="273">
        <v>30</v>
      </c>
      <c r="I45" s="183">
        <v>15</v>
      </c>
      <c r="J45" s="183">
        <v>2</v>
      </c>
      <c r="K45" s="131">
        <v>75000</v>
      </c>
      <c r="L45" s="132">
        <v>1</v>
      </c>
      <c r="M45" s="360">
        <f t="shared" si="3"/>
        <v>75000</v>
      </c>
      <c r="N45" s="163">
        <f t="shared" si="4"/>
        <v>75000</v>
      </c>
      <c r="O45" s="133">
        <f>L45*M45</f>
        <v>75000</v>
      </c>
      <c r="P45" s="354">
        <f t="shared" ref="P45:P46" si="5">O45*20%</f>
        <v>15000</v>
      </c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</row>
    <row r="46" spans="1:28" ht="12" customHeight="1">
      <c r="A46" s="836">
        <v>14</v>
      </c>
      <c r="B46" s="771" t="s">
        <v>803</v>
      </c>
      <c r="C46" s="24" t="s">
        <v>786</v>
      </c>
      <c r="D46" s="24" t="s">
        <v>787</v>
      </c>
      <c r="E46" s="24" t="s">
        <v>51</v>
      </c>
      <c r="F46" s="24" t="s">
        <v>30</v>
      </c>
      <c r="G46" s="24" t="s">
        <v>793</v>
      </c>
      <c r="H46" s="28">
        <v>15</v>
      </c>
      <c r="I46" s="24">
        <v>15</v>
      </c>
      <c r="J46" s="24">
        <v>3</v>
      </c>
      <c r="K46" s="87">
        <v>2500</v>
      </c>
      <c r="L46" s="193">
        <v>1</v>
      </c>
      <c r="M46" s="355">
        <f t="shared" si="3"/>
        <v>2500</v>
      </c>
      <c r="N46" s="27">
        <f t="shared" si="4"/>
        <v>2500</v>
      </c>
      <c r="O46" s="793">
        <f>N46+N47</f>
        <v>3125</v>
      </c>
      <c r="P46" s="754">
        <f t="shared" si="5"/>
        <v>625</v>
      </c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</row>
    <row r="47" spans="1:28" ht="12" customHeight="1">
      <c r="A47" s="837"/>
      <c r="B47" s="773"/>
      <c r="C47" s="42" t="s">
        <v>786</v>
      </c>
      <c r="D47" s="42" t="s">
        <v>787</v>
      </c>
      <c r="E47" s="42" t="s">
        <v>51</v>
      </c>
      <c r="F47" s="42" t="s">
        <v>30</v>
      </c>
      <c r="G47" s="42" t="s">
        <v>793</v>
      </c>
      <c r="H47" s="46">
        <v>15</v>
      </c>
      <c r="I47" s="42">
        <v>16</v>
      </c>
      <c r="J47" s="42">
        <v>3</v>
      </c>
      <c r="K47" s="45">
        <v>2500</v>
      </c>
      <c r="L47" s="196">
        <v>0.25</v>
      </c>
      <c r="M47" s="357">
        <f t="shared" si="3"/>
        <v>625</v>
      </c>
      <c r="N47" s="47">
        <f t="shared" si="4"/>
        <v>625</v>
      </c>
      <c r="O47" s="794"/>
      <c r="P47" s="725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</row>
    <row r="48" spans="1:28" ht="19.5" customHeight="1">
      <c r="A48" s="272">
        <v>15</v>
      </c>
      <c r="B48" s="353" t="s">
        <v>804</v>
      </c>
      <c r="C48" s="183" t="s">
        <v>805</v>
      </c>
      <c r="D48" s="183" t="s">
        <v>806</v>
      </c>
      <c r="E48" s="183" t="s">
        <v>29</v>
      </c>
      <c r="F48" s="183" t="s">
        <v>33</v>
      </c>
      <c r="G48" s="183" t="s">
        <v>807</v>
      </c>
      <c r="H48" s="273">
        <v>32</v>
      </c>
      <c r="I48" s="183">
        <v>6</v>
      </c>
      <c r="J48" s="183">
        <v>3</v>
      </c>
      <c r="K48" s="131">
        <v>37500</v>
      </c>
      <c r="L48" s="132">
        <v>1</v>
      </c>
      <c r="M48" s="163">
        <f t="shared" si="3"/>
        <v>37500</v>
      </c>
      <c r="N48" s="163">
        <f t="shared" si="4"/>
        <v>37500</v>
      </c>
      <c r="O48" s="133">
        <f>K48*L48</f>
        <v>37500</v>
      </c>
      <c r="P48" s="354">
        <f t="shared" ref="P48:P49" si="6">O48*20%</f>
        <v>7500</v>
      </c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</row>
    <row r="49" spans="1:28" ht="15" customHeight="1">
      <c r="A49" s="836">
        <v>16</v>
      </c>
      <c r="B49" s="771" t="s">
        <v>799</v>
      </c>
      <c r="C49" s="24" t="s">
        <v>805</v>
      </c>
      <c r="D49" s="24" t="s">
        <v>806</v>
      </c>
      <c r="E49" s="24" t="s">
        <v>29</v>
      </c>
      <c r="F49" s="24" t="s">
        <v>33</v>
      </c>
      <c r="G49" s="24" t="s">
        <v>807</v>
      </c>
      <c r="H49" s="28">
        <v>32</v>
      </c>
      <c r="I49" s="24">
        <v>10</v>
      </c>
      <c r="J49" s="24">
        <v>3</v>
      </c>
      <c r="K49" s="87">
        <v>37500</v>
      </c>
      <c r="L49" s="193">
        <v>1</v>
      </c>
      <c r="M49" s="27">
        <f t="shared" si="3"/>
        <v>37500</v>
      </c>
      <c r="N49" s="27">
        <f t="shared" ref="N49:N53" si="7">L49*M49</f>
        <v>37500</v>
      </c>
      <c r="O49" s="793">
        <f>N49+N50+N51</f>
        <v>105000</v>
      </c>
      <c r="P49" s="754">
        <f t="shared" si="6"/>
        <v>21000</v>
      </c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</row>
    <row r="50" spans="1:28" ht="12" customHeight="1">
      <c r="A50" s="803"/>
      <c r="B50" s="772"/>
      <c r="C50" s="30" t="s">
        <v>805</v>
      </c>
      <c r="D50" s="30" t="s">
        <v>806</v>
      </c>
      <c r="E50" s="30" t="s">
        <v>29</v>
      </c>
      <c r="F50" s="30" t="s">
        <v>30</v>
      </c>
      <c r="G50" s="30" t="s">
        <v>808</v>
      </c>
      <c r="H50" s="37">
        <v>16</v>
      </c>
      <c r="I50" s="30">
        <v>16</v>
      </c>
      <c r="J50" s="30">
        <v>1</v>
      </c>
      <c r="K50" s="36">
        <v>50000</v>
      </c>
      <c r="L50" s="152">
        <v>1</v>
      </c>
      <c r="M50" s="33">
        <f t="shared" si="3"/>
        <v>50000</v>
      </c>
      <c r="N50" s="33">
        <f t="shared" si="7"/>
        <v>50000</v>
      </c>
      <c r="O50" s="747"/>
      <c r="P50" s="752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</row>
    <row r="51" spans="1:28" ht="12" customHeight="1">
      <c r="A51" s="837"/>
      <c r="B51" s="773"/>
      <c r="C51" s="42" t="s">
        <v>805</v>
      </c>
      <c r="D51" s="42" t="s">
        <v>806</v>
      </c>
      <c r="E51" s="42" t="s">
        <v>164</v>
      </c>
      <c r="F51" s="42" t="s">
        <v>30</v>
      </c>
      <c r="G51" s="42" t="s">
        <v>809</v>
      </c>
      <c r="H51" s="46">
        <v>14</v>
      </c>
      <c r="I51" s="42">
        <v>15</v>
      </c>
      <c r="J51" s="42">
        <v>1</v>
      </c>
      <c r="K51" s="45">
        <v>17500</v>
      </c>
      <c r="L51" s="196">
        <v>1</v>
      </c>
      <c r="M51" s="47">
        <f t="shared" si="3"/>
        <v>17500</v>
      </c>
      <c r="N51" s="47">
        <f t="shared" si="7"/>
        <v>17500</v>
      </c>
      <c r="O51" s="794"/>
      <c r="P51" s="725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</row>
    <row r="52" spans="1:28" ht="12" customHeight="1">
      <c r="A52" s="836">
        <v>17</v>
      </c>
      <c r="B52" s="771" t="s">
        <v>792</v>
      </c>
      <c r="C52" s="24" t="s">
        <v>805</v>
      </c>
      <c r="D52" s="24" t="s">
        <v>806</v>
      </c>
      <c r="E52" s="24" t="s">
        <v>29</v>
      </c>
      <c r="F52" s="24" t="s">
        <v>30</v>
      </c>
      <c r="G52" s="24" t="s">
        <v>808</v>
      </c>
      <c r="H52" s="28">
        <v>16</v>
      </c>
      <c r="I52" s="24">
        <v>16</v>
      </c>
      <c r="J52" s="24">
        <v>1</v>
      </c>
      <c r="K52" s="87">
        <v>50000</v>
      </c>
      <c r="L52" s="193">
        <v>1</v>
      </c>
      <c r="M52" s="27">
        <f t="shared" si="3"/>
        <v>50000</v>
      </c>
      <c r="N52" s="27">
        <f t="shared" si="7"/>
        <v>50000</v>
      </c>
      <c r="O52" s="793">
        <f>N52+N53+N54</f>
        <v>112500</v>
      </c>
      <c r="P52" s="754">
        <f>O52*20%</f>
        <v>22500</v>
      </c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</row>
    <row r="53" spans="1:28" ht="12" customHeight="1">
      <c r="A53" s="803"/>
      <c r="B53" s="772"/>
      <c r="C53" s="30" t="s">
        <v>805</v>
      </c>
      <c r="D53" s="30" t="s">
        <v>806</v>
      </c>
      <c r="E53" s="30" t="s">
        <v>29</v>
      </c>
      <c r="F53" s="30" t="s">
        <v>30</v>
      </c>
      <c r="G53" s="30" t="s">
        <v>810</v>
      </c>
      <c r="H53" s="37">
        <v>25</v>
      </c>
      <c r="I53" s="30">
        <v>16</v>
      </c>
      <c r="J53" s="30">
        <v>1</v>
      </c>
      <c r="K53" s="36">
        <v>50000</v>
      </c>
      <c r="L53" s="152">
        <v>1</v>
      </c>
      <c r="M53" s="33">
        <f t="shared" si="3"/>
        <v>50000</v>
      </c>
      <c r="N53" s="33">
        <f t="shared" si="7"/>
        <v>50000</v>
      </c>
      <c r="O53" s="747"/>
      <c r="P53" s="752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</row>
    <row r="54" spans="1:28" ht="12" customHeight="1">
      <c r="A54" s="837"/>
      <c r="B54" s="773"/>
      <c r="C54" s="42" t="s">
        <v>805</v>
      </c>
      <c r="D54" s="42" t="s">
        <v>811</v>
      </c>
      <c r="E54" s="42" t="s">
        <v>29</v>
      </c>
      <c r="F54" s="42" t="s">
        <v>30</v>
      </c>
      <c r="G54" s="42" t="s">
        <v>810</v>
      </c>
      <c r="H54" s="46">
        <v>25</v>
      </c>
      <c r="I54" s="42">
        <v>15</v>
      </c>
      <c r="J54" s="42">
        <v>1</v>
      </c>
      <c r="K54" s="45">
        <v>50000</v>
      </c>
      <c r="L54" s="196">
        <v>0.25</v>
      </c>
      <c r="M54" s="47">
        <f t="shared" si="3"/>
        <v>12500</v>
      </c>
      <c r="N54" s="47">
        <f>K54*L54</f>
        <v>12500</v>
      </c>
      <c r="O54" s="794"/>
      <c r="P54" s="725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</row>
    <row r="55" spans="1:28" ht="12" customHeight="1">
      <c r="A55" s="836">
        <v>18</v>
      </c>
      <c r="B55" s="771" t="s">
        <v>798</v>
      </c>
      <c r="C55" s="24" t="s">
        <v>805</v>
      </c>
      <c r="D55" s="24" t="s">
        <v>811</v>
      </c>
      <c r="E55" s="24" t="s">
        <v>29</v>
      </c>
      <c r="F55" s="24" t="s">
        <v>33</v>
      </c>
      <c r="G55" s="24" t="s">
        <v>807</v>
      </c>
      <c r="H55" s="28">
        <v>32</v>
      </c>
      <c r="I55" s="24">
        <v>8</v>
      </c>
      <c r="J55" s="24">
        <v>3</v>
      </c>
      <c r="K55" s="87">
        <v>37500</v>
      </c>
      <c r="L55" s="193">
        <v>1</v>
      </c>
      <c r="M55" s="27">
        <f t="shared" si="3"/>
        <v>37500</v>
      </c>
      <c r="N55" s="27">
        <f t="shared" ref="N55:N56" si="8">L55*M55</f>
        <v>37500</v>
      </c>
      <c r="O55" s="793">
        <f>N55+N56+N57+N58+N59</f>
        <v>215625</v>
      </c>
      <c r="P55" s="754">
        <f>O55*20%</f>
        <v>43125</v>
      </c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</row>
    <row r="56" spans="1:28" ht="12" customHeight="1">
      <c r="A56" s="803"/>
      <c r="B56" s="772"/>
      <c r="C56" s="30" t="s">
        <v>805</v>
      </c>
      <c r="D56" s="30" t="s">
        <v>811</v>
      </c>
      <c r="E56" s="30" t="s">
        <v>29</v>
      </c>
      <c r="F56" s="30" t="s">
        <v>33</v>
      </c>
      <c r="G56" s="30" t="s">
        <v>812</v>
      </c>
      <c r="H56" s="37">
        <v>25</v>
      </c>
      <c r="I56" s="30">
        <v>14</v>
      </c>
      <c r="J56" s="30">
        <v>1</v>
      </c>
      <c r="K56" s="36">
        <v>100000</v>
      </c>
      <c r="L56" s="152">
        <v>1</v>
      </c>
      <c r="M56" s="33">
        <f t="shared" si="3"/>
        <v>100000</v>
      </c>
      <c r="N56" s="33">
        <f t="shared" si="8"/>
        <v>100000</v>
      </c>
      <c r="O56" s="747"/>
      <c r="P56" s="752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</row>
    <row r="57" spans="1:28" ht="12" customHeight="1">
      <c r="A57" s="803"/>
      <c r="B57" s="772"/>
      <c r="C57" s="30" t="s">
        <v>805</v>
      </c>
      <c r="D57" s="30" t="s">
        <v>811</v>
      </c>
      <c r="E57" s="30" t="s">
        <v>29</v>
      </c>
      <c r="F57" s="30" t="s">
        <v>33</v>
      </c>
      <c r="G57" s="30" t="s">
        <v>812</v>
      </c>
      <c r="H57" s="37">
        <v>25</v>
      </c>
      <c r="I57" s="30">
        <v>14</v>
      </c>
      <c r="J57" s="30">
        <v>2</v>
      </c>
      <c r="K57" s="36">
        <v>75000</v>
      </c>
      <c r="L57" s="152">
        <v>0.25</v>
      </c>
      <c r="M57" s="33">
        <f t="shared" si="3"/>
        <v>18750</v>
      </c>
      <c r="N57" s="33">
        <f>K57*L57</f>
        <v>18750</v>
      </c>
      <c r="O57" s="747"/>
      <c r="P57" s="752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</row>
    <row r="58" spans="1:28" ht="12" customHeight="1">
      <c r="A58" s="803"/>
      <c r="B58" s="772"/>
      <c r="C58" s="30" t="s">
        <v>805</v>
      </c>
      <c r="D58" s="30" t="s">
        <v>811</v>
      </c>
      <c r="E58" s="30" t="s">
        <v>29</v>
      </c>
      <c r="F58" s="30" t="s">
        <v>30</v>
      </c>
      <c r="G58" s="30" t="s">
        <v>810</v>
      </c>
      <c r="H58" s="37">
        <v>25</v>
      </c>
      <c r="I58" s="30">
        <v>13</v>
      </c>
      <c r="J58" s="30">
        <v>1</v>
      </c>
      <c r="K58" s="36">
        <v>50000</v>
      </c>
      <c r="L58" s="152">
        <v>1</v>
      </c>
      <c r="M58" s="33">
        <f t="shared" si="3"/>
        <v>50000</v>
      </c>
      <c r="N58" s="33">
        <f>L58*M58</f>
        <v>50000</v>
      </c>
      <c r="O58" s="747"/>
      <c r="P58" s="752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</row>
    <row r="59" spans="1:28" ht="12" customHeight="1">
      <c r="A59" s="837"/>
      <c r="B59" s="773"/>
      <c r="C59" s="42" t="s">
        <v>805</v>
      </c>
      <c r="D59" s="42" t="s">
        <v>811</v>
      </c>
      <c r="E59" s="42" t="s">
        <v>29</v>
      </c>
      <c r="F59" s="42" t="s">
        <v>30</v>
      </c>
      <c r="G59" s="42" t="s">
        <v>810</v>
      </c>
      <c r="H59" s="46">
        <v>25</v>
      </c>
      <c r="I59" s="42">
        <v>12</v>
      </c>
      <c r="J59" s="42">
        <v>2</v>
      </c>
      <c r="K59" s="45">
        <v>37500</v>
      </c>
      <c r="L59" s="196">
        <v>0.25</v>
      </c>
      <c r="M59" s="47">
        <f t="shared" si="3"/>
        <v>9375</v>
      </c>
      <c r="N59" s="47">
        <f>K59*L59</f>
        <v>9375</v>
      </c>
      <c r="O59" s="794"/>
      <c r="P59" s="725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</row>
    <row r="60" spans="1:28" ht="12" customHeight="1">
      <c r="A60" s="836">
        <v>19</v>
      </c>
      <c r="B60" s="771" t="s">
        <v>797</v>
      </c>
      <c r="C60" s="24" t="s">
        <v>805</v>
      </c>
      <c r="D60" s="24" t="s">
        <v>813</v>
      </c>
      <c r="E60" s="24" t="s">
        <v>29</v>
      </c>
      <c r="F60" s="24" t="s">
        <v>33</v>
      </c>
      <c r="G60" s="24" t="s">
        <v>807</v>
      </c>
      <c r="H60" s="28">
        <v>32</v>
      </c>
      <c r="I60" s="24">
        <v>11</v>
      </c>
      <c r="J60" s="24">
        <v>2</v>
      </c>
      <c r="K60" s="87">
        <v>75000</v>
      </c>
      <c r="L60" s="193">
        <v>1</v>
      </c>
      <c r="M60" s="27">
        <f t="shared" si="3"/>
        <v>75000</v>
      </c>
      <c r="N60" s="27">
        <f t="shared" ref="N60:N61" si="9">L60*M60</f>
        <v>75000</v>
      </c>
      <c r="O60" s="793">
        <f>N60+N61+N62</f>
        <v>134375</v>
      </c>
      <c r="P60" s="754">
        <f>O60*20%</f>
        <v>26875</v>
      </c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</row>
    <row r="61" spans="1:28" ht="12" customHeight="1">
      <c r="A61" s="803"/>
      <c r="B61" s="772"/>
      <c r="C61" s="30" t="s">
        <v>805</v>
      </c>
      <c r="D61" s="30" t="s">
        <v>811</v>
      </c>
      <c r="E61" s="30" t="s">
        <v>29</v>
      </c>
      <c r="F61" s="30" t="s">
        <v>30</v>
      </c>
      <c r="G61" s="30" t="s">
        <v>810</v>
      </c>
      <c r="H61" s="37">
        <v>25</v>
      </c>
      <c r="I61" s="30">
        <v>15</v>
      </c>
      <c r="J61" s="30">
        <v>1</v>
      </c>
      <c r="K61" s="36">
        <v>50000</v>
      </c>
      <c r="L61" s="152">
        <v>1</v>
      </c>
      <c r="M61" s="33">
        <f t="shared" si="3"/>
        <v>50000</v>
      </c>
      <c r="N61" s="33">
        <f t="shared" si="9"/>
        <v>50000</v>
      </c>
      <c r="O61" s="747"/>
      <c r="P61" s="752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</row>
    <row r="62" spans="1:28" ht="12" customHeight="1">
      <c r="A62" s="837"/>
      <c r="B62" s="773"/>
      <c r="C62" s="42" t="s">
        <v>805</v>
      </c>
      <c r="D62" s="42" t="s">
        <v>811</v>
      </c>
      <c r="E62" s="42" t="s">
        <v>29</v>
      </c>
      <c r="F62" s="42" t="s">
        <v>30</v>
      </c>
      <c r="G62" s="42" t="s">
        <v>810</v>
      </c>
      <c r="H62" s="46">
        <v>25</v>
      </c>
      <c r="I62" s="42">
        <v>15</v>
      </c>
      <c r="J62" s="42">
        <v>2</v>
      </c>
      <c r="K62" s="45">
        <v>37500</v>
      </c>
      <c r="L62" s="196">
        <v>0.25</v>
      </c>
      <c r="M62" s="47">
        <f t="shared" si="3"/>
        <v>9375</v>
      </c>
      <c r="N62" s="47">
        <f>K62*L62</f>
        <v>9375</v>
      </c>
      <c r="O62" s="794"/>
      <c r="P62" s="725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</row>
    <row r="63" spans="1:28" ht="12" customHeight="1">
      <c r="A63" s="836">
        <v>20</v>
      </c>
      <c r="B63" s="771" t="s">
        <v>814</v>
      </c>
      <c r="C63" s="24" t="s">
        <v>805</v>
      </c>
      <c r="D63" s="24" t="s">
        <v>813</v>
      </c>
      <c r="E63" s="24" t="s">
        <v>29</v>
      </c>
      <c r="F63" s="24" t="s">
        <v>30</v>
      </c>
      <c r="G63" s="24" t="s">
        <v>808</v>
      </c>
      <c r="H63" s="28">
        <v>16</v>
      </c>
      <c r="I63" s="24">
        <v>15</v>
      </c>
      <c r="J63" s="24">
        <v>1</v>
      </c>
      <c r="K63" s="87">
        <v>50000</v>
      </c>
      <c r="L63" s="193">
        <v>1</v>
      </c>
      <c r="M63" s="27">
        <f t="shared" si="3"/>
        <v>50000</v>
      </c>
      <c r="N63" s="27">
        <f t="shared" ref="N63:N67" si="10">L63*M63</f>
        <v>50000</v>
      </c>
      <c r="O63" s="793">
        <f>N63+N64+N65</f>
        <v>89843.75</v>
      </c>
      <c r="P63" s="754">
        <f>O63*20%</f>
        <v>17968.75</v>
      </c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</row>
    <row r="64" spans="1:28" ht="12" customHeight="1">
      <c r="A64" s="803"/>
      <c r="B64" s="772"/>
      <c r="C64" s="30" t="s">
        <v>805</v>
      </c>
      <c r="D64" s="30" t="s">
        <v>811</v>
      </c>
      <c r="E64" s="30" t="s">
        <v>29</v>
      </c>
      <c r="F64" s="30" t="s">
        <v>30</v>
      </c>
      <c r="G64" s="30" t="s">
        <v>810</v>
      </c>
      <c r="H64" s="37">
        <v>25</v>
      </c>
      <c r="I64" s="30">
        <v>15</v>
      </c>
      <c r="J64" s="30">
        <v>2</v>
      </c>
      <c r="K64" s="36">
        <v>37500</v>
      </c>
      <c r="L64" s="152">
        <v>1</v>
      </c>
      <c r="M64" s="33">
        <f t="shared" si="3"/>
        <v>37500</v>
      </c>
      <c r="N64" s="33">
        <f t="shared" si="10"/>
        <v>37500</v>
      </c>
      <c r="O64" s="747"/>
      <c r="P64" s="752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</row>
    <row r="65" spans="1:28" ht="12" customHeight="1">
      <c r="A65" s="837"/>
      <c r="B65" s="773"/>
      <c r="C65" s="42" t="s">
        <v>805</v>
      </c>
      <c r="D65" s="42" t="s">
        <v>811</v>
      </c>
      <c r="E65" s="42" t="s">
        <v>29</v>
      </c>
      <c r="F65" s="42" t="s">
        <v>30</v>
      </c>
      <c r="G65" s="42" t="s">
        <v>810</v>
      </c>
      <c r="H65" s="46">
        <v>25</v>
      </c>
      <c r="I65" s="42">
        <v>15</v>
      </c>
      <c r="J65" s="42">
        <v>2</v>
      </c>
      <c r="K65" s="45">
        <v>37500</v>
      </c>
      <c r="L65" s="196">
        <v>0.25</v>
      </c>
      <c r="M65" s="47">
        <f t="shared" si="3"/>
        <v>9375</v>
      </c>
      <c r="N65" s="47">
        <f t="shared" si="10"/>
        <v>2343.75</v>
      </c>
      <c r="O65" s="794"/>
      <c r="P65" s="725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</row>
    <row r="66" spans="1:28" ht="16.5" customHeight="1">
      <c r="A66" s="272">
        <v>21</v>
      </c>
      <c r="B66" s="361" t="s">
        <v>815</v>
      </c>
      <c r="C66" s="58" t="s">
        <v>805</v>
      </c>
      <c r="D66" s="58" t="s">
        <v>813</v>
      </c>
      <c r="E66" s="58" t="s">
        <v>29</v>
      </c>
      <c r="F66" s="58" t="s">
        <v>33</v>
      </c>
      <c r="G66" s="58" t="s">
        <v>807</v>
      </c>
      <c r="H66" s="62">
        <v>32</v>
      </c>
      <c r="I66" s="58">
        <v>12</v>
      </c>
      <c r="J66" s="58">
        <v>3</v>
      </c>
      <c r="K66" s="61">
        <v>37500</v>
      </c>
      <c r="L66" s="151">
        <v>1</v>
      </c>
      <c r="M66" s="63">
        <f t="shared" si="3"/>
        <v>37500</v>
      </c>
      <c r="N66" s="63">
        <f t="shared" si="10"/>
        <v>37500</v>
      </c>
      <c r="O66" s="224">
        <f t="shared" ref="O66:O67" si="11">K66*L66</f>
        <v>37500</v>
      </c>
      <c r="P66" s="362">
        <f t="shared" ref="P66:P68" si="12">O66*20%</f>
        <v>7500</v>
      </c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</row>
    <row r="67" spans="1:28" ht="18" customHeight="1">
      <c r="A67" s="272">
        <v>22</v>
      </c>
      <c r="B67" s="363" t="s">
        <v>816</v>
      </c>
      <c r="C67" s="79" t="s">
        <v>805</v>
      </c>
      <c r="D67" s="79" t="s">
        <v>817</v>
      </c>
      <c r="E67" s="79" t="s">
        <v>29</v>
      </c>
      <c r="F67" s="79" t="s">
        <v>33</v>
      </c>
      <c r="G67" s="79" t="s">
        <v>818</v>
      </c>
      <c r="H67" s="83">
        <v>40</v>
      </c>
      <c r="I67" s="79">
        <v>18</v>
      </c>
      <c r="J67" s="79">
        <v>2</v>
      </c>
      <c r="K67" s="82">
        <v>75000</v>
      </c>
      <c r="L67" s="134">
        <v>1</v>
      </c>
      <c r="M67" s="84">
        <f t="shared" si="3"/>
        <v>75000</v>
      </c>
      <c r="N67" s="84">
        <f t="shared" si="10"/>
        <v>75000</v>
      </c>
      <c r="O67" s="270">
        <f t="shared" si="11"/>
        <v>75000</v>
      </c>
      <c r="P67" s="364">
        <f t="shared" si="12"/>
        <v>15000</v>
      </c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</row>
    <row r="68" spans="1:28" ht="12" customHeight="1">
      <c r="A68" s="836">
        <v>23</v>
      </c>
      <c r="B68" s="771" t="s">
        <v>802</v>
      </c>
      <c r="C68" s="24" t="s">
        <v>805</v>
      </c>
      <c r="D68" s="24" t="s">
        <v>817</v>
      </c>
      <c r="E68" s="24" t="s">
        <v>29</v>
      </c>
      <c r="F68" s="24" t="s">
        <v>33</v>
      </c>
      <c r="G68" s="24" t="s">
        <v>818</v>
      </c>
      <c r="H68" s="28">
        <v>40</v>
      </c>
      <c r="I68" s="24">
        <v>2</v>
      </c>
      <c r="J68" s="24">
        <v>1</v>
      </c>
      <c r="K68" s="87">
        <v>100000</v>
      </c>
      <c r="L68" s="193">
        <v>0</v>
      </c>
      <c r="M68" s="27">
        <f t="shared" si="3"/>
        <v>0</v>
      </c>
      <c r="N68" s="87">
        <v>0</v>
      </c>
      <c r="O68" s="793">
        <f>N68+N69</f>
        <v>30000</v>
      </c>
      <c r="P68" s="754">
        <f t="shared" si="12"/>
        <v>6000</v>
      </c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</row>
    <row r="69" spans="1:28" ht="12" customHeight="1">
      <c r="A69" s="837"/>
      <c r="B69" s="773"/>
      <c r="C69" s="42" t="s">
        <v>805</v>
      </c>
      <c r="D69" s="42" t="s">
        <v>817</v>
      </c>
      <c r="E69" s="42" t="s">
        <v>29</v>
      </c>
      <c r="F69" s="42" t="s">
        <v>33</v>
      </c>
      <c r="G69" s="42" t="s">
        <v>818</v>
      </c>
      <c r="H69" s="46">
        <v>40</v>
      </c>
      <c r="I69" s="42">
        <v>3</v>
      </c>
      <c r="J69" s="42">
        <v>1</v>
      </c>
      <c r="K69" s="45">
        <v>100000</v>
      </c>
      <c r="L69" s="196">
        <v>0.3</v>
      </c>
      <c r="M69" s="47">
        <f t="shared" si="3"/>
        <v>30000</v>
      </c>
      <c r="N69" s="47">
        <f>K69*L69</f>
        <v>30000</v>
      </c>
      <c r="O69" s="794"/>
      <c r="P69" s="725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</row>
    <row r="70" spans="1:28" ht="12" customHeight="1">
      <c r="A70" s="836">
        <v>24</v>
      </c>
      <c r="B70" s="771" t="s">
        <v>819</v>
      </c>
      <c r="C70" s="24" t="s">
        <v>805</v>
      </c>
      <c r="D70" s="24" t="s">
        <v>813</v>
      </c>
      <c r="E70" s="24" t="s">
        <v>29</v>
      </c>
      <c r="F70" s="24" t="s">
        <v>30</v>
      </c>
      <c r="G70" s="24" t="s">
        <v>808</v>
      </c>
      <c r="H70" s="28">
        <v>16</v>
      </c>
      <c r="I70" s="24">
        <v>16</v>
      </c>
      <c r="J70" s="24">
        <v>1</v>
      </c>
      <c r="K70" s="87">
        <v>50000</v>
      </c>
      <c r="L70" s="193">
        <v>1</v>
      </c>
      <c r="M70" s="27">
        <f t="shared" si="3"/>
        <v>50000</v>
      </c>
      <c r="N70" s="27">
        <f t="shared" ref="N70:N71" si="13">L70*M70</f>
        <v>50000</v>
      </c>
      <c r="O70" s="793">
        <f>N70+N71+N72</f>
        <v>112500</v>
      </c>
      <c r="P70" s="754">
        <f>O70*20%</f>
        <v>22500</v>
      </c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</row>
    <row r="71" spans="1:28" ht="12" customHeight="1">
      <c r="A71" s="803"/>
      <c r="B71" s="772"/>
      <c r="C71" s="30" t="s">
        <v>805</v>
      </c>
      <c r="D71" s="30" t="s">
        <v>811</v>
      </c>
      <c r="E71" s="30" t="s">
        <v>29</v>
      </c>
      <c r="F71" s="30" t="s">
        <v>30</v>
      </c>
      <c r="G71" s="30" t="s">
        <v>810</v>
      </c>
      <c r="H71" s="37">
        <v>25</v>
      </c>
      <c r="I71" s="30">
        <v>15</v>
      </c>
      <c r="J71" s="30">
        <v>1</v>
      </c>
      <c r="K71" s="36">
        <v>50000</v>
      </c>
      <c r="L71" s="152">
        <v>1</v>
      </c>
      <c r="M71" s="33">
        <f t="shared" si="3"/>
        <v>50000</v>
      </c>
      <c r="N71" s="33">
        <f t="shared" si="13"/>
        <v>50000</v>
      </c>
      <c r="O71" s="747"/>
      <c r="P71" s="752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</row>
    <row r="72" spans="1:28" ht="12" customHeight="1">
      <c r="A72" s="837"/>
      <c r="B72" s="773"/>
      <c r="C72" s="42" t="s">
        <v>805</v>
      </c>
      <c r="D72" s="42" t="s">
        <v>811</v>
      </c>
      <c r="E72" s="42" t="s">
        <v>29</v>
      </c>
      <c r="F72" s="42" t="s">
        <v>30</v>
      </c>
      <c r="G72" s="42" t="s">
        <v>810</v>
      </c>
      <c r="H72" s="46">
        <v>25</v>
      </c>
      <c r="I72" s="42">
        <v>15</v>
      </c>
      <c r="J72" s="42">
        <v>1</v>
      </c>
      <c r="K72" s="45">
        <v>50000</v>
      </c>
      <c r="L72" s="196">
        <v>0.25</v>
      </c>
      <c r="M72" s="47">
        <f t="shared" si="3"/>
        <v>12500</v>
      </c>
      <c r="N72" s="47">
        <f>K72*L72</f>
        <v>12500</v>
      </c>
      <c r="O72" s="794"/>
      <c r="P72" s="725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</row>
    <row r="73" spans="1:28" ht="12" customHeight="1">
      <c r="A73" s="836">
        <v>25</v>
      </c>
      <c r="B73" s="771" t="s">
        <v>796</v>
      </c>
      <c r="C73" s="24" t="s">
        <v>805</v>
      </c>
      <c r="D73" s="24" t="s">
        <v>813</v>
      </c>
      <c r="E73" s="24" t="s">
        <v>29</v>
      </c>
      <c r="F73" s="24" t="s">
        <v>33</v>
      </c>
      <c r="G73" s="24" t="s">
        <v>807</v>
      </c>
      <c r="H73" s="28">
        <v>32</v>
      </c>
      <c r="I73" s="24">
        <v>7</v>
      </c>
      <c r="J73" s="24">
        <v>2</v>
      </c>
      <c r="K73" s="87">
        <v>75000</v>
      </c>
      <c r="L73" s="193">
        <v>1</v>
      </c>
      <c r="M73" s="27">
        <f t="shared" si="3"/>
        <v>75000</v>
      </c>
      <c r="N73" s="27">
        <f t="shared" ref="N73:N75" si="14">L73*M73</f>
        <v>75000</v>
      </c>
      <c r="O73" s="793">
        <f>N73+N74+N75+N76</f>
        <v>184375</v>
      </c>
      <c r="P73" s="754">
        <f>O73*20%</f>
        <v>36875</v>
      </c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</row>
    <row r="74" spans="1:28" ht="12" customHeight="1">
      <c r="A74" s="803"/>
      <c r="B74" s="772"/>
      <c r="C74" s="30" t="s">
        <v>805</v>
      </c>
      <c r="D74" s="30" t="s">
        <v>813</v>
      </c>
      <c r="E74" s="30" t="s">
        <v>29</v>
      </c>
      <c r="F74" s="30" t="s">
        <v>30</v>
      </c>
      <c r="G74" s="30" t="s">
        <v>808</v>
      </c>
      <c r="H74" s="37">
        <v>16</v>
      </c>
      <c r="I74" s="30">
        <v>16</v>
      </c>
      <c r="J74" s="30">
        <v>1</v>
      </c>
      <c r="K74" s="36">
        <v>50000</v>
      </c>
      <c r="L74" s="152">
        <v>1</v>
      </c>
      <c r="M74" s="33">
        <f t="shared" si="3"/>
        <v>50000</v>
      </c>
      <c r="N74" s="33">
        <f t="shared" si="14"/>
        <v>50000</v>
      </c>
      <c r="O74" s="747"/>
      <c r="P74" s="752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</row>
    <row r="75" spans="1:28" ht="12" customHeight="1">
      <c r="A75" s="803"/>
      <c r="B75" s="772"/>
      <c r="C75" s="30" t="s">
        <v>805</v>
      </c>
      <c r="D75" s="30" t="s">
        <v>811</v>
      </c>
      <c r="E75" s="30" t="s">
        <v>29</v>
      </c>
      <c r="F75" s="30" t="s">
        <v>30</v>
      </c>
      <c r="G75" s="30" t="s">
        <v>810</v>
      </c>
      <c r="H75" s="37">
        <v>25</v>
      </c>
      <c r="I75" s="30">
        <v>14</v>
      </c>
      <c r="J75" s="30">
        <v>1</v>
      </c>
      <c r="K75" s="36">
        <v>50000</v>
      </c>
      <c r="L75" s="152">
        <v>1</v>
      </c>
      <c r="M75" s="33">
        <f t="shared" si="3"/>
        <v>50000</v>
      </c>
      <c r="N75" s="33">
        <f t="shared" si="14"/>
        <v>50000</v>
      </c>
      <c r="O75" s="747"/>
      <c r="P75" s="752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</row>
    <row r="76" spans="1:28" ht="12" customHeight="1">
      <c r="A76" s="837"/>
      <c r="B76" s="773"/>
      <c r="C76" s="42" t="s">
        <v>805</v>
      </c>
      <c r="D76" s="42" t="s">
        <v>811</v>
      </c>
      <c r="E76" s="42" t="s">
        <v>29</v>
      </c>
      <c r="F76" s="42" t="s">
        <v>30</v>
      </c>
      <c r="G76" s="42" t="s">
        <v>810</v>
      </c>
      <c r="H76" s="46">
        <v>25</v>
      </c>
      <c r="I76" s="42">
        <v>14</v>
      </c>
      <c r="J76" s="42">
        <v>2</v>
      </c>
      <c r="K76" s="45">
        <v>37500</v>
      </c>
      <c r="L76" s="196">
        <v>0.25</v>
      </c>
      <c r="M76" s="47">
        <f t="shared" si="3"/>
        <v>9375</v>
      </c>
      <c r="N76" s="47">
        <f>K76*L76</f>
        <v>9375</v>
      </c>
      <c r="O76" s="794"/>
      <c r="P76" s="725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</row>
    <row r="77" spans="1:28" ht="19.5" customHeight="1">
      <c r="A77" s="272">
        <v>26</v>
      </c>
      <c r="B77" s="361" t="s">
        <v>820</v>
      </c>
      <c r="C77" s="58" t="s">
        <v>805</v>
      </c>
      <c r="D77" s="58" t="s">
        <v>817</v>
      </c>
      <c r="E77" s="58" t="s">
        <v>29</v>
      </c>
      <c r="F77" s="58" t="s">
        <v>33</v>
      </c>
      <c r="G77" s="58" t="s">
        <v>818</v>
      </c>
      <c r="H77" s="62">
        <v>40</v>
      </c>
      <c r="I77" s="58">
        <v>17</v>
      </c>
      <c r="J77" s="58">
        <v>1</v>
      </c>
      <c r="K77" s="61">
        <v>100000</v>
      </c>
      <c r="L77" s="151">
        <v>1</v>
      </c>
      <c r="M77" s="63">
        <f t="shared" si="3"/>
        <v>100000</v>
      </c>
      <c r="N77" s="63">
        <f t="shared" ref="N77:N79" si="15">L77*M77</f>
        <v>100000</v>
      </c>
      <c r="O77" s="224">
        <f t="shared" ref="O77:O78" si="16">K77*L77</f>
        <v>100000</v>
      </c>
      <c r="P77" s="362">
        <f t="shared" ref="P77:P79" si="17">O77*20%</f>
        <v>20000</v>
      </c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</row>
    <row r="78" spans="1:28" ht="19.5" customHeight="1">
      <c r="A78" s="272">
        <v>27</v>
      </c>
      <c r="B78" s="363" t="s">
        <v>795</v>
      </c>
      <c r="C78" s="79" t="s">
        <v>805</v>
      </c>
      <c r="D78" s="79" t="s">
        <v>817</v>
      </c>
      <c r="E78" s="79" t="s">
        <v>29</v>
      </c>
      <c r="F78" s="79" t="s">
        <v>33</v>
      </c>
      <c r="G78" s="79" t="s">
        <v>818</v>
      </c>
      <c r="H78" s="83">
        <v>40</v>
      </c>
      <c r="I78" s="79">
        <v>10</v>
      </c>
      <c r="J78" s="79">
        <v>1</v>
      </c>
      <c r="K78" s="82">
        <v>100000</v>
      </c>
      <c r="L78" s="134">
        <v>1</v>
      </c>
      <c r="M78" s="84">
        <f t="shared" si="3"/>
        <v>100000</v>
      </c>
      <c r="N78" s="84">
        <f t="shared" si="15"/>
        <v>100000</v>
      </c>
      <c r="O78" s="270">
        <f t="shared" si="16"/>
        <v>100000</v>
      </c>
      <c r="P78" s="364">
        <f t="shared" si="17"/>
        <v>20000</v>
      </c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</row>
    <row r="79" spans="1:28" ht="12" customHeight="1">
      <c r="A79" s="836">
        <v>28</v>
      </c>
      <c r="B79" s="771" t="s">
        <v>821</v>
      </c>
      <c r="C79" s="24" t="s">
        <v>805</v>
      </c>
      <c r="D79" s="24" t="s">
        <v>811</v>
      </c>
      <c r="E79" s="24" t="s">
        <v>29</v>
      </c>
      <c r="F79" s="24" t="s">
        <v>30</v>
      </c>
      <c r="G79" s="24" t="s">
        <v>810</v>
      </c>
      <c r="H79" s="28">
        <v>25</v>
      </c>
      <c r="I79" s="24">
        <v>16</v>
      </c>
      <c r="J79" s="24">
        <v>1</v>
      </c>
      <c r="K79" s="87">
        <v>50000</v>
      </c>
      <c r="L79" s="193">
        <v>1</v>
      </c>
      <c r="M79" s="27">
        <f t="shared" si="3"/>
        <v>50000</v>
      </c>
      <c r="N79" s="27">
        <f t="shared" si="15"/>
        <v>50000</v>
      </c>
      <c r="O79" s="793">
        <f>N79+N80</f>
        <v>56250</v>
      </c>
      <c r="P79" s="754">
        <f t="shared" si="17"/>
        <v>11250</v>
      </c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</row>
    <row r="80" spans="1:28" ht="21.75" customHeight="1">
      <c r="A80" s="837"/>
      <c r="B80" s="773"/>
      <c r="C80" s="42" t="s">
        <v>805</v>
      </c>
      <c r="D80" s="42" t="s">
        <v>811</v>
      </c>
      <c r="E80" s="42" t="s">
        <v>29</v>
      </c>
      <c r="F80" s="42" t="s">
        <v>30</v>
      </c>
      <c r="G80" s="42" t="s">
        <v>810</v>
      </c>
      <c r="H80" s="46">
        <v>25</v>
      </c>
      <c r="I80" s="42">
        <v>16</v>
      </c>
      <c r="J80" s="42">
        <v>3</v>
      </c>
      <c r="K80" s="45">
        <v>25000</v>
      </c>
      <c r="L80" s="196">
        <v>0.25</v>
      </c>
      <c r="M80" s="47">
        <f t="shared" si="3"/>
        <v>6250</v>
      </c>
      <c r="N80" s="47">
        <f>K80*L80</f>
        <v>6250</v>
      </c>
      <c r="O80" s="794"/>
      <c r="P80" s="725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</row>
    <row r="81" spans="1:28" ht="12" customHeight="1">
      <c r="A81" s="836">
        <v>29</v>
      </c>
      <c r="B81" s="771" t="s">
        <v>794</v>
      </c>
      <c r="C81" s="24" t="s">
        <v>805</v>
      </c>
      <c r="D81" s="24" t="s">
        <v>811</v>
      </c>
      <c r="E81" s="24" t="s">
        <v>29</v>
      </c>
      <c r="F81" s="24" t="s">
        <v>30</v>
      </c>
      <c r="G81" s="24" t="s">
        <v>810</v>
      </c>
      <c r="H81" s="28">
        <v>25</v>
      </c>
      <c r="I81" s="24">
        <v>16</v>
      </c>
      <c r="J81" s="24">
        <v>1</v>
      </c>
      <c r="K81" s="87">
        <v>50000</v>
      </c>
      <c r="L81" s="193">
        <v>1</v>
      </c>
      <c r="M81" s="27">
        <f t="shared" si="3"/>
        <v>50000</v>
      </c>
      <c r="N81" s="27">
        <f>L81*M81</f>
        <v>50000</v>
      </c>
      <c r="O81" s="793">
        <f>N81+N82</f>
        <v>56250</v>
      </c>
      <c r="P81" s="754">
        <f>O81*20%</f>
        <v>11250</v>
      </c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</row>
    <row r="82" spans="1:28" ht="11.25" customHeight="1">
      <c r="A82" s="837"/>
      <c r="B82" s="773"/>
      <c r="C82" s="42" t="s">
        <v>805</v>
      </c>
      <c r="D82" s="42" t="s">
        <v>811</v>
      </c>
      <c r="E82" s="42" t="s">
        <v>29</v>
      </c>
      <c r="F82" s="42" t="s">
        <v>30</v>
      </c>
      <c r="G82" s="42" t="s">
        <v>810</v>
      </c>
      <c r="H82" s="46">
        <v>25</v>
      </c>
      <c r="I82" s="42">
        <v>16</v>
      </c>
      <c r="J82" s="42">
        <v>3</v>
      </c>
      <c r="K82" s="45">
        <v>25000</v>
      </c>
      <c r="L82" s="196">
        <v>0.25</v>
      </c>
      <c r="M82" s="47">
        <f t="shared" si="3"/>
        <v>6250</v>
      </c>
      <c r="N82" s="47">
        <f>K82*L82</f>
        <v>6250</v>
      </c>
      <c r="O82" s="794"/>
      <c r="P82" s="725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</row>
    <row r="83" spans="1:28" ht="12" customHeight="1">
      <c r="A83" s="836">
        <v>30</v>
      </c>
      <c r="B83" s="771" t="s">
        <v>822</v>
      </c>
      <c r="C83" s="24" t="s">
        <v>805</v>
      </c>
      <c r="D83" s="24" t="s">
        <v>813</v>
      </c>
      <c r="E83" s="24" t="s">
        <v>29</v>
      </c>
      <c r="F83" s="24" t="s">
        <v>33</v>
      </c>
      <c r="G83" s="24" t="s">
        <v>807</v>
      </c>
      <c r="H83" s="28">
        <v>32</v>
      </c>
      <c r="I83" s="24">
        <v>7</v>
      </c>
      <c r="J83" s="24">
        <v>3</v>
      </c>
      <c r="K83" s="87">
        <v>37500</v>
      </c>
      <c r="L83" s="193">
        <v>1</v>
      </c>
      <c r="M83" s="27">
        <f t="shared" si="3"/>
        <v>37500</v>
      </c>
      <c r="N83" s="27">
        <f t="shared" ref="N83:N85" si="18">L83*M83</f>
        <v>37500</v>
      </c>
      <c r="O83" s="793">
        <f>N83+N84+N85+N86</f>
        <v>146875</v>
      </c>
      <c r="P83" s="754">
        <f>O83*20%</f>
        <v>29375</v>
      </c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</row>
    <row r="84" spans="1:28" ht="12" customHeight="1">
      <c r="A84" s="803"/>
      <c r="B84" s="772"/>
      <c r="C84" s="30" t="s">
        <v>805</v>
      </c>
      <c r="D84" s="30" t="s">
        <v>813</v>
      </c>
      <c r="E84" s="30" t="s">
        <v>29</v>
      </c>
      <c r="F84" s="30" t="s">
        <v>30</v>
      </c>
      <c r="G84" s="30" t="s">
        <v>808</v>
      </c>
      <c r="H84" s="37">
        <v>16</v>
      </c>
      <c r="I84" s="30">
        <v>15</v>
      </c>
      <c r="J84" s="30">
        <v>1</v>
      </c>
      <c r="K84" s="36">
        <v>50000</v>
      </c>
      <c r="L84" s="152">
        <v>1</v>
      </c>
      <c r="M84" s="33">
        <f t="shared" si="3"/>
        <v>50000</v>
      </c>
      <c r="N84" s="33">
        <f t="shared" si="18"/>
        <v>50000</v>
      </c>
      <c r="O84" s="747"/>
      <c r="P84" s="752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</row>
    <row r="85" spans="1:28" ht="12" customHeight="1">
      <c r="A85" s="803"/>
      <c r="B85" s="772"/>
      <c r="C85" s="30" t="s">
        <v>805</v>
      </c>
      <c r="D85" s="30" t="s">
        <v>811</v>
      </c>
      <c r="E85" s="30" t="s">
        <v>29</v>
      </c>
      <c r="F85" s="30" t="s">
        <v>30</v>
      </c>
      <c r="G85" s="30" t="s">
        <v>810</v>
      </c>
      <c r="H85" s="37">
        <v>25</v>
      </c>
      <c r="I85" s="30">
        <v>10</v>
      </c>
      <c r="J85" s="30">
        <v>1</v>
      </c>
      <c r="K85" s="36">
        <v>50000</v>
      </c>
      <c r="L85" s="152">
        <v>1</v>
      </c>
      <c r="M85" s="33">
        <f t="shared" si="3"/>
        <v>50000</v>
      </c>
      <c r="N85" s="33">
        <f t="shared" si="18"/>
        <v>50000</v>
      </c>
      <c r="O85" s="747"/>
      <c r="P85" s="752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</row>
    <row r="86" spans="1:28" ht="12" customHeight="1">
      <c r="A86" s="837"/>
      <c r="B86" s="773"/>
      <c r="C86" s="42" t="s">
        <v>805</v>
      </c>
      <c r="D86" s="42" t="s">
        <v>811</v>
      </c>
      <c r="E86" s="42" t="s">
        <v>29</v>
      </c>
      <c r="F86" s="42" t="s">
        <v>30</v>
      </c>
      <c r="G86" s="42" t="s">
        <v>810</v>
      </c>
      <c r="H86" s="46">
        <v>25</v>
      </c>
      <c r="I86" s="42">
        <v>10</v>
      </c>
      <c r="J86" s="42">
        <v>2</v>
      </c>
      <c r="K86" s="45">
        <v>37500</v>
      </c>
      <c r="L86" s="196">
        <v>0.25</v>
      </c>
      <c r="M86" s="47">
        <f t="shared" si="3"/>
        <v>9375</v>
      </c>
      <c r="N86" s="47">
        <f>K86*L86</f>
        <v>9375</v>
      </c>
      <c r="O86" s="794"/>
      <c r="P86" s="725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</row>
    <row r="87" spans="1:28" ht="12" customHeight="1">
      <c r="A87" s="836">
        <v>31</v>
      </c>
      <c r="B87" s="771" t="s">
        <v>823</v>
      </c>
      <c r="C87" s="24" t="s">
        <v>805</v>
      </c>
      <c r="D87" s="24" t="s">
        <v>813</v>
      </c>
      <c r="E87" s="24" t="s">
        <v>29</v>
      </c>
      <c r="F87" s="24" t="s">
        <v>30</v>
      </c>
      <c r="G87" s="24" t="s">
        <v>808</v>
      </c>
      <c r="H87" s="28">
        <v>16</v>
      </c>
      <c r="I87" s="24">
        <v>16</v>
      </c>
      <c r="J87" s="24">
        <v>2</v>
      </c>
      <c r="K87" s="87">
        <v>37500</v>
      </c>
      <c r="L87" s="193">
        <v>1</v>
      </c>
      <c r="M87" s="27">
        <f t="shared" si="3"/>
        <v>37500</v>
      </c>
      <c r="N87" s="27">
        <f t="shared" ref="N87:N90" si="19">L87*M87</f>
        <v>37500</v>
      </c>
      <c r="O87" s="793">
        <f>N87+N88</f>
        <v>112500</v>
      </c>
      <c r="P87" s="754">
        <f>O87*20%</f>
        <v>22500</v>
      </c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</row>
    <row r="88" spans="1:28" ht="12" customHeight="1">
      <c r="A88" s="837"/>
      <c r="B88" s="773"/>
      <c r="C88" s="42" t="s">
        <v>805</v>
      </c>
      <c r="D88" s="42" t="s">
        <v>817</v>
      </c>
      <c r="E88" s="42" t="s">
        <v>29</v>
      </c>
      <c r="F88" s="42" t="s">
        <v>33</v>
      </c>
      <c r="G88" s="42" t="s">
        <v>818</v>
      </c>
      <c r="H88" s="46">
        <v>40</v>
      </c>
      <c r="I88" s="42">
        <v>8</v>
      </c>
      <c r="J88" s="42">
        <v>2</v>
      </c>
      <c r="K88" s="45">
        <v>75000</v>
      </c>
      <c r="L88" s="196">
        <v>1</v>
      </c>
      <c r="M88" s="47">
        <f t="shared" si="3"/>
        <v>75000</v>
      </c>
      <c r="N88" s="47">
        <f t="shared" si="19"/>
        <v>75000</v>
      </c>
      <c r="O88" s="794"/>
      <c r="P88" s="725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</row>
    <row r="89" spans="1:28" ht="12" customHeight="1">
      <c r="A89" s="836">
        <v>32</v>
      </c>
      <c r="B89" s="771" t="s">
        <v>789</v>
      </c>
      <c r="C89" s="24" t="s">
        <v>805</v>
      </c>
      <c r="D89" s="24" t="s">
        <v>813</v>
      </c>
      <c r="E89" s="24" t="s">
        <v>824</v>
      </c>
      <c r="F89" s="24" t="s">
        <v>30</v>
      </c>
      <c r="G89" s="24" t="s">
        <v>809</v>
      </c>
      <c r="H89" s="28">
        <v>14</v>
      </c>
      <c r="I89" s="24">
        <v>16</v>
      </c>
      <c r="J89" s="24">
        <v>1</v>
      </c>
      <c r="K89" s="87">
        <v>17500</v>
      </c>
      <c r="L89" s="193">
        <v>1</v>
      </c>
      <c r="M89" s="27">
        <f t="shared" si="3"/>
        <v>17500</v>
      </c>
      <c r="N89" s="27">
        <f t="shared" si="19"/>
        <v>17500</v>
      </c>
      <c r="O89" s="793">
        <f>N89+N90+N91</f>
        <v>61250</v>
      </c>
      <c r="P89" s="754">
        <f>O89*20%</f>
        <v>12250</v>
      </c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</row>
    <row r="90" spans="1:28" ht="12" customHeight="1">
      <c r="A90" s="803"/>
      <c r="B90" s="772"/>
      <c r="C90" s="30" t="s">
        <v>805</v>
      </c>
      <c r="D90" s="30" t="s">
        <v>811</v>
      </c>
      <c r="E90" s="30" t="s">
        <v>29</v>
      </c>
      <c r="F90" s="30" t="s">
        <v>30</v>
      </c>
      <c r="G90" s="30" t="s">
        <v>810</v>
      </c>
      <c r="H90" s="37">
        <v>25</v>
      </c>
      <c r="I90" s="30">
        <v>16</v>
      </c>
      <c r="J90" s="30">
        <v>2</v>
      </c>
      <c r="K90" s="36">
        <v>37500</v>
      </c>
      <c r="L90" s="152">
        <v>1</v>
      </c>
      <c r="M90" s="33">
        <f t="shared" si="3"/>
        <v>37500</v>
      </c>
      <c r="N90" s="33">
        <f t="shared" si="19"/>
        <v>37500</v>
      </c>
      <c r="O90" s="747"/>
      <c r="P90" s="752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</row>
    <row r="91" spans="1:28" ht="12" customHeight="1">
      <c r="A91" s="837"/>
      <c r="B91" s="773"/>
      <c r="C91" s="42" t="s">
        <v>805</v>
      </c>
      <c r="D91" s="42" t="s">
        <v>811</v>
      </c>
      <c r="E91" s="42" t="s">
        <v>29</v>
      </c>
      <c r="F91" s="42" t="s">
        <v>30</v>
      </c>
      <c r="G91" s="42" t="s">
        <v>810</v>
      </c>
      <c r="H91" s="46">
        <v>25</v>
      </c>
      <c r="I91" s="42">
        <v>16</v>
      </c>
      <c r="J91" s="42">
        <v>3</v>
      </c>
      <c r="K91" s="45">
        <v>25000</v>
      </c>
      <c r="L91" s="196">
        <v>0.25</v>
      </c>
      <c r="M91" s="47">
        <f t="shared" si="3"/>
        <v>6250</v>
      </c>
      <c r="N91" s="47">
        <f>K91*L91</f>
        <v>6250</v>
      </c>
      <c r="O91" s="794"/>
      <c r="P91" s="725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</row>
    <row r="92" spans="1:28" ht="18" customHeight="1">
      <c r="A92" s="272">
        <v>33</v>
      </c>
      <c r="B92" s="361" t="s">
        <v>825</v>
      </c>
      <c r="C92" s="58" t="s">
        <v>805</v>
      </c>
      <c r="D92" s="58" t="s">
        <v>813</v>
      </c>
      <c r="E92" s="58" t="s">
        <v>164</v>
      </c>
      <c r="F92" s="58" t="s">
        <v>30</v>
      </c>
      <c r="G92" s="58" t="s">
        <v>809</v>
      </c>
      <c r="H92" s="62">
        <v>13</v>
      </c>
      <c r="I92" s="58">
        <v>15</v>
      </c>
      <c r="J92" s="58">
        <v>1</v>
      </c>
      <c r="K92" s="61">
        <v>17500</v>
      </c>
      <c r="L92" s="151">
        <v>1</v>
      </c>
      <c r="M92" s="63">
        <f t="shared" si="3"/>
        <v>17500</v>
      </c>
      <c r="N92" s="63">
        <f t="shared" ref="N92:N97" si="20">L92*M92</f>
        <v>17500</v>
      </c>
      <c r="O92" s="224">
        <f t="shared" ref="O92:O96" si="21">K92*L92</f>
        <v>17500</v>
      </c>
      <c r="P92" s="362">
        <f t="shared" ref="P92:P97" si="22">O92*20%</f>
        <v>3500</v>
      </c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</row>
    <row r="93" spans="1:28" ht="18" customHeight="1">
      <c r="A93" s="272">
        <v>34</v>
      </c>
      <c r="B93" s="365" t="s">
        <v>790</v>
      </c>
      <c r="C93" s="30" t="s">
        <v>805</v>
      </c>
      <c r="D93" s="30" t="s">
        <v>813</v>
      </c>
      <c r="E93" s="30" t="s">
        <v>164</v>
      </c>
      <c r="F93" s="30" t="s">
        <v>30</v>
      </c>
      <c r="G93" s="30" t="s">
        <v>809</v>
      </c>
      <c r="H93" s="37">
        <v>13</v>
      </c>
      <c r="I93" s="30">
        <v>10</v>
      </c>
      <c r="J93" s="30">
        <v>3</v>
      </c>
      <c r="K93" s="36">
        <v>5000</v>
      </c>
      <c r="L93" s="152">
        <v>1</v>
      </c>
      <c r="M93" s="33">
        <f t="shared" si="3"/>
        <v>5000</v>
      </c>
      <c r="N93" s="33">
        <f t="shared" si="20"/>
        <v>5000</v>
      </c>
      <c r="O93" s="225">
        <f t="shared" si="21"/>
        <v>5000</v>
      </c>
      <c r="P93" s="366">
        <f t="shared" si="22"/>
        <v>1000</v>
      </c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</row>
    <row r="94" spans="1:28" ht="19.5" customHeight="1">
      <c r="A94" s="272">
        <v>35</v>
      </c>
      <c r="B94" s="365" t="s">
        <v>826</v>
      </c>
      <c r="C94" s="30" t="s">
        <v>805</v>
      </c>
      <c r="D94" s="30" t="s">
        <v>813</v>
      </c>
      <c r="E94" s="30" t="s">
        <v>164</v>
      </c>
      <c r="F94" s="30" t="s">
        <v>30</v>
      </c>
      <c r="G94" s="30" t="s">
        <v>809</v>
      </c>
      <c r="H94" s="37">
        <v>13</v>
      </c>
      <c r="I94" s="30">
        <v>16</v>
      </c>
      <c r="J94" s="30">
        <v>1</v>
      </c>
      <c r="K94" s="36">
        <v>17500</v>
      </c>
      <c r="L94" s="152">
        <v>1</v>
      </c>
      <c r="M94" s="33">
        <f t="shared" si="3"/>
        <v>17500</v>
      </c>
      <c r="N94" s="33">
        <f t="shared" si="20"/>
        <v>17500</v>
      </c>
      <c r="O94" s="225">
        <f t="shared" si="21"/>
        <v>17500</v>
      </c>
      <c r="P94" s="366">
        <f t="shared" si="22"/>
        <v>3500</v>
      </c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</row>
    <row r="95" spans="1:28" ht="16.5" customHeight="1">
      <c r="A95" s="272">
        <v>36</v>
      </c>
      <c r="B95" s="365" t="s">
        <v>827</v>
      </c>
      <c r="C95" s="30" t="s">
        <v>805</v>
      </c>
      <c r="D95" s="30" t="s">
        <v>813</v>
      </c>
      <c r="E95" s="30" t="s">
        <v>164</v>
      </c>
      <c r="F95" s="30" t="s">
        <v>30</v>
      </c>
      <c r="G95" s="30" t="s">
        <v>809</v>
      </c>
      <c r="H95" s="37">
        <v>13</v>
      </c>
      <c r="I95" s="30">
        <v>15</v>
      </c>
      <c r="J95" s="30">
        <v>3</v>
      </c>
      <c r="K95" s="36">
        <v>5000</v>
      </c>
      <c r="L95" s="152">
        <v>1</v>
      </c>
      <c r="M95" s="33">
        <f t="shared" si="3"/>
        <v>5000</v>
      </c>
      <c r="N95" s="33">
        <f t="shared" si="20"/>
        <v>5000</v>
      </c>
      <c r="O95" s="225">
        <f t="shared" si="21"/>
        <v>5000</v>
      </c>
      <c r="P95" s="366">
        <f t="shared" si="22"/>
        <v>1000</v>
      </c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</row>
    <row r="96" spans="1:28" ht="24" customHeight="1">
      <c r="A96" s="272">
        <v>37</v>
      </c>
      <c r="B96" s="363" t="s">
        <v>828</v>
      </c>
      <c r="C96" s="79" t="s">
        <v>805</v>
      </c>
      <c r="D96" s="79" t="s">
        <v>813</v>
      </c>
      <c r="E96" s="79" t="s">
        <v>164</v>
      </c>
      <c r="F96" s="79" t="s">
        <v>30</v>
      </c>
      <c r="G96" s="79" t="s">
        <v>809</v>
      </c>
      <c r="H96" s="83">
        <v>13</v>
      </c>
      <c r="I96" s="79">
        <v>15</v>
      </c>
      <c r="J96" s="79">
        <v>1</v>
      </c>
      <c r="K96" s="82">
        <v>17500</v>
      </c>
      <c r="L96" s="134">
        <v>1</v>
      </c>
      <c r="M96" s="84">
        <f t="shared" si="3"/>
        <v>17500</v>
      </c>
      <c r="N96" s="84">
        <f t="shared" si="20"/>
        <v>17500</v>
      </c>
      <c r="O96" s="270">
        <f t="shared" si="21"/>
        <v>17500</v>
      </c>
      <c r="P96" s="364">
        <f t="shared" si="22"/>
        <v>3500</v>
      </c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</row>
    <row r="97" spans="1:28" ht="12" customHeight="1">
      <c r="A97" s="836">
        <v>38</v>
      </c>
      <c r="B97" s="771" t="s">
        <v>829</v>
      </c>
      <c r="C97" s="24" t="s">
        <v>805</v>
      </c>
      <c r="D97" s="24" t="s">
        <v>811</v>
      </c>
      <c r="E97" s="24" t="s">
        <v>164</v>
      </c>
      <c r="F97" s="24" t="s">
        <v>30</v>
      </c>
      <c r="G97" s="24" t="s">
        <v>810</v>
      </c>
      <c r="H97" s="28">
        <v>25</v>
      </c>
      <c r="I97" s="24">
        <v>11</v>
      </c>
      <c r="J97" s="24">
        <v>1</v>
      </c>
      <c r="K97" s="87">
        <v>17500</v>
      </c>
      <c r="L97" s="193">
        <v>1</v>
      </c>
      <c r="M97" s="27">
        <f t="shared" si="3"/>
        <v>17500</v>
      </c>
      <c r="N97" s="27">
        <f t="shared" si="20"/>
        <v>17500</v>
      </c>
      <c r="O97" s="793">
        <f>N97+N98</f>
        <v>21875</v>
      </c>
      <c r="P97" s="754">
        <f t="shared" si="22"/>
        <v>4375</v>
      </c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</row>
    <row r="98" spans="1:28" ht="24" customHeight="1">
      <c r="A98" s="837"/>
      <c r="B98" s="773"/>
      <c r="C98" s="42" t="s">
        <v>805</v>
      </c>
      <c r="D98" s="42" t="s">
        <v>811</v>
      </c>
      <c r="E98" s="42" t="s">
        <v>164</v>
      </c>
      <c r="F98" s="42" t="s">
        <v>30</v>
      </c>
      <c r="G98" s="42" t="s">
        <v>810</v>
      </c>
      <c r="H98" s="46">
        <v>25</v>
      </c>
      <c r="I98" s="42">
        <v>11</v>
      </c>
      <c r="J98" s="42">
        <v>1</v>
      </c>
      <c r="K98" s="45">
        <v>17500</v>
      </c>
      <c r="L98" s="196">
        <v>0.25</v>
      </c>
      <c r="M98" s="47">
        <f t="shared" si="3"/>
        <v>4375</v>
      </c>
      <c r="N98" s="47">
        <f>K98*L98</f>
        <v>4375</v>
      </c>
      <c r="O98" s="794"/>
      <c r="P98" s="725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</row>
    <row r="99" spans="1:28" ht="18" customHeight="1">
      <c r="A99" s="836">
        <v>39</v>
      </c>
      <c r="B99" s="771" t="s">
        <v>830</v>
      </c>
      <c r="C99" s="24" t="s">
        <v>805</v>
      </c>
      <c r="D99" s="24" t="s">
        <v>811</v>
      </c>
      <c r="E99" s="24" t="s">
        <v>164</v>
      </c>
      <c r="F99" s="24" t="s">
        <v>30</v>
      </c>
      <c r="G99" s="24" t="s">
        <v>810</v>
      </c>
      <c r="H99" s="28">
        <v>25</v>
      </c>
      <c r="I99" s="24">
        <v>13</v>
      </c>
      <c r="J99" s="24">
        <v>2</v>
      </c>
      <c r="K99" s="87">
        <v>7500</v>
      </c>
      <c r="L99" s="193">
        <v>1</v>
      </c>
      <c r="M99" s="27">
        <f t="shared" si="3"/>
        <v>7500</v>
      </c>
      <c r="N99" s="27">
        <f>L99*M99</f>
        <v>7500</v>
      </c>
      <c r="O99" s="793">
        <f>N99+N100</f>
        <v>9375</v>
      </c>
      <c r="P99" s="754">
        <f>O99*20%</f>
        <v>1875</v>
      </c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</row>
    <row r="100" spans="1:28" ht="19.5" customHeight="1">
      <c r="A100" s="837"/>
      <c r="B100" s="773"/>
      <c r="C100" s="42" t="s">
        <v>805</v>
      </c>
      <c r="D100" s="42" t="s">
        <v>811</v>
      </c>
      <c r="E100" s="42" t="s">
        <v>164</v>
      </c>
      <c r="F100" s="42" t="s">
        <v>30</v>
      </c>
      <c r="G100" s="42" t="s">
        <v>810</v>
      </c>
      <c r="H100" s="46">
        <v>25</v>
      </c>
      <c r="I100" s="42">
        <v>13</v>
      </c>
      <c r="J100" s="42">
        <v>2</v>
      </c>
      <c r="K100" s="45">
        <v>7500</v>
      </c>
      <c r="L100" s="196">
        <v>0.25</v>
      </c>
      <c r="M100" s="47">
        <f t="shared" si="3"/>
        <v>1875</v>
      </c>
      <c r="N100" s="47">
        <f>K100*L100</f>
        <v>1875</v>
      </c>
      <c r="O100" s="794"/>
      <c r="P100" s="725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</row>
    <row r="101" spans="1:28" ht="24" customHeight="1">
      <c r="A101" s="272">
        <v>40</v>
      </c>
      <c r="B101" s="351" t="s">
        <v>831</v>
      </c>
      <c r="C101" s="68" t="s">
        <v>805</v>
      </c>
      <c r="D101" s="68" t="s">
        <v>813</v>
      </c>
      <c r="E101" s="68" t="s">
        <v>51</v>
      </c>
      <c r="F101" s="68" t="s">
        <v>30</v>
      </c>
      <c r="G101" s="68" t="s">
        <v>809</v>
      </c>
      <c r="H101" s="72">
        <v>14</v>
      </c>
      <c r="I101" s="68">
        <v>11</v>
      </c>
      <c r="J101" s="68">
        <v>2</v>
      </c>
      <c r="K101" s="71">
        <v>3750</v>
      </c>
      <c r="L101" s="180">
        <v>1</v>
      </c>
      <c r="M101" s="73">
        <f t="shared" si="3"/>
        <v>3750</v>
      </c>
      <c r="N101" s="73">
        <f t="shared" ref="N101:N104" si="23">L101*M101</f>
        <v>3750</v>
      </c>
      <c r="O101" s="181">
        <f t="shared" ref="O101:O102" si="24">K101*L101</f>
        <v>3750</v>
      </c>
      <c r="P101" s="352">
        <f t="shared" ref="P101:P103" si="25">O101*20%</f>
        <v>750</v>
      </c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</row>
    <row r="102" spans="1:28" ht="25.5" customHeight="1">
      <c r="A102" s="272">
        <v>41</v>
      </c>
      <c r="B102" s="353" t="s">
        <v>832</v>
      </c>
      <c r="C102" s="183" t="s">
        <v>805</v>
      </c>
      <c r="D102" s="183" t="s">
        <v>813</v>
      </c>
      <c r="E102" s="183" t="s">
        <v>51</v>
      </c>
      <c r="F102" s="183" t="s">
        <v>30</v>
      </c>
      <c r="G102" s="183" t="s">
        <v>809</v>
      </c>
      <c r="H102" s="273">
        <v>14</v>
      </c>
      <c r="I102" s="183">
        <v>15</v>
      </c>
      <c r="J102" s="183">
        <v>2</v>
      </c>
      <c r="K102" s="131">
        <v>3750</v>
      </c>
      <c r="L102" s="132">
        <v>1</v>
      </c>
      <c r="M102" s="163">
        <f t="shared" si="3"/>
        <v>3750</v>
      </c>
      <c r="N102" s="163">
        <f t="shared" si="23"/>
        <v>3750</v>
      </c>
      <c r="O102" s="133">
        <f t="shared" si="24"/>
        <v>3750</v>
      </c>
      <c r="P102" s="354">
        <f t="shared" si="25"/>
        <v>750</v>
      </c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</row>
    <row r="103" spans="1:28" ht="12" customHeight="1">
      <c r="A103" s="836">
        <v>42</v>
      </c>
      <c r="B103" s="771" t="s">
        <v>803</v>
      </c>
      <c r="C103" s="24" t="s">
        <v>805</v>
      </c>
      <c r="D103" s="24" t="s">
        <v>813</v>
      </c>
      <c r="E103" s="24" t="s">
        <v>51</v>
      </c>
      <c r="F103" s="24" t="s">
        <v>30</v>
      </c>
      <c r="G103" s="24" t="s">
        <v>809</v>
      </c>
      <c r="H103" s="28">
        <v>14</v>
      </c>
      <c r="I103" s="24">
        <v>15</v>
      </c>
      <c r="J103" s="24">
        <v>1</v>
      </c>
      <c r="K103" s="87">
        <v>5000</v>
      </c>
      <c r="L103" s="193">
        <v>1</v>
      </c>
      <c r="M103" s="27">
        <f t="shared" si="3"/>
        <v>5000</v>
      </c>
      <c r="N103" s="27">
        <f t="shared" si="23"/>
        <v>5000</v>
      </c>
      <c r="O103" s="793">
        <f>N103+N104+N105</f>
        <v>11250</v>
      </c>
      <c r="P103" s="754">
        <f t="shared" si="25"/>
        <v>2250</v>
      </c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</row>
    <row r="104" spans="1:28" ht="12" customHeight="1">
      <c r="A104" s="803"/>
      <c r="B104" s="772"/>
      <c r="C104" s="30" t="s">
        <v>805</v>
      </c>
      <c r="D104" s="30" t="s">
        <v>811</v>
      </c>
      <c r="E104" s="30" t="s">
        <v>51</v>
      </c>
      <c r="F104" s="30" t="s">
        <v>403</v>
      </c>
      <c r="G104" s="30" t="s">
        <v>810</v>
      </c>
      <c r="H104" s="37">
        <v>25</v>
      </c>
      <c r="I104" s="30">
        <v>6</v>
      </c>
      <c r="J104" s="30">
        <v>1</v>
      </c>
      <c r="K104" s="36">
        <v>5000</v>
      </c>
      <c r="L104" s="152">
        <v>1</v>
      </c>
      <c r="M104" s="33">
        <f t="shared" si="3"/>
        <v>5000</v>
      </c>
      <c r="N104" s="33">
        <f t="shared" si="23"/>
        <v>5000</v>
      </c>
      <c r="O104" s="747"/>
      <c r="P104" s="752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</row>
    <row r="105" spans="1:28" ht="12" customHeight="1">
      <c r="A105" s="837"/>
      <c r="B105" s="773"/>
      <c r="C105" s="42" t="s">
        <v>805</v>
      </c>
      <c r="D105" s="42" t="s">
        <v>811</v>
      </c>
      <c r="E105" s="42" t="s">
        <v>51</v>
      </c>
      <c r="F105" s="42" t="s">
        <v>30</v>
      </c>
      <c r="G105" s="42" t="s">
        <v>810</v>
      </c>
      <c r="H105" s="46">
        <v>25</v>
      </c>
      <c r="I105" s="42">
        <v>6</v>
      </c>
      <c r="J105" s="42">
        <v>1</v>
      </c>
      <c r="K105" s="45">
        <v>5000</v>
      </c>
      <c r="L105" s="196">
        <v>0.25</v>
      </c>
      <c r="M105" s="47">
        <f t="shared" si="3"/>
        <v>1250</v>
      </c>
      <c r="N105" s="47">
        <f>K105*L105</f>
        <v>1250</v>
      </c>
      <c r="O105" s="794"/>
      <c r="P105" s="725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</row>
    <row r="106" spans="1:28" ht="18" customHeight="1">
      <c r="A106" s="272">
        <v>43</v>
      </c>
      <c r="B106" s="353" t="s">
        <v>833</v>
      </c>
      <c r="C106" s="183" t="s">
        <v>805</v>
      </c>
      <c r="D106" s="183" t="s">
        <v>813</v>
      </c>
      <c r="E106" s="183" t="s">
        <v>51</v>
      </c>
      <c r="F106" s="183" t="s">
        <v>30</v>
      </c>
      <c r="G106" s="183" t="s">
        <v>809</v>
      </c>
      <c r="H106" s="273">
        <v>16</v>
      </c>
      <c r="I106" s="183">
        <v>16</v>
      </c>
      <c r="J106" s="183">
        <v>1</v>
      </c>
      <c r="K106" s="131">
        <v>5000</v>
      </c>
      <c r="L106" s="132">
        <v>1</v>
      </c>
      <c r="M106" s="163">
        <f t="shared" si="3"/>
        <v>5000</v>
      </c>
      <c r="N106" s="163">
        <f t="shared" ref="N106:N107" si="26">L106*M106</f>
        <v>5000</v>
      </c>
      <c r="O106" s="133">
        <f>K106*L106</f>
        <v>5000</v>
      </c>
      <c r="P106" s="354">
        <f t="shared" ref="P106:P107" si="27">O106*20%</f>
        <v>1000</v>
      </c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</row>
    <row r="107" spans="1:28" ht="12" customHeight="1">
      <c r="A107" s="836">
        <v>44</v>
      </c>
      <c r="B107" s="771" t="s">
        <v>834</v>
      </c>
      <c r="C107" s="24" t="s">
        <v>805</v>
      </c>
      <c r="D107" s="24" t="s">
        <v>811</v>
      </c>
      <c r="E107" s="24" t="s">
        <v>51</v>
      </c>
      <c r="F107" s="24" t="s">
        <v>403</v>
      </c>
      <c r="G107" s="24" t="s">
        <v>810</v>
      </c>
      <c r="H107" s="28">
        <v>25</v>
      </c>
      <c r="I107" s="24">
        <v>8</v>
      </c>
      <c r="J107" s="24">
        <v>2</v>
      </c>
      <c r="K107" s="87">
        <v>3750</v>
      </c>
      <c r="L107" s="193">
        <v>1</v>
      </c>
      <c r="M107" s="27">
        <f t="shared" si="3"/>
        <v>3750</v>
      </c>
      <c r="N107" s="27">
        <f t="shared" si="26"/>
        <v>3750</v>
      </c>
      <c r="O107" s="793">
        <f>N107+N108</f>
        <v>4687.5</v>
      </c>
      <c r="P107" s="754">
        <f t="shared" si="27"/>
        <v>937.5</v>
      </c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</row>
    <row r="108" spans="1:28" ht="12" customHeight="1">
      <c r="A108" s="837"/>
      <c r="B108" s="773"/>
      <c r="C108" s="42" t="s">
        <v>805</v>
      </c>
      <c r="D108" s="42" t="s">
        <v>811</v>
      </c>
      <c r="E108" s="42" t="s">
        <v>51</v>
      </c>
      <c r="F108" s="42" t="s">
        <v>30</v>
      </c>
      <c r="G108" s="42" t="s">
        <v>810</v>
      </c>
      <c r="H108" s="46">
        <v>25</v>
      </c>
      <c r="I108" s="42">
        <v>8</v>
      </c>
      <c r="J108" s="42">
        <v>2</v>
      </c>
      <c r="K108" s="45">
        <v>3750</v>
      </c>
      <c r="L108" s="196">
        <v>0.25</v>
      </c>
      <c r="M108" s="47">
        <f t="shared" si="3"/>
        <v>937.5</v>
      </c>
      <c r="N108" s="47">
        <f>K108*L108</f>
        <v>937.5</v>
      </c>
      <c r="O108" s="794"/>
      <c r="P108" s="725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</row>
    <row r="109" spans="1:28" ht="12" customHeight="1">
      <c r="A109" s="836">
        <v>45</v>
      </c>
      <c r="B109" s="771" t="s">
        <v>835</v>
      </c>
      <c r="C109" s="24" t="s">
        <v>805</v>
      </c>
      <c r="D109" s="24" t="s">
        <v>805</v>
      </c>
      <c r="E109" s="24" t="s">
        <v>51</v>
      </c>
      <c r="F109" s="24" t="s">
        <v>30</v>
      </c>
      <c r="G109" s="24" t="s">
        <v>810</v>
      </c>
      <c r="H109" s="28">
        <v>25</v>
      </c>
      <c r="I109" s="24">
        <v>8</v>
      </c>
      <c r="J109" s="24">
        <v>1</v>
      </c>
      <c r="K109" s="87">
        <v>5000</v>
      </c>
      <c r="L109" s="193">
        <v>1</v>
      </c>
      <c r="M109" s="27">
        <f t="shared" si="3"/>
        <v>5000</v>
      </c>
      <c r="N109" s="27">
        <f>L109*M109</f>
        <v>5000</v>
      </c>
      <c r="O109" s="793">
        <f>N109+N110</f>
        <v>5937.5</v>
      </c>
      <c r="P109" s="754">
        <f>O109*20%</f>
        <v>1187.5</v>
      </c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</row>
    <row r="110" spans="1:28" ht="12" customHeight="1">
      <c r="A110" s="837"/>
      <c r="B110" s="773"/>
      <c r="C110" s="42" t="s">
        <v>805</v>
      </c>
      <c r="D110" s="42" t="s">
        <v>805</v>
      </c>
      <c r="E110" s="42" t="s">
        <v>51</v>
      </c>
      <c r="F110" s="42" t="s">
        <v>30</v>
      </c>
      <c r="G110" s="42" t="s">
        <v>810</v>
      </c>
      <c r="H110" s="46">
        <v>25</v>
      </c>
      <c r="I110" s="42">
        <v>8</v>
      </c>
      <c r="J110" s="42">
        <v>2</v>
      </c>
      <c r="K110" s="45">
        <v>3750</v>
      </c>
      <c r="L110" s="196">
        <v>0.25</v>
      </c>
      <c r="M110" s="47">
        <f t="shared" si="3"/>
        <v>937.5</v>
      </c>
      <c r="N110" s="47">
        <f>K110*L110</f>
        <v>937.5</v>
      </c>
      <c r="O110" s="794"/>
      <c r="P110" s="725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</row>
    <row r="111" spans="1:28" ht="15" customHeight="1">
      <c r="A111" s="272">
        <v>46</v>
      </c>
      <c r="B111" s="361" t="s">
        <v>836</v>
      </c>
      <c r="C111" s="58" t="s">
        <v>805</v>
      </c>
      <c r="D111" s="58" t="s">
        <v>813</v>
      </c>
      <c r="E111" s="58" t="s">
        <v>67</v>
      </c>
      <c r="F111" s="58" t="s">
        <v>30</v>
      </c>
      <c r="G111" s="58" t="s">
        <v>809</v>
      </c>
      <c r="H111" s="62">
        <v>13</v>
      </c>
      <c r="I111" s="58">
        <v>15</v>
      </c>
      <c r="J111" s="58">
        <v>2</v>
      </c>
      <c r="K111" s="61">
        <v>1500</v>
      </c>
      <c r="L111" s="151">
        <v>1</v>
      </c>
      <c r="M111" s="63">
        <f t="shared" si="3"/>
        <v>1500</v>
      </c>
      <c r="N111" s="63">
        <f t="shared" ref="N111:N113" si="28">L111*M111</f>
        <v>1500</v>
      </c>
      <c r="O111" s="224">
        <f t="shared" ref="O111:O112" si="29">K111*L111</f>
        <v>1500</v>
      </c>
      <c r="P111" s="362">
        <f t="shared" ref="P111:P113" si="30">O111*20%</f>
        <v>300</v>
      </c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</row>
    <row r="112" spans="1:28" ht="18" customHeight="1">
      <c r="A112" s="272">
        <v>47</v>
      </c>
      <c r="B112" s="249" t="s">
        <v>837</v>
      </c>
      <c r="C112" s="42" t="s">
        <v>805</v>
      </c>
      <c r="D112" s="42" t="s">
        <v>813</v>
      </c>
      <c r="E112" s="42" t="s">
        <v>67</v>
      </c>
      <c r="F112" s="42" t="s">
        <v>30</v>
      </c>
      <c r="G112" s="42" t="s">
        <v>809</v>
      </c>
      <c r="H112" s="46">
        <v>14</v>
      </c>
      <c r="I112" s="42">
        <v>15</v>
      </c>
      <c r="J112" s="42">
        <v>3</v>
      </c>
      <c r="K112" s="45">
        <v>1000</v>
      </c>
      <c r="L112" s="196">
        <v>1</v>
      </c>
      <c r="M112" s="47">
        <f t="shared" si="3"/>
        <v>1000</v>
      </c>
      <c r="N112" s="47">
        <f t="shared" si="28"/>
        <v>1000</v>
      </c>
      <c r="O112" s="269">
        <f t="shared" si="29"/>
        <v>1000</v>
      </c>
      <c r="P112" s="367">
        <f t="shared" si="30"/>
        <v>200</v>
      </c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</row>
    <row r="113" spans="1:28" ht="12" customHeight="1">
      <c r="A113" s="836">
        <v>48</v>
      </c>
      <c r="B113" s="771" t="s">
        <v>838</v>
      </c>
      <c r="C113" s="24" t="s">
        <v>805</v>
      </c>
      <c r="D113" s="24" t="s">
        <v>805</v>
      </c>
      <c r="E113" s="24" t="s">
        <v>67</v>
      </c>
      <c r="F113" s="24" t="s">
        <v>30</v>
      </c>
      <c r="G113" s="24" t="s">
        <v>810</v>
      </c>
      <c r="H113" s="28">
        <v>25</v>
      </c>
      <c r="I113" s="24">
        <v>7</v>
      </c>
      <c r="J113" s="24">
        <v>2</v>
      </c>
      <c r="K113" s="87">
        <v>1500</v>
      </c>
      <c r="L113" s="193">
        <v>1</v>
      </c>
      <c r="M113" s="27">
        <f t="shared" si="3"/>
        <v>1500</v>
      </c>
      <c r="N113" s="27">
        <f t="shared" si="28"/>
        <v>1500</v>
      </c>
      <c r="O113" s="793">
        <f>N113+N114</f>
        <v>1875</v>
      </c>
      <c r="P113" s="754">
        <f t="shared" si="30"/>
        <v>375</v>
      </c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</row>
    <row r="114" spans="1:28" ht="12" customHeight="1">
      <c r="A114" s="837"/>
      <c r="B114" s="773"/>
      <c r="C114" s="42" t="s">
        <v>805</v>
      </c>
      <c r="D114" s="42" t="s">
        <v>805</v>
      </c>
      <c r="E114" s="42" t="s">
        <v>67</v>
      </c>
      <c r="F114" s="42" t="s">
        <v>30</v>
      </c>
      <c r="G114" s="42" t="s">
        <v>810</v>
      </c>
      <c r="H114" s="46">
        <v>25</v>
      </c>
      <c r="I114" s="42">
        <v>8</v>
      </c>
      <c r="J114" s="42">
        <v>2</v>
      </c>
      <c r="K114" s="45">
        <v>1500</v>
      </c>
      <c r="L114" s="196">
        <v>0.25</v>
      </c>
      <c r="M114" s="47">
        <f t="shared" si="3"/>
        <v>375</v>
      </c>
      <c r="N114" s="47">
        <f>K114*L114</f>
        <v>375</v>
      </c>
      <c r="O114" s="794"/>
      <c r="P114" s="725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</row>
    <row r="115" spans="1:28" ht="19.5" customHeight="1">
      <c r="A115" s="272">
        <v>49</v>
      </c>
      <c r="B115" s="353" t="s">
        <v>839</v>
      </c>
      <c r="C115" s="183" t="s">
        <v>805</v>
      </c>
      <c r="D115" s="183" t="s">
        <v>813</v>
      </c>
      <c r="E115" s="183" t="s">
        <v>666</v>
      </c>
      <c r="F115" s="183" t="s">
        <v>30</v>
      </c>
      <c r="G115" s="183" t="s">
        <v>809</v>
      </c>
      <c r="H115" s="273">
        <v>14</v>
      </c>
      <c r="I115" s="183">
        <v>16</v>
      </c>
      <c r="J115" s="183">
        <v>1</v>
      </c>
      <c r="K115" s="131">
        <v>2500</v>
      </c>
      <c r="L115" s="132">
        <v>1</v>
      </c>
      <c r="M115" s="163">
        <f t="shared" si="3"/>
        <v>2500</v>
      </c>
      <c r="N115" s="163">
        <f t="shared" ref="N115:N116" si="31">L115*M115</f>
        <v>2500</v>
      </c>
      <c r="O115" s="133">
        <f>K115*L115</f>
        <v>2500</v>
      </c>
      <c r="P115" s="354">
        <f t="shared" ref="P115:P116" si="32">O115*20%</f>
        <v>500</v>
      </c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</row>
    <row r="116" spans="1:28" ht="12" customHeight="1">
      <c r="A116" s="836">
        <v>50</v>
      </c>
      <c r="B116" s="771" t="s">
        <v>840</v>
      </c>
      <c r="C116" s="24" t="s">
        <v>805</v>
      </c>
      <c r="D116" s="24" t="s">
        <v>805</v>
      </c>
      <c r="E116" s="24" t="s">
        <v>29</v>
      </c>
      <c r="F116" s="24" t="s">
        <v>30</v>
      </c>
      <c r="G116" s="24" t="s">
        <v>810</v>
      </c>
      <c r="H116" s="28">
        <v>25</v>
      </c>
      <c r="I116" s="24">
        <v>12</v>
      </c>
      <c r="J116" s="24">
        <v>1</v>
      </c>
      <c r="K116" s="87">
        <v>50000</v>
      </c>
      <c r="L116" s="193">
        <v>1</v>
      </c>
      <c r="M116" s="27">
        <f t="shared" si="3"/>
        <v>50000</v>
      </c>
      <c r="N116" s="27">
        <f t="shared" si="31"/>
        <v>50000</v>
      </c>
      <c r="O116" s="793">
        <f>N116+N117</f>
        <v>59375</v>
      </c>
      <c r="P116" s="754">
        <f t="shared" si="32"/>
        <v>11875</v>
      </c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</row>
    <row r="117" spans="1:28" ht="12" customHeight="1">
      <c r="A117" s="837"/>
      <c r="B117" s="773"/>
      <c r="C117" s="42" t="s">
        <v>805</v>
      </c>
      <c r="D117" s="42" t="s">
        <v>805</v>
      </c>
      <c r="E117" s="42" t="s">
        <v>29</v>
      </c>
      <c r="F117" s="42" t="s">
        <v>30</v>
      </c>
      <c r="G117" s="42" t="s">
        <v>810</v>
      </c>
      <c r="H117" s="46">
        <v>25</v>
      </c>
      <c r="I117" s="42">
        <v>12</v>
      </c>
      <c r="J117" s="42">
        <v>2</v>
      </c>
      <c r="K117" s="45">
        <v>37500</v>
      </c>
      <c r="L117" s="196">
        <v>0.25</v>
      </c>
      <c r="M117" s="47">
        <f t="shared" si="3"/>
        <v>9375</v>
      </c>
      <c r="N117" s="47">
        <f t="shared" ref="N117:N176" si="33">K117*L117</f>
        <v>9375</v>
      </c>
      <c r="O117" s="794"/>
      <c r="P117" s="725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</row>
    <row r="118" spans="1:28" ht="19.5" customHeight="1">
      <c r="A118" s="272">
        <v>51</v>
      </c>
      <c r="B118" s="361" t="s">
        <v>841</v>
      </c>
      <c r="C118" s="58" t="s">
        <v>842</v>
      </c>
      <c r="D118" s="58" t="s">
        <v>842</v>
      </c>
      <c r="E118" s="58" t="s">
        <v>29</v>
      </c>
      <c r="F118" s="58" t="s">
        <v>30</v>
      </c>
      <c r="G118" s="58" t="s">
        <v>843</v>
      </c>
      <c r="H118" s="62">
        <v>12</v>
      </c>
      <c r="I118" s="58">
        <v>8</v>
      </c>
      <c r="J118" s="58">
        <v>1</v>
      </c>
      <c r="K118" s="61">
        <v>50000</v>
      </c>
      <c r="L118" s="151">
        <v>1</v>
      </c>
      <c r="M118" s="63">
        <f t="shared" si="3"/>
        <v>50000</v>
      </c>
      <c r="N118" s="63">
        <f t="shared" si="33"/>
        <v>50000</v>
      </c>
      <c r="O118" s="224">
        <f t="shared" ref="O118:O120" si="34">K118*L118</f>
        <v>50000</v>
      </c>
      <c r="P118" s="362">
        <f t="shared" ref="P118:P121" si="35">O118*20%</f>
        <v>10000</v>
      </c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</row>
    <row r="119" spans="1:28" ht="24" customHeight="1">
      <c r="A119" s="272">
        <v>52</v>
      </c>
      <c r="B119" s="365" t="s">
        <v>844</v>
      </c>
      <c r="C119" s="30" t="s">
        <v>842</v>
      </c>
      <c r="D119" s="30" t="s">
        <v>842</v>
      </c>
      <c r="E119" s="30" t="s">
        <v>29</v>
      </c>
      <c r="F119" s="30" t="s">
        <v>30</v>
      </c>
      <c r="G119" s="30" t="s">
        <v>843</v>
      </c>
      <c r="H119" s="37">
        <v>12</v>
      </c>
      <c r="I119" s="30">
        <v>9</v>
      </c>
      <c r="J119" s="30">
        <v>2</v>
      </c>
      <c r="K119" s="36">
        <v>37500</v>
      </c>
      <c r="L119" s="152">
        <v>1</v>
      </c>
      <c r="M119" s="33">
        <f t="shared" si="3"/>
        <v>37500</v>
      </c>
      <c r="N119" s="33">
        <f t="shared" si="33"/>
        <v>37500</v>
      </c>
      <c r="O119" s="225">
        <f t="shared" si="34"/>
        <v>37500</v>
      </c>
      <c r="P119" s="366">
        <f t="shared" si="35"/>
        <v>7500</v>
      </c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</row>
    <row r="120" spans="1:28" ht="21" customHeight="1">
      <c r="A120" s="272">
        <v>53</v>
      </c>
      <c r="B120" s="363" t="s">
        <v>845</v>
      </c>
      <c r="C120" s="79" t="s">
        <v>842</v>
      </c>
      <c r="D120" s="79" t="s">
        <v>842</v>
      </c>
      <c r="E120" s="79" t="s">
        <v>29</v>
      </c>
      <c r="F120" s="79" t="s">
        <v>30</v>
      </c>
      <c r="G120" s="79" t="s">
        <v>843</v>
      </c>
      <c r="H120" s="83">
        <v>12</v>
      </c>
      <c r="I120" s="79">
        <v>8</v>
      </c>
      <c r="J120" s="79">
        <v>2</v>
      </c>
      <c r="K120" s="82">
        <v>37500</v>
      </c>
      <c r="L120" s="134">
        <v>1</v>
      </c>
      <c r="M120" s="84">
        <f t="shared" si="3"/>
        <v>37500</v>
      </c>
      <c r="N120" s="84">
        <f t="shared" si="33"/>
        <v>37500</v>
      </c>
      <c r="O120" s="270">
        <f t="shared" si="34"/>
        <v>37500</v>
      </c>
      <c r="P120" s="364">
        <f t="shared" si="35"/>
        <v>7500</v>
      </c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</row>
    <row r="121" spans="1:28" ht="12" customHeight="1">
      <c r="A121" s="836">
        <v>54</v>
      </c>
      <c r="B121" s="771" t="s">
        <v>846</v>
      </c>
      <c r="C121" s="24" t="s">
        <v>842</v>
      </c>
      <c r="D121" s="24" t="s">
        <v>842</v>
      </c>
      <c r="E121" s="24" t="s">
        <v>29</v>
      </c>
      <c r="F121" s="24" t="s">
        <v>30</v>
      </c>
      <c r="G121" s="24" t="s">
        <v>843</v>
      </c>
      <c r="H121" s="28">
        <v>12</v>
      </c>
      <c r="I121" s="24">
        <v>7</v>
      </c>
      <c r="J121" s="24">
        <v>3</v>
      </c>
      <c r="K121" s="87">
        <v>25000</v>
      </c>
      <c r="L121" s="193">
        <v>1</v>
      </c>
      <c r="M121" s="27">
        <f t="shared" si="3"/>
        <v>25000</v>
      </c>
      <c r="N121" s="27">
        <f t="shared" si="33"/>
        <v>25000</v>
      </c>
      <c r="O121" s="793">
        <f>N121+N122</f>
        <v>25937.5</v>
      </c>
      <c r="P121" s="754">
        <f t="shared" si="35"/>
        <v>5187.5</v>
      </c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</row>
    <row r="122" spans="1:28" ht="12" customHeight="1">
      <c r="A122" s="837"/>
      <c r="B122" s="773"/>
      <c r="C122" s="42" t="s">
        <v>842</v>
      </c>
      <c r="D122" s="42" t="s">
        <v>842</v>
      </c>
      <c r="E122" s="42" t="s">
        <v>51</v>
      </c>
      <c r="F122" s="42" t="s">
        <v>30</v>
      </c>
      <c r="G122" s="42" t="s">
        <v>843</v>
      </c>
      <c r="H122" s="46">
        <v>12</v>
      </c>
      <c r="I122" s="42">
        <v>8</v>
      </c>
      <c r="J122" s="42">
        <v>2</v>
      </c>
      <c r="K122" s="45">
        <v>3750</v>
      </c>
      <c r="L122" s="196">
        <v>0.25</v>
      </c>
      <c r="M122" s="47">
        <f t="shared" si="3"/>
        <v>937.5</v>
      </c>
      <c r="N122" s="47">
        <f t="shared" si="33"/>
        <v>937.5</v>
      </c>
      <c r="O122" s="794"/>
      <c r="P122" s="725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</row>
    <row r="123" spans="1:28" ht="12" customHeight="1">
      <c r="A123" s="836">
        <v>55</v>
      </c>
      <c r="B123" s="771" t="s">
        <v>847</v>
      </c>
      <c r="C123" s="24" t="s">
        <v>842</v>
      </c>
      <c r="D123" s="24" t="s">
        <v>842</v>
      </c>
      <c r="E123" s="24" t="s">
        <v>29</v>
      </c>
      <c r="F123" s="24" t="s">
        <v>30</v>
      </c>
      <c r="G123" s="24" t="s">
        <v>843</v>
      </c>
      <c r="H123" s="28">
        <v>12</v>
      </c>
      <c r="I123" s="24">
        <v>8</v>
      </c>
      <c r="J123" s="24">
        <v>3</v>
      </c>
      <c r="K123" s="87">
        <v>25000</v>
      </c>
      <c r="L123" s="193">
        <v>1</v>
      </c>
      <c r="M123" s="27">
        <f t="shared" si="3"/>
        <v>25000</v>
      </c>
      <c r="N123" s="27">
        <f t="shared" si="33"/>
        <v>25000</v>
      </c>
      <c r="O123" s="793">
        <f>N123+N124</f>
        <v>25625</v>
      </c>
      <c r="P123" s="754">
        <f>O123*20%</f>
        <v>5125</v>
      </c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</row>
    <row r="124" spans="1:28" ht="12" customHeight="1">
      <c r="A124" s="837"/>
      <c r="B124" s="773"/>
      <c r="C124" s="42" t="s">
        <v>842</v>
      </c>
      <c r="D124" s="42" t="s">
        <v>842</v>
      </c>
      <c r="E124" s="42" t="s">
        <v>51</v>
      </c>
      <c r="F124" s="42" t="s">
        <v>30</v>
      </c>
      <c r="G124" s="42" t="s">
        <v>843</v>
      </c>
      <c r="H124" s="46">
        <v>12</v>
      </c>
      <c r="I124" s="42">
        <v>8</v>
      </c>
      <c r="J124" s="42">
        <v>3</v>
      </c>
      <c r="K124" s="45">
        <v>2500</v>
      </c>
      <c r="L124" s="196">
        <v>0.25</v>
      </c>
      <c r="M124" s="47">
        <f t="shared" si="3"/>
        <v>625</v>
      </c>
      <c r="N124" s="47">
        <f t="shared" si="33"/>
        <v>625</v>
      </c>
      <c r="O124" s="794"/>
      <c r="P124" s="725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</row>
    <row r="125" spans="1:28" ht="27" customHeight="1">
      <c r="A125" s="272">
        <v>56</v>
      </c>
      <c r="B125" s="353" t="s">
        <v>848</v>
      </c>
      <c r="C125" s="183" t="s">
        <v>842</v>
      </c>
      <c r="D125" s="183" t="s">
        <v>842</v>
      </c>
      <c r="E125" s="183" t="s">
        <v>29</v>
      </c>
      <c r="F125" s="183" t="s">
        <v>30</v>
      </c>
      <c r="G125" s="183" t="s">
        <v>843</v>
      </c>
      <c r="H125" s="273">
        <v>12</v>
      </c>
      <c r="I125" s="183">
        <v>6</v>
      </c>
      <c r="J125" s="183">
        <v>3</v>
      </c>
      <c r="K125" s="131">
        <v>25000</v>
      </c>
      <c r="L125" s="132">
        <v>1</v>
      </c>
      <c r="M125" s="163">
        <f t="shared" si="3"/>
        <v>25000</v>
      </c>
      <c r="N125" s="163">
        <f t="shared" si="33"/>
        <v>25000</v>
      </c>
      <c r="O125" s="368">
        <f>N125</f>
        <v>25000</v>
      </c>
      <c r="P125" s="354">
        <f t="shared" ref="P125:P126" si="36">O125*20%</f>
        <v>5000</v>
      </c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</row>
    <row r="126" spans="1:28" ht="12" customHeight="1">
      <c r="A126" s="836">
        <v>57</v>
      </c>
      <c r="B126" s="771" t="s">
        <v>849</v>
      </c>
      <c r="C126" s="24" t="s">
        <v>842</v>
      </c>
      <c r="D126" s="24" t="s">
        <v>842</v>
      </c>
      <c r="E126" s="24" t="s">
        <v>29</v>
      </c>
      <c r="F126" s="24" t="s">
        <v>30</v>
      </c>
      <c r="G126" s="24" t="s">
        <v>843</v>
      </c>
      <c r="H126" s="28">
        <v>12</v>
      </c>
      <c r="I126" s="24">
        <v>6</v>
      </c>
      <c r="J126" s="24">
        <v>3</v>
      </c>
      <c r="K126" s="87">
        <v>25000</v>
      </c>
      <c r="L126" s="193">
        <v>1</v>
      </c>
      <c r="M126" s="27">
        <f t="shared" si="3"/>
        <v>25000</v>
      </c>
      <c r="N126" s="27">
        <f t="shared" si="33"/>
        <v>25000</v>
      </c>
      <c r="O126" s="793">
        <f>N126+N127</f>
        <v>25625</v>
      </c>
      <c r="P126" s="754">
        <f t="shared" si="36"/>
        <v>5125</v>
      </c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</row>
    <row r="127" spans="1:28" ht="12" customHeight="1">
      <c r="A127" s="837"/>
      <c r="B127" s="773"/>
      <c r="C127" s="42" t="s">
        <v>842</v>
      </c>
      <c r="D127" s="42" t="s">
        <v>842</v>
      </c>
      <c r="E127" s="42" t="s">
        <v>51</v>
      </c>
      <c r="F127" s="42" t="s">
        <v>30</v>
      </c>
      <c r="G127" s="42" t="s">
        <v>843</v>
      </c>
      <c r="H127" s="46">
        <v>12</v>
      </c>
      <c r="I127" s="42">
        <v>7</v>
      </c>
      <c r="J127" s="42">
        <v>3</v>
      </c>
      <c r="K127" s="45">
        <v>2500</v>
      </c>
      <c r="L127" s="196">
        <v>0.25</v>
      </c>
      <c r="M127" s="47">
        <f t="shared" si="3"/>
        <v>625</v>
      </c>
      <c r="N127" s="47">
        <f t="shared" si="33"/>
        <v>625</v>
      </c>
      <c r="O127" s="794"/>
      <c r="P127" s="725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</row>
    <row r="128" spans="1:28" ht="19.5" customHeight="1">
      <c r="A128" s="272">
        <v>58</v>
      </c>
      <c r="B128" s="353" t="s">
        <v>850</v>
      </c>
      <c r="C128" s="183" t="s">
        <v>842</v>
      </c>
      <c r="D128" s="183" t="s">
        <v>842</v>
      </c>
      <c r="E128" s="183" t="s">
        <v>29</v>
      </c>
      <c r="F128" s="183" t="s">
        <v>30</v>
      </c>
      <c r="G128" s="183" t="s">
        <v>843</v>
      </c>
      <c r="H128" s="273">
        <v>12</v>
      </c>
      <c r="I128" s="183">
        <v>8</v>
      </c>
      <c r="J128" s="183">
        <v>3</v>
      </c>
      <c r="K128" s="131">
        <v>25000</v>
      </c>
      <c r="L128" s="132">
        <v>1</v>
      </c>
      <c r="M128" s="163">
        <f t="shared" si="3"/>
        <v>25000</v>
      </c>
      <c r="N128" s="163">
        <f t="shared" si="33"/>
        <v>25000</v>
      </c>
      <c r="O128" s="368">
        <f>N128</f>
        <v>25000</v>
      </c>
      <c r="P128" s="354">
        <f t="shared" ref="P128:P129" si="37">O128*20%</f>
        <v>5000</v>
      </c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</row>
    <row r="129" spans="1:28" ht="12" customHeight="1">
      <c r="A129" s="836">
        <v>59</v>
      </c>
      <c r="B129" s="771" t="s">
        <v>851</v>
      </c>
      <c r="C129" s="24" t="s">
        <v>842</v>
      </c>
      <c r="D129" s="24" t="s">
        <v>842</v>
      </c>
      <c r="E129" s="24" t="s">
        <v>29</v>
      </c>
      <c r="F129" s="24" t="s">
        <v>30</v>
      </c>
      <c r="G129" s="24" t="s">
        <v>843</v>
      </c>
      <c r="H129" s="28">
        <v>12</v>
      </c>
      <c r="I129" s="24">
        <v>8</v>
      </c>
      <c r="J129" s="24">
        <v>3</v>
      </c>
      <c r="K129" s="87">
        <v>25000</v>
      </c>
      <c r="L129" s="193">
        <v>1</v>
      </c>
      <c r="M129" s="27">
        <f t="shared" si="3"/>
        <v>25000</v>
      </c>
      <c r="N129" s="27">
        <f t="shared" si="33"/>
        <v>25000</v>
      </c>
      <c r="O129" s="793">
        <f>N129+N130</f>
        <v>25937.5</v>
      </c>
      <c r="P129" s="754">
        <f t="shared" si="37"/>
        <v>5187.5</v>
      </c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</row>
    <row r="130" spans="1:28" ht="12" customHeight="1">
      <c r="A130" s="837"/>
      <c r="B130" s="773"/>
      <c r="C130" s="42" t="s">
        <v>842</v>
      </c>
      <c r="D130" s="42" t="s">
        <v>842</v>
      </c>
      <c r="E130" s="42" t="s">
        <v>51</v>
      </c>
      <c r="F130" s="42" t="s">
        <v>30</v>
      </c>
      <c r="G130" s="42" t="s">
        <v>843</v>
      </c>
      <c r="H130" s="46">
        <v>12</v>
      </c>
      <c r="I130" s="42">
        <v>6</v>
      </c>
      <c r="J130" s="42">
        <v>2</v>
      </c>
      <c r="K130" s="45">
        <v>3750</v>
      </c>
      <c r="L130" s="196">
        <v>0.25</v>
      </c>
      <c r="M130" s="47">
        <f t="shared" si="3"/>
        <v>937.5</v>
      </c>
      <c r="N130" s="47">
        <f t="shared" si="33"/>
        <v>937.5</v>
      </c>
      <c r="O130" s="794"/>
      <c r="P130" s="725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</row>
    <row r="131" spans="1:28" ht="34.5" customHeight="1">
      <c r="A131" s="272">
        <v>60</v>
      </c>
      <c r="B131" s="353" t="s">
        <v>852</v>
      </c>
      <c r="C131" s="183" t="s">
        <v>842</v>
      </c>
      <c r="D131" s="183" t="s">
        <v>842</v>
      </c>
      <c r="E131" s="183" t="s">
        <v>29</v>
      </c>
      <c r="F131" s="183" t="s">
        <v>30</v>
      </c>
      <c r="G131" s="183" t="s">
        <v>843</v>
      </c>
      <c r="H131" s="273">
        <v>12</v>
      </c>
      <c r="I131" s="183">
        <v>9</v>
      </c>
      <c r="J131" s="183">
        <v>3</v>
      </c>
      <c r="K131" s="131">
        <v>25000</v>
      </c>
      <c r="L131" s="132">
        <v>1</v>
      </c>
      <c r="M131" s="163">
        <f t="shared" si="3"/>
        <v>25000</v>
      </c>
      <c r="N131" s="163">
        <f t="shared" si="33"/>
        <v>25000</v>
      </c>
      <c r="O131" s="354">
        <f>N131</f>
        <v>25000</v>
      </c>
      <c r="P131" s="354">
        <f t="shared" ref="P131:P132" si="38">O131*20%</f>
        <v>5000</v>
      </c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</row>
    <row r="132" spans="1:28" ht="12" customHeight="1">
      <c r="A132" s="836">
        <v>61</v>
      </c>
      <c r="B132" s="771" t="s">
        <v>853</v>
      </c>
      <c r="C132" s="24" t="s">
        <v>842</v>
      </c>
      <c r="D132" s="24" t="s">
        <v>842</v>
      </c>
      <c r="E132" s="24" t="s">
        <v>51</v>
      </c>
      <c r="F132" s="24" t="s">
        <v>30</v>
      </c>
      <c r="G132" s="24" t="s">
        <v>843</v>
      </c>
      <c r="H132" s="28">
        <v>12</v>
      </c>
      <c r="I132" s="24">
        <v>8</v>
      </c>
      <c r="J132" s="24">
        <v>3</v>
      </c>
      <c r="K132" s="87">
        <v>2500</v>
      </c>
      <c r="L132" s="193">
        <v>1</v>
      </c>
      <c r="M132" s="27">
        <f t="shared" si="3"/>
        <v>2500</v>
      </c>
      <c r="N132" s="27">
        <f t="shared" si="33"/>
        <v>2500</v>
      </c>
      <c r="O132" s="793">
        <f>N132+N133</f>
        <v>2875</v>
      </c>
      <c r="P132" s="754">
        <f t="shared" si="38"/>
        <v>575</v>
      </c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</row>
    <row r="133" spans="1:28" ht="12" customHeight="1">
      <c r="A133" s="837"/>
      <c r="B133" s="773"/>
      <c r="C133" s="42" t="s">
        <v>842</v>
      </c>
      <c r="D133" s="42" t="s">
        <v>842</v>
      </c>
      <c r="E133" s="42" t="s">
        <v>67</v>
      </c>
      <c r="F133" s="42" t="s">
        <v>30</v>
      </c>
      <c r="G133" s="42" t="s">
        <v>843</v>
      </c>
      <c r="H133" s="46">
        <v>10</v>
      </c>
      <c r="I133" s="42">
        <v>8</v>
      </c>
      <c r="J133" s="42">
        <v>2</v>
      </c>
      <c r="K133" s="45">
        <v>1500</v>
      </c>
      <c r="L133" s="196">
        <v>0.25</v>
      </c>
      <c r="M133" s="47">
        <f t="shared" si="3"/>
        <v>375</v>
      </c>
      <c r="N133" s="47">
        <f t="shared" si="33"/>
        <v>375</v>
      </c>
      <c r="O133" s="794"/>
      <c r="P133" s="725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</row>
    <row r="134" spans="1:28" ht="16.5" customHeight="1">
      <c r="A134" s="272">
        <v>62</v>
      </c>
      <c r="B134" s="353" t="s">
        <v>854</v>
      </c>
      <c r="C134" s="183" t="s">
        <v>842</v>
      </c>
      <c r="D134" s="183" t="s">
        <v>842</v>
      </c>
      <c r="E134" s="183" t="s">
        <v>51</v>
      </c>
      <c r="F134" s="183" t="s">
        <v>30</v>
      </c>
      <c r="G134" s="183" t="s">
        <v>843</v>
      </c>
      <c r="H134" s="273">
        <v>12</v>
      </c>
      <c r="I134" s="183">
        <v>9</v>
      </c>
      <c r="J134" s="183">
        <v>3</v>
      </c>
      <c r="K134" s="131">
        <v>2500</v>
      </c>
      <c r="L134" s="132">
        <v>1</v>
      </c>
      <c r="M134" s="163">
        <f t="shared" si="3"/>
        <v>2500</v>
      </c>
      <c r="N134" s="163">
        <f t="shared" si="33"/>
        <v>2500</v>
      </c>
      <c r="O134" s="368">
        <f>N134</f>
        <v>2500</v>
      </c>
      <c r="P134" s="354">
        <f t="shared" ref="P134:P135" si="39">O134*20%</f>
        <v>500</v>
      </c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</row>
    <row r="135" spans="1:28" ht="12" customHeight="1">
      <c r="A135" s="836">
        <v>63</v>
      </c>
      <c r="B135" s="771" t="s">
        <v>855</v>
      </c>
      <c r="C135" s="24" t="s">
        <v>842</v>
      </c>
      <c r="D135" s="24" t="s">
        <v>842</v>
      </c>
      <c r="E135" s="24" t="s">
        <v>51</v>
      </c>
      <c r="F135" s="24" t="s">
        <v>30</v>
      </c>
      <c r="G135" s="24" t="s">
        <v>843</v>
      </c>
      <c r="H135" s="28">
        <v>12</v>
      </c>
      <c r="I135" s="24">
        <v>7</v>
      </c>
      <c r="J135" s="24">
        <v>3</v>
      </c>
      <c r="K135" s="87">
        <v>2500</v>
      </c>
      <c r="L135" s="193">
        <v>1</v>
      </c>
      <c r="M135" s="27">
        <f t="shared" si="3"/>
        <v>2500</v>
      </c>
      <c r="N135" s="27">
        <f t="shared" si="33"/>
        <v>2500</v>
      </c>
      <c r="O135" s="793">
        <f>N135+N136</f>
        <v>2750</v>
      </c>
      <c r="P135" s="754">
        <f t="shared" si="39"/>
        <v>550</v>
      </c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</row>
    <row r="136" spans="1:28" ht="12" customHeight="1">
      <c r="A136" s="837"/>
      <c r="B136" s="773"/>
      <c r="C136" s="42" t="s">
        <v>842</v>
      </c>
      <c r="D136" s="42" t="s">
        <v>842</v>
      </c>
      <c r="E136" s="42" t="s">
        <v>67</v>
      </c>
      <c r="F136" s="42" t="s">
        <v>30</v>
      </c>
      <c r="G136" s="42" t="s">
        <v>843</v>
      </c>
      <c r="H136" s="46">
        <v>10</v>
      </c>
      <c r="I136" s="42">
        <v>7</v>
      </c>
      <c r="J136" s="42">
        <v>3</v>
      </c>
      <c r="K136" s="45">
        <v>1000</v>
      </c>
      <c r="L136" s="196">
        <v>0.25</v>
      </c>
      <c r="M136" s="47">
        <f t="shared" si="3"/>
        <v>250</v>
      </c>
      <c r="N136" s="47">
        <f t="shared" si="33"/>
        <v>250</v>
      </c>
      <c r="O136" s="794"/>
      <c r="P136" s="725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</row>
    <row r="137" spans="1:28" ht="21" customHeight="1">
      <c r="A137" s="272">
        <v>64</v>
      </c>
      <c r="B137" s="361" t="s">
        <v>856</v>
      </c>
      <c r="C137" s="58" t="s">
        <v>842</v>
      </c>
      <c r="D137" s="58" t="s">
        <v>842</v>
      </c>
      <c r="E137" s="58" t="s">
        <v>29</v>
      </c>
      <c r="F137" s="58" t="s">
        <v>30</v>
      </c>
      <c r="G137" s="58" t="s">
        <v>843</v>
      </c>
      <c r="H137" s="62">
        <v>12</v>
      </c>
      <c r="I137" s="58">
        <v>6</v>
      </c>
      <c r="J137" s="58">
        <v>3</v>
      </c>
      <c r="K137" s="61">
        <v>25000</v>
      </c>
      <c r="L137" s="151">
        <v>1</v>
      </c>
      <c r="M137" s="63">
        <f t="shared" si="3"/>
        <v>25000</v>
      </c>
      <c r="N137" s="63">
        <f t="shared" si="33"/>
        <v>25000</v>
      </c>
      <c r="O137" s="224">
        <f t="shared" ref="O137:O138" si="40">K137*L137</f>
        <v>25000</v>
      </c>
      <c r="P137" s="362">
        <f t="shared" ref="P137:P139" si="41">O137*20%</f>
        <v>5000</v>
      </c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</row>
    <row r="138" spans="1:28" ht="16.5" customHeight="1">
      <c r="A138" s="272">
        <v>65</v>
      </c>
      <c r="B138" s="363" t="s">
        <v>689</v>
      </c>
      <c r="C138" s="79" t="s">
        <v>842</v>
      </c>
      <c r="D138" s="79" t="s">
        <v>842</v>
      </c>
      <c r="E138" s="369" t="s">
        <v>29</v>
      </c>
      <c r="F138" s="370" t="s">
        <v>30</v>
      </c>
      <c r="G138" s="79" t="s">
        <v>843</v>
      </c>
      <c r="H138" s="83">
        <v>12</v>
      </c>
      <c r="I138" s="79">
        <v>10</v>
      </c>
      <c r="J138" s="79">
        <v>3</v>
      </c>
      <c r="K138" s="82">
        <v>25000</v>
      </c>
      <c r="L138" s="134">
        <v>1</v>
      </c>
      <c r="M138" s="84">
        <f t="shared" si="3"/>
        <v>25000</v>
      </c>
      <c r="N138" s="84">
        <f t="shared" si="33"/>
        <v>25000</v>
      </c>
      <c r="O138" s="270">
        <f t="shared" si="40"/>
        <v>25000</v>
      </c>
      <c r="P138" s="364">
        <f t="shared" si="41"/>
        <v>5000</v>
      </c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</row>
    <row r="139" spans="1:28" ht="12" customHeight="1">
      <c r="A139" s="836">
        <v>66</v>
      </c>
      <c r="B139" s="771" t="s">
        <v>857</v>
      </c>
      <c r="C139" s="24" t="s">
        <v>858</v>
      </c>
      <c r="D139" s="24" t="s">
        <v>859</v>
      </c>
      <c r="E139" s="86" t="s">
        <v>29</v>
      </c>
      <c r="F139" s="24" t="s">
        <v>33</v>
      </c>
      <c r="G139" s="24" t="s">
        <v>860</v>
      </c>
      <c r="H139" s="28">
        <v>27</v>
      </c>
      <c r="I139" s="24">
        <v>13</v>
      </c>
      <c r="J139" s="24">
        <v>1</v>
      </c>
      <c r="K139" s="87">
        <v>100000</v>
      </c>
      <c r="L139" s="193">
        <v>1</v>
      </c>
      <c r="M139" s="27">
        <f t="shared" si="3"/>
        <v>100000</v>
      </c>
      <c r="N139" s="27">
        <f t="shared" si="33"/>
        <v>100000</v>
      </c>
      <c r="O139" s="793">
        <f>N139+N140+N141+N142+N143</f>
        <v>200000</v>
      </c>
      <c r="P139" s="754">
        <f t="shared" si="41"/>
        <v>40000</v>
      </c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</row>
    <row r="140" spans="1:28" ht="12" customHeight="1">
      <c r="A140" s="803"/>
      <c r="B140" s="772"/>
      <c r="C140" s="30" t="s">
        <v>858</v>
      </c>
      <c r="D140" s="30" t="s">
        <v>859</v>
      </c>
      <c r="E140" s="89" t="s">
        <v>29</v>
      </c>
      <c r="F140" s="30" t="s">
        <v>33</v>
      </c>
      <c r="G140" s="30" t="s">
        <v>860</v>
      </c>
      <c r="H140" s="37">
        <v>27</v>
      </c>
      <c r="I140" s="30">
        <v>11</v>
      </c>
      <c r="J140" s="30">
        <v>2</v>
      </c>
      <c r="K140" s="36">
        <v>75000</v>
      </c>
      <c r="L140" s="152">
        <v>0.25</v>
      </c>
      <c r="M140" s="33">
        <f t="shared" si="3"/>
        <v>18750</v>
      </c>
      <c r="N140" s="33">
        <f t="shared" si="33"/>
        <v>18750</v>
      </c>
      <c r="O140" s="747"/>
      <c r="P140" s="752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</row>
    <row r="141" spans="1:28" ht="12" customHeight="1">
      <c r="A141" s="803"/>
      <c r="B141" s="772"/>
      <c r="C141" s="30" t="s">
        <v>858</v>
      </c>
      <c r="D141" s="30" t="s">
        <v>859</v>
      </c>
      <c r="E141" s="89" t="s">
        <v>29</v>
      </c>
      <c r="F141" s="30" t="s">
        <v>33</v>
      </c>
      <c r="G141" s="30" t="s">
        <v>860</v>
      </c>
      <c r="H141" s="37">
        <v>27</v>
      </c>
      <c r="I141" s="30">
        <v>13</v>
      </c>
      <c r="J141" s="30">
        <v>2</v>
      </c>
      <c r="K141" s="36">
        <v>75000</v>
      </c>
      <c r="L141" s="152">
        <v>0.25</v>
      </c>
      <c r="M141" s="33">
        <f t="shared" si="3"/>
        <v>18750</v>
      </c>
      <c r="N141" s="33">
        <f t="shared" si="33"/>
        <v>18750</v>
      </c>
      <c r="O141" s="747"/>
      <c r="P141" s="752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</row>
    <row r="142" spans="1:28" ht="12" customHeight="1">
      <c r="A142" s="803"/>
      <c r="B142" s="772"/>
      <c r="C142" s="30" t="s">
        <v>858</v>
      </c>
      <c r="D142" s="30" t="s">
        <v>859</v>
      </c>
      <c r="E142" s="89" t="s">
        <v>29</v>
      </c>
      <c r="F142" s="371" t="s">
        <v>30</v>
      </c>
      <c r="G142" s="30" t="s">
        <v>861</v>
      </c>
      <c r="H142" s="37">
        <v>23</v>
      </c>
      <c r="I142" s="30">
        <v>11</v>
      </c>
      <c r="J142" s="30">
        <v>1</v>
      </c>
      <c r="K142" s="36">
        <v>50000</v>
      </c>
      <c r="L142" s="152">
        <v>1</v>
      </c>
      <c r="M142" s="33">
        <f t="shared" si="3"/>
        <v>50000</v>
      </c>
      <c r="N142" s="33">
        <f t="shared" si="33"/>
        <v>50000</v>
      </c>
      <c r="O142" s="747"/>
      <c r="P142" s="752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</row>
    <row r="143" spans="1:28" ht="12" customHeight="1">
      <c r="A143" s="837"/>
      <c r="B143" s="773"/>
      <c r="C143" s="42" t="s">
        <v>858</v>
      </c>
      <c r="D143" s="42" t="s">
        <v>859</v>
      </c>
      <c r="E143" s="372" t="s">
        <v>29</v>
      </c>
      <c r="F143" s="373" t="s">
        <v>30</v>
      </c>
      <c r="G143" s="42" t="s">
        <v>861</v>
      </c>
      <c r="H143" s="46">
        <v>23</v>
      </c>
      <c r="I143" s="42">
        <v>10</v>
      </c>
      <c r="J143" s="42">
        <v>1</v>
      </c>
      <c r="K143" s="45">
        <v>50000</v>
      </c>
      <c r="L143" s="196">
        <v>0.25</v>
      </c>
      <c r="M143" s="47">
        <f t="shared" si="3"/>
        <v>12500</v>
      </c>
      <c r="N143" s="47">
        <f t="shared" si="33"/>
        <v>12500</v>
      </c>
      <c r="O143" s="794"/>
      <c r="P143" s="725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</row>
    <row r="144" spans="1:28" ht="12" customHeight="1">
      <c r="A144" s="836">
        <v>67</v>
      </c>
      <c r="B144" s="771" t="s">
        <v>862</v>
      </c>
      <c r="C144" s="24" t="s">
        <v>858</v>
      </c>
      <c r="D144" s="24" t="s">
        <v>859</v>
      </c>
      <c r="E144" s="86" t="s">
        <v>29</v>
      </c>
      <c r="F144" s="24" t="s">
        <v>33</v>
      </c>
      <c r="G144" s="24" t="s">
        <v>860</v>
      </c>
      <c r="H144" s="28">
        <v>27</v>
      </c>
      <c r="I144" s="24">
        <v>9</v>
      </c>
      <c r="J144" s="24">
        <v>2</v>
      </c>
      <c r="K144" s="87">
        <v>75000</v>
      </c>
      <c r="L144" s="193">
        <v>1</v>
      </c>
      <c r="M144" s="27">
        <f t="shared" si="3"/>
        <v>75000</v>
      </c>
      <c r="N144" s="27">
        <f t="shared" si="33"/>
        <v>75000</v>
      </c>
      <c r="O144" s="793">
        <f>M144+M145+M146+M147+M148</f>
        <v>165625</v>
      </c>
      <c r="P144" s="754">
        <f>O144*20%</f>
        <v>33125</v>
      </c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</row>
    <row r="145" spans="1:28" ht="12" customHeight="1">
      <c r="A145" s="803"/>
      <c r="B145" s="772"/>
      <c r="C145" s="30" t="s">
        <v>858</v>
      </c>
      <c r="D145" s="30" t="s">
        <v>859</v>
      </c>
      <c r="E145" s="89" t="s">
        <v>29</v>
      </c>
      <c r="F145" s="30" t="s">
        <v>33</v>
      </c>
      <c r="G145" s="30" t="s">
        <v>860</v>
      </c>
      <c r="H145" s="37">
        <v>27</v>
      </c>
      <c r="I145" s="30">
        <v>12</v>
      </c>
      <c r="J145" s="30">
        <v>2</v>
      </c>
      <c r="K145" s="36">
        <v>75000</v>
      </c>
      <c r="L145" s="152">
        <v>0.25</v>
      </c>
      <c r="M145" s="33">
        <f t="shared" si="3"/>
        <v>18750</v>
      </c>
      <c r="N145" s="33">
        <f t="shared" si="33"/>
        <v>18750</v>
      </c>
      <c r="O145" s="747"/>
      <c r="P145" s="752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</row>
    <row r="146" spans="1:28" ht="12" customHeight="1">
      <c r="A146" s="803"/>
      <c r="B146" s="772"/>
      <c r="C146" s="30" t="s">
        <v>858</v>
      </c>
      <c r="D146" s="30" t="s">
        <v>859</v>
      </c>
      <c r="E146" s="89" t="s">
        <v>29</v>
      </c>
      <c r="F146" s="30" t="s">
        <v>33</v>
      </c>
      <c r="G146" s="30" t="s">
        <v>860</v>
      </c>
      <c r="H146" s="37">
        <v>27</v>
      </c>
      <c r="I146" s="30">
        <v>10</v>
      </c>
      <c r="J146" s="30">
        <v>3</v>
      </c>
      <c r="K146" s="36">
        <v>37500</v>
      </c>
      <c r="L146" s="152">
        <v>0.25</v>
      </c>
      <c r="M146" s="33">
        <f t="shared" si="3"/>
        <v>9375</v>
      </c>
      <c r="N146" s="33">
        <f t="shared" si="33"/>
        <v>9375</v>
      </c>
      <c r="O146" s="747"/>
      <c r="P146" s="752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</row>
    <row r="147" spans="1:28" ht="12" customHeight="1">
      <c r="A147" s="803"/>
      <c r="B147" s="772"/>
      <c r="C147" s="30" t="s">
        <v>858</v>
      </c>
      <c r="D147" s="30" t="s">
        <v>859</v>
      </c>
      <c r="E147" s="89" t="s">
        <v>29</v>
      </c>
      <c r="F147" s="371" t="s">
        <v>30</v>
      </c>
      <c r="G147" s="30" t="s">
        <v>861</v>
      </c>
      <c r="H147" s="37">
        <v>23</v>
      </c>
      <c r="I147" s="30">
        <v>10</v>
      </c>
      <c r="J147" s="30">
        <v>1</v>
      </c>
      <c r="K147" s="36">
        <v>50000</v>
      </c>
      <c r="L147" s="152">
        <v>1</v>
      </c>
      <c r="M147" s="33">
        <f t="shared" si="3"/>
        <v>50000</v>
      </c>
      <c r="N147" s="33">
        <f t="shared" si="33"/>
        <v>50000</v>
      </c>
      <c r="O147" s="747"/>
      <c r="P147" s="752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</row>
    <row r="148" spans="1:28" ht="12" customHeight="1">
      <c r="A148" s="837"/>
      <c r="B148" s="773"/>
      <c r="C148" s="42" t="s">
        <v>858</v>
      </c>
      <c r="D148" s="42" t="s">
        <v>859</v>
      </c>
      <c r="E148" s="372" t="s">
        <v>29</v>
      </c>
      <c r="F148" s="373" t="s">
        <v>30</v>
      </c>
      <c r="G148" s="42" t="s">
        <v>861</v>
      </c>
      <c r="H148" s="46">
        <v>23</v>
      </c>
      <c r="I148" s="42">
        <v>10</v>
      </c>
      <c r="J148" s="42">
        <v>1</v>
      </c>
      <c r="K148" s="45">
        <v>50000</v>
      </c>
      <c r="L148" s="196">
        <v>0.25</v>
      </c>
      <c r="M148" s="47">
        <f t="shared" si="3"/>
        <v>12500</v>
      </c>
      <c r="N148" s="47">
        <f t="shared" si="33"/>
        <v>12500</v>
      </c>
      <c r="O148" s="794"/>
      <c r="P148" s="725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</row>
    <row r="149" spans="1:28" ht="12" customHeight="1">
      <c r="A149" s="836">
        <v>68</v>
      </c>
      <c r="B149" s="771" t="s">
        <v>863</v>
      </c>
      <c r="C149" s="24" t="s">
        <v>858</v>
      </c>
      <c r="D149" s="24" t="s">
        <v>859</v>
      </c>
      <c r="E149" s="24" t="s">
        <v>32</v>
      </c>
      <c r="F149" s="374" t="s">
        <v>30</v>
      </c>
      <c r="G149" s="24" t="s">
        <v>861</v>
      </c>
      <c r="H149" s="28">
        <v>23</v>
      </c>
      <c r="I149" s="24">
        <v>8</v>
      </c>
      <c r="J149" s="24">
        <v>1</v>
      </c>
      <c r="K149" s="87">
        <v>17500</v>
      </c>
      <c r="L149" s="193">
        <v>1</v>
      </c>
      <c r="M149" s="27">
        <f t="shared" si="3"/>
        <v>17500</v>
      </c>
      <c r="N149" s="27">
        <f t="shared" si="33"/>
        <v>17500</v>
      </c>
      <c r="O149" s="793">
        <f>M149+M150</f>
        <v>19375</v>
      </c>
      <c r="P149" s="754">
        <f>O149*20%</f>
        <v>3875</v>
      </c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</row>
    <row r="150" spans="1:28" ht="12" customHeight="1">
      <c r="A150" s="837"/>
      <c r="B150" s="773"/>
      <c r="C150" s="42" t="s">
        <v>858</v>
      </c>
      <c r="D150" s="42" t="s">
        <v>859</v>
      </c>
      <c r="E150" s="42" t="s">
        <v>32</v>
      </c>
      <c r="F150" s="373" t="s">
        <v>30</v>
      </c>
      <c r="G150" s="42" t="s">
        <v>861</v>
      </c>
      <c r="H150" s="46">
        <v>23</v>
      </c>
      <c r="I150" s="42">
        <v>6</v>
      </c>
      <c r="J150" s="42">
        <v>2</v>
      </c>
      <c r="K150" s="45">
        <v>7500</v>
      </c>
      <c r="L150" s="196">
        <v>0.25</v>
      </c>
      <c r="M150" s="47">
        <f t="shared" si="3"/>
        <v>1875</v>
      </c>
      <c r="N150" s="47">
        <f t="shared" si="33"/>
        <v>1875</v>
      </c>
      <c r="O150" s="794"/>
      <c r="P150" s="725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</row>
    <row r="151" spans="1:28" ht="42" customHeight="1">
      <c r="A151" s="272">
        <v>69</v>
      </c>
      <c r="B151" s="353" t="s">
        <v>864</v>
      </c>
      <c r="C151" s="183" t="s">
        <v>858</v>
      </c>
      <c r="D151" s="183" t="s">
        <v>859</v>
      </c>
      <c r="E151" s="183" t="s">
        <v>32</v>
      </c>
      <c r="F151" s="375" t="s">
        <v>30</v>
      </c>
      <c r="G151" s="183" t="s">
        <v>861</v>
      </c>
      <c r="H151" s="273">
        <v>23</v>
      </c>
      <c r="I151" s="183">
        <v>12</v>
      </c>
      <c r="J151" s="183">
        <v>3</v>
      </c>
      <c r="K151" s="131">
        <v>5000</v>
      </c>
      <c r="L151" s="132">
        <v>1</v>
      </c>
      <c r="M151" s="163">
        <f t="shared" si="3"/>
        <v>5000</v>
      </c>
      <c r="N151" s="163">
        <f t="shared" si="33"/>
        <v>5000</v>
      </c>
      <c r="O151" s="135">
        <v>5000</v>
      </c>
      <c r="P151" s="354">
        <f t="shared" ref="P151:P152" si="42">O151*20%</f>
        <v>1000</v>
      </c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</row>
    <row r="152" spans="1:28" ht="12" customHeight="1">
      <c r="A152" s="836">
        <v>70</v>
      </c>
      <c r="B152" s="771" t="s">
        <v>865</v>
      </c>
      <c r="C152" s="24" t="s">
        <v>858</v>
      </c>
      <c r="D152" s="24" t="s">
        <v>859</v>
      </c>
      <c r="E152" s="24" t="s">
        <v>51</v>
      </c>
      <c r="F152" s="374" t="s">
        <v>30</v>
      </c>
      <c r="G152" s="24" t="s">
        <v>861</v>
      </c>
      <c r="H152" s="28">
        <v>23</v>
      </c>
      <c r="I152" s="24">
        <v>8</v>
      </c>
      <c r="J152" s="24">
        <v>1</v>
      </c>
      <c r="K152" s="87">
        <v>5000</v>
      </c>
      <c r="L152" s="193">
        <v>1</v>
      </c>
      <c r="M152" s="27">
        <f t="shared" si="3"/>
        <v>5000</v>
      </c>
      <c r="N152" s="27">
        <f t="shared" si="33"/>
        <v>5000</v>
      </c>
      <c r="O152" s="793">
        <f>N152+N153+N154+N155</f>
        <v>17812.5</v>
      </c>
      <c r="P152" s="754">
        <f t="shared" si="42"/>
        <v>3562.5</v>
      </c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</row>
    <row r="153" spans="1:28" ht="12" customHeight="1">
      <c r="A153" s="803"/>
      <c r="B153" s="772"/>
      <c r="C153" s="30" t="s">
        <v>858</v>
      </c>
      <c r="D153" s="30" t="s">
        <v>859</v>
      </c>
      <c r="E153" s="30" t="s">
        <v>51</v>
      </c>
      <c r="F153" s="371" t="s">
        <v>30</v>
      </c>
      <c r="G153" s="30" t="s">
        <v>861</v>
      </c>
      <c r="H153" s="37">
        <v>23</v>
      </c>
      <c r="I153" s="30">
        <v>7</v>
      </c>
      <c r="J153" s="30">
        <v>1</v>
      </c>
      <c r="K153" s="36">
        <v>5000</v>
      </c>
      <c r="L153" s="152">
        <v>0.25</v>
      </c>
      <c r="M153" s="33">
        <f t="shared" si="3"/>
        <v>1250</v>
      </c>
      <c r="N153" s="33">
        <f t="shared" si="33"/>
        <v>1250</v>
      </c>
      <c r="O153" s="747"/>
      <c r="P153" s="752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</row>
    <row r="154" spans="1:28" ht="12" customHeight="1">
      <c r="A154" s="803"/>
      <c r="B154" s="772"/>
      <c r="C154" s="30" t="s">
        <v>858</v>
      </c>
      <c r="D154" s="30" t="s">
        <v>859</v>
      </c>
      <c r="E154" s="30" t="s">
        <v>51</v>
      </c>
      <c r="F154" s="30" t="s">
        <v>33</v>
      </c>
      <c r="G154" s="30" t="s">
        <v>860</v>
      </c>
      <c r="H154" s="37">
        <v>27</v>
      </c>
      <c r="I154" s="30">
        <v>9</v>
      </c>
      <c r="J154" s="30">
        <v>1</v>
      </c>
      <c r="K154" s="36">
        <v>10000</v>
      </c>
      <c r="L154" s="152">
        <v>1</v>
      </c>
      <c r="M154" s="33">
        <f t="shared" si="3"/>
        <v>10000</v>
      </c>
      <c r="N154" s="33">
        <f t="shared" si="33"/>
        <v>10000</v>
      </c>
      <c r="O154" s="747"/>
      <c r="P154" s="752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</row>
    <row r="155" spans="1:28" ht="19.5" customHeight="1">
      <c r="A155" s="837"/>
      <c r="B155" s="773"/>
      <c r="C155" s="42" t="s">
        <v>858</v>
      </c>
      <c r="D155" s="42" t="s">
        <v>859</v>
      </c>
      <c r="E155" s="42" t="s">
        <v>51</v>
      </c>
      <c r="F155" s="42" t="s">
        <v>33</v>
      </c>
      <c r="G155" s="42" t="s">
        <v>860</v>
      </c>
      <c r="H155" s="46">
        <v>27</v>
      </c>
      <c r="I155" s="42">
        <v>10</v>
      </c>
      <c r="J155" s="42">
        <v>2</v>
      </c>
      <c r="K155" s="45">
        <v>6250</v>
      </c>
      <c r="L155" s="196">
        <v>0.25</v>
      </c>
      <c r="M155" s="47">
        <f t="shared" si="3"/>
        <v>1562.5</v>
      </c>
      <c r="N155" s="47">
        <f t="shared" si="33"/>
        <v>1562.5</v>
      </c>
      <c r="O155" s="794"/>
      <c r="P155" s="725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</row>
    <row r="156" spans="1:28" ht="12" customHeight="1">
      <c r="A156" s="836">
        <v>71</v>
      </c>
      <c r="B156" s="771" t="s">
        <v>866</v>
      </c>
      <c r="C156" s="24" t="s">
        <v>858</v>
      </c>
      <c r="D156" s="24" t="s">
        <v>859</v>
      </c>
      <c r="E156" s="24" t="s">
        <v>51</v>
      </c>
      <c r="F156" s="374" t="s">
        <v>30</v>
      </c>
      <c r="G156" s="24" t="s">
        <v>861</v>
      </c>
      <c r="H156" s="28">
        <v>23</v>
      </c>
      <c r="I156" s="24">
        <v>12</v>
      </c>
      <c r="J156" s="24">
        <v>2</v>
      </c>
      <c r="K156" s="87">
        <v>3750</v>
      </c>
      <c r="L156" s="193">
        <v>1</v>
      </c>
      <c r="M156" s="27">
        <f t="shared" si="3"/>
        <v>3750</v>
      </c>
      <c r="N156" s="27">
        <f t="shared" si="33"/>
        <v>3750</v>
      </c>
      <c r="O156" s="793">
        <f>N156+N157</f>
        <v>13750</v>
      </c>
      <c r="P156" s="754">
        <f>O156*20%</f>
        <v>2750</v>
      </c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</row>
    <row r="157" spans="1:28" ht="36" customHeight="1">
      <c r="A157" s="837"/>
      <c r="B157" s="773"/>
      <c r="C157" s="42" t="s">
        <v>858</v>
      </c>
      <c r="D157" s="42" t="s">
        <v>859</v>
      </c>
      <c r="E157" s="42" t="s">
        <v>51</v>
      </c>
      <c r="F157" s="42" t="s">
        <v>33</v>
      </c>
      <c r="G157" s="42" t="s">
        <v>867</v>
      </c>
      <c r="H157" s="46">
        <v>27</v>
      </c>
      <c r="I157" s="42">
        <v>10</v>
      </c>
      <c r="J157" s="42">
        <v>1</v>
      </c>
      <c r="K157" s="45">
        <v>10000</v>
      </c>
      <c r="L157" s="196">
        <v>1</v>
      </c>
      <c r="M157" s="47">
        <f t="shared" si="3"/>
        <v>10000</v>
      </c>
      <c r="N157" s="47">
        <f t="shared" si="33"/>
        <v>10000</v>
      </c>
      <c r="O157" s="794"/>
      <c r="P157" s="725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</row>
    <row r="158" spans="1:28" ht="12" customHeight="1">
      <c r="A158" s="836">
        <v>72</v>
      </c>
      <c r="B158" s="771" t="s">
        <v>868</v>
      </c>
      <c r="C158" s="24" t="s">
        <v>858</v>
      </c>
      <c r="D158" s="24" t="s">
        <v>859</v>
      </c>
      <c r="E158" s="24" t="s">
        <v>51</v>
      </c>
      <c r="F158" s="374" t="s">
        <v>30</v>
      </c>
      <c r="G158" s="24" t="s">
        <v>861</v>
      </c>
      <c r="H158" s="28">
        <v>23</v>
      </c>
      <c r="I158" s="24">
        <v>9</v>
      </c>
      <c r="J158" s="24">
        <v>3</v>
      </c>
      <c r="K158" s="87">
        <v>2500</v>
      </c>
      <c r="L158" s="193">
        <v>1</v>
      </c>
      <c r="M158" s="27">
        <f t="shared" si="3"/>
        <v>2500</v>
      </c>
      <c r="N158" s="27">
        <f t="shared" si="33"/>
        <v>2500</v>
      </c>
      <c r="O158" s="793">
        <f>N158+N159+N160</f>
        <v>9218.75</v>
      </c>
      <c r="P158" s="754">
        <f>O158*20%</f>
        <v>1843.75</v>
      </c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</row>
    <row r="159" spans="1:28" ht="12" customHeight="1">
      <c r="A159" s="803"/>
      <c r="B159" s="772"/>
      <c r="C159" s="30" t="s">
        <v>858</v>
      </c>
      <c r="D159" s="30" t="s">
        <v>859</v>
      </c>
      <c r="E159" s="30" t="s">
        <v>51</v>
      </c>
      <c r="F159" s="30" t="s">
        <v>33</v>
      </c>
      <c r="G159" s="30" t="s">
        <v>867</v>
      </c>
      <c r="H159" s="37">
        <v>27</v>
      </c>
      <c r="I159" s="30">
        <v>9</v>
      </c>
      <c r="J159" s="30">
        <v>2</v>
      </c>
      <c r="K159" s="36">
        <v>6250</v>
      </c>
      <c r="L159" s="152">
        <v>1</v>
      </c>
      <c r="M159" s="33">
        <f t="shared" si="3"/>
        <v>6250</v>
      </c>
      <c r="N159" s="33">
        <f t="shared" si="33"/>
        <v>6250</v>
      </c>
      <c r="O159" s="747"/>
      <c r="P159" s="752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</row>
    <row r="160" spans="1:28" ht="19.5" customHeight="1">
      <c r="A160" s="837"/>
      <c r="B160" s="773"/>
      <c r="C160" s="42" t="s">
        <v>858</v>
      </c>
      <c r="D160" s="42" t="s">
        <v>859</v>
      </c>
      <c r="E160" s="42" t="s">
        <v>51</v>
      </c>
      <c r="F160" s="42" t="s">
        <v>33</v>
      </c>
      <c r="G160" s="42" t="s">
        <v>867</v>
      </c>
      <c r="H160" s="46">
        <v>27</v>
      </c>
      <c r="I160" s="42">
        <v>5</v>
      </c>
      <c r="J160" s="42">
        <v>2</v>
      </c>
      <c r="K160" s="47">
        <f>6250*30%</f>
        <v>1875</v>
      </c>
      <c r="L160" s="196">
        <v>0.25</v>
      </c>
      <c r="M160" s="47">
        <f t="shared" si="3"/>
        <v>468.75</v>
      </c>
      <c r="N160" s="47">
        <f t="shared" si="33"/>
        <v>468.75</v>
      </c>
      <c r="O160" s="794"/>
      <c r="P160" s="725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</row>
    <row r="161" spans="1:28" ht="12" customHeight="1">
      <c r="A161" s="836">
        <v>73</v>
      </c>
      <c r="B161" s="838" t="s">
        <v>869</v>
      </c>
      <c r="C161" s="58" t="s">
        <v>858</v>
      </c>
      <c r="D161" s="58" t="s">
        <v>859</v>
      </c>
      <c r="E161" s="58" t="s">
        <v>51</v>
      </c>
      <c r="F161" s="58" t="s">
        <v>33</v>
      </c>
      <c r="G161" s="58" t="s">
        <v>867</v>
      </c>
      <c r="H161" s="62">
        <v>27</v>
      </c>
      <c r="I161" s="58">
        <v>5</v>
      </c>
      <c r="J161" s="58">
        <v>3</v>
      </c>
      <c r="K161" s="61">
        <v>4500</v>
      </c>
      <c r="L161" s="151">
        <v>0.3</v>
      </c>
      <c r="M161" s="63">
        <f t="shared" si="3"/>
        <v>1350</v>
      </c>
      <c r="N161" s="63">
        <f t="shared" si="33"/>
        <v>1350</v>
      </c>
      <c r="O161" s="741">
        <f>N161+N162</f>
        <v>1687.5</v>
      </c>
      <c r="P161" s="743">
        <f>O161*20%</f>
        <v>337.5</v>
      </c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</row>
    <row r="162" spans="1:28" ht="12" customHeight="1">
      <c r="A162" s="837"/>
      <c r="B162" s="831"/>
      <c r="C162" s="79" t="s">
        <v>858</v>
      </c>
      <c r="D162" s="79" t="s">
        <v>859</v>
      </c>
      <c r="E162" s="79" t="s">
        <v>51</v>
      </c>
      <c r="F162" s="79" t="s">
        <v>33</v>
      </c>
      <c r="G162" s="79" t="s">
        <v>867</v>
      </c>
      <c r="H162" s="83">
        <v>27</v>
      </c>
      <c r="I162" s="79">
        <v>5</v>
      </c>
      <c r="J162" s="79">
        <v>3</v>
      </c>
      <c r="K162" s="82">
        <v>1350</v>
      </c>
      <c r="L162" s="134">
        <v>0.25</v>
      </c>
      <c r="M162" s="84">
        <f t="shared" si="3"/>
        <v>337.5</v>
      </c>
      <c r="N162" s="84">
        <f t="shared" si="33"/>
        <v>337.5</v>
      </c>
      <c r="O162" s="742"/>
      <c r="P162" s="753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</row>
    <row r="163" spans="1:28" ht="12" customHeight="1">
      <c r="A163" s="836">
        <v>74</v>
      </c>
      <c r="B163" s="771" t="s">
        <v>870</v>
      </c>
      <c r="C163" s="24" t="s">
        <v>858</v>
      </c>
      <c r="D163" s="24" t="s">
        <v>859</v>
      </c>
      <c r="E163" s="24" t="s">
        <v>51</v>
      </c>
      <c r="F163" s="24" t="s">
        <v>33</v>
      </c>
      <c r="G163" s="24" t="s">
        <v>867</v>
      </c>
      <c r="H163" s="28">
        <v>27</v>
      </c>
      <c r="I163" s="24">
        <v>9</v>
      </c>
      <c r="J163" s="24">
        <v>3</v>
      </c>
      <c r="K163" s="87">
        <v>4500</v>
      </c>
      <c r="L163" s="193">
        <v>1</v>
      </c>
      <c r="M163" s="27">
        <f t="shared" si="3"/>
        <v>4500</v>
      </c>
      <c r="N163" s="27">
        <f t="shared" si="33"/>
        <v>4500</v>
      </c>
      <c r="O163" s="793">
        <f>N163+N164</f>
        <v>4837.5</v>
      </c>
      <c r="P163" s="754">
        <f>O163*20%</f>
        <v>967.5</v>
      </c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</row>
    <row r="164" spans="1:28" ht="12" customHeight="1">
      <c r="A164" s="837"/>
      <c r="B164" s="773"/>
      <c r="C164" s="42" t="s">
        <v>858</v>
      </c>
      <c r="D164" s="42" t="s">
        <v>859</v>
      </c>
      <c r="E164" s="42" t="s">
        <v>51</v>
      </c>
      <c r="F164" s="42" t="s">
        <v>33</v>
      </c>
      <c r="G164" s="42" t="s">
        <v>867</v>
      </c>
      <c r="H164" s="46">
        <v>27</v>
      </c>
      <c r="I164" s="42">
        <v>5</v>
      </c>
      <c r="J164" s="42">
        <v>3</v>
      </c>
      <c r="K164" s="45">
        <v>1350</v>
      </c>
      <c r="L164" s="196">
        <v>0.25</v>
      </c>
      <c r="M164" s="47">
        <f t="shared" si="3"/>
        <v>337.5</v>
      </c>
      <c r="N164" s="47">
        <f t="shared" si="33"/>
        <v>337.5</v>
      </c>
      <c r="O164" s="794"/>
      <c r="P164" s="725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</row>
    <row r="165" spans="1:28" ht="12" customHeight="1">
      <c r="A165" s="836">
        <v>75</v>
      </c>
      <c r="B165" s="771" t="s">
        <v>871</v>
      </c>
      <c r="C165" s="24" t="s">
        <v>858</v>
      </c>
      <c r="D165" s="24" t="s">
        <v>859</v>
      </c>
      <c r="E165" s="24" t="s">
        <v>67</v>
      </c>
      <c r="F165" s="374" t="s">
        <v>30</v>
      </c>
      <c r="G165" s="24" t="s">
        <v>861</v>
      </c>
      <c r="H165" s="28">
        <v>23</v>
      </c>
      <c r="I165" s="24">
        <v>10</v>
      </c>
      <c r="J165" s="24">
        <v>2</v>
      </c>
      <c r="K165" s="87">
        <v>1500</v>
      </c>
      <c r="L165" s="193">
        <v>1</v>
      </c>
      <c r="M165" s="27">
        <f t="shared" si="3"/>
        <v>1500</v>
      </c>
      <c r="N165" s="27">
        <f t="shared" si="33"/>
        <v>1500</v>
      </c>
      <c r="O165" s="793">
        <f>N165+N166+N167</f>
        <v>6750</v>
      </c>
      <c r="P165" s="754">
        <f>O165*20%</f>
        <v>1350</v>
      </c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</row>
    <row r="166" spans="1:28" ht="12" customHeight="1">
      <c r="A166" s="803"/>
      <c r="B166" s="772"/>
      <c r="C166" s="30" t="s">
        <v>858</v>
      </c>
      <c r="D166" s="30" t="s">
        <v>859</v>
      </c>
      <c r="E166" s="30" t="s">
        <v>67</v>
      </c>
      <c r="F166" s="371" t="s">
        <v>30</v>
      </c>
      <c r="G166" s="30" t="s">
        <v>861</v>
      </c>
      <c r="H166" s="37">
        <v>23</v>
      </c>
      <c r="I166" s="30">
        <v>10</v>
      </c>
      <c r="J166" s="30">
        <v>3</v>
      </c>
      <c r="K166" s="36">
        <v>1000</v>
      </c>
      <c r="L166" s="152">
        <v>0.25</v>
      </c>
      <c r="M166" s="33">
        <f t="shared" si="3"/>
        <v>250</v>
      </c>
      <c r="N166" s="33">
        <f t="shared" si="33"/>
        <v>250</v>
      </c>
      <c r="O166" s="747"/>
      <c r="P166" s="752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</row>
    <row r="167" spans="1:28" ht="12" customHeight="1">
      <c r="A167" s="837"/>
      <c r="B167" s="773"/>
      <c r="C167" s="42" t="s">
        <v>858</v>
      </c>
      <c r="D167" s="42" t="s">
        <v>859</v>
      </c>
      <c r="E167" s="42" t="s">
        <v>67</v>
      </c>
      <c r="F167" s="42" t="s">
        <v>33</v>
      </c>
      <c r="G167" s="42" t="s">
        <v>867</v>
      </c>
      <c r="H167" s="46">
        <v>27</v>
      </c>
      <c r="I167" s="42">
        <v>8</v>
      </c>
      <c r="J167" s="42">
        <v>1</v>
      </c>
      <c r="K167" s="45">
        <v>5000</v>
      </c>
      <c r="L167" s="196">
        <v>1</v>
      </c>
      <c r="M167" s="47">
        <f t="shared" si="3"/>
        <v>5000</v>
      </c>
      <c r="N167" s="47">
        <f t="shared" si="33"/>
        <v>5000</v>
      </c>
      <c r="O167" s="794"/>
      <c r="P167" s="725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</row>
    <row r="168" spans="1:28" ht="12" customHeight="1">
      <c r="A168" s="836">
        <v>76</v>
      </c>
      <c r="B168" s="771" t="s">
        <v>872</v>
      </c>
      <c r="C168" s="24" t="s">
        <v>858</v>
      </c>
      <c r="D168" s="24" t="s">
        <v>859</v>
      </c>
      <c r="E168" s="24" t="s">
        <v>67</v>
      </c>
      <c r="F168" s="24" t="s">
        <v>33</v>
      </c>
      <c r="G168" s="24" t="s">
        <v>867</v>
      </c>
      <c r="H168" s="28">
        <v>27</v>
      </c>
      <c r="I168" s="24">
        <v>11</v>
      </c>
      <c r="J168" s="24">
        <v>1</v>
      </c>
      <c r="K168" s="87">
        <v>5000</v>
      </c>
      <c r="L168" s="193">
        <v>1</v>
      </c>
      <c r="M168" s="27">
        <f t="shared" si="3"/>
        <v>5000</v>
      </c>
      <c r="N168" s="27">
        <f t="shared" si="33"/>
        <v>5000</v>
      </c>
      <c r="O168" s="793">
        <f>N168+N169</f>
        <v>5812.5</v>
      </c>
      <c r="P168" s="754">
        <f>O168*20%</f>
        <v>1162.5</v>
      </c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</row>
    <row r="169" spans="1:28" ht="12" customHeight="1">
      <c r="A169" s="837"/>
      <c r="B169" s="773"/>
      <c r="C169" s="42" t="s">
        <v>858</v>
      </c>
      <c r="D169" s="42" t="s">
        <v>859</v>
      </c>
      <c r="E169" s="42" t="s">
        <v>67</v>
      </c>
      <c r="F169" s="42" t="s">
        <v>33</v>
      </c>
      <c r="G169" s="42" t="s">
        <v>867</v>
      </c>
      <c r="H169" s="46">
        <v>27</v>
      </c>
      <c r="I169" s="42">
        <v>11</v>
      </c>
      <c r="J169" s="42">
        <v>2</v>
      </c>
      <c r="K169" s="45">
        <v>3250</v>
      </c>
      <c r="L169" s="196">
        <v>0.25</v>
      </c>
      <c r="M169" s="47">
        <f t="shared" si="3"/>
        <v>812.5</v>
      </c>
      <c r="N169" s="47">
        <f t="shared" si="33"/>
        <v>812.5</v>
      </c>
      <c r="O169" s="794"/>
      <c r="P169" s="725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</row>
    <row r="170" spans="1:28" ht="12" customHeight="1">
      <c r="A170" s="836">
        <v>77</v>
      </c>
      <c r="B170" s="771" t="s">
        <v>873</v>
      </c>
      <c r="C170" s="24" t="s">
        <v>858</v>
      </c>
      <c r="D170" s="24" t="s">
        <v>859</v>
      </c>
      <c r="E170" s="24" t="s">
        <v>67</v>
      </c>
      <c r="F170" s="374" t="s">
        <v>30</v>
      </c>
      <c r="G170" s="24" t="s">
        <v>861</v>
      </c>
      <c r="H170" s="28">
        <v>23</v>
      </c>
      <c r="I170" s="24">
        <v>10</v>
      </c>
      <c r="J170" s="24">
        <v>2</v>
      </c>
      <c r="K170" s="87">
        <v>1500</v>
      </c>
      <c r="L170" s="193">
        <v>1</v>
      </c>
      <c r="M170" s="27">
        <f t="shared" si="3"/>
        <v>1500</v>
      </c>
      <c r="N170" s="27">
        <f t="shared" si="33"/>
        <v>1500</v>
      </c>
      <c r="O170" s="793">
        <f>N170+N171</f>
        <v>4750</v>
      </c>
      <c r="P170" s="754">
        <f>O170*20%</f>
        <v>950</v>
      </c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</row>
    <row r="171" spans="1:28" ht="12" customHeight="1">
      <c r="A171" s="837"/>
      <c r="B171" s="773"/>
      <c r="C171" s="42" t="s">
        <v>858</v>
      </c>
      <c r="D171" s="42" t="s">
        <v>859</v>
      </c>
      <c r="E171" s="42" t="s">
        <v>67</v>
      </c>
      <c r="F171" s="42" t="s">
        <v>33</v>
      </c>
      <c r="G171" s="42" t="s">
        <v>867</v>
      </c>
      <c r="H171" s="46">
        <v>27</v>
      </c>
      <c r="I171" s="42">
        <v>8</v>
      </c>
      <c r="J171" s="42">
        <v>2</v>
      </c>
      <c r="K171" s="45">
        <v>3250</v>
      </c>
      <c r="L171" s="196">
        <v>1</v>
      </c>
      <c r="M171" s="47">
        <f t="shared" si="3"/>
        <v>3250</v>
      </c>
      <c r="N171" s="47">
        <f t="shared" si="33"/>
        <v>3250</v>
      </c>
      <c r="O171" s="794"/>
      <c r="P171" s="725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</row>
    <row r="172" spans="1:28" ht="12" customHeight="1">
      <c r="A172" s="836">
        <v>78</v>
      </c>
      <c r="B172" s="771" t="s">
        <v>874</v>
      </c>
      <c r="C172" s="24" t="s">
        <v>858</v>
      </c>
      <c r="D172" s="24" t="s">
        <v>859</v>
      </c>
      <c r="E172" s="24" t="s">
        <v>67</v>
      </c>
      <c r="F172" s="24" t="s">
        <v>33</v>
      </c>
      <c r="G172" s="24" t="s">
        <v>867</v>
      </c>
      <c r="H172" s="28">
        <v>27</v>
      </c>
      <c r="I172" s="24">
        <v>7</v>
      </c>
      <c r="J172" s="24">
        <v>2</v>
      </c>
      <c r="K172" s="87">
        <v>3250</v>
      </c>
      <c r="L172" s="193">
        <v>1</v>
      </c>
      <c r="M172" s="27">
        <f t="shared" si="3"/>
        <v>3250</v>
      </c>
      <c r="N172" s="27">
        <f t="shared" si="33"/>
        <v>3250</v>
      </c>
      <c r="O172" s="793">
        <f>N172+N173</f>
        <v>3812.5</v>
      </c>
      <c r="P172" s="754">
        <f>O172*20%</f>
        <v>762.5</v>
      </c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</row>
    <row r="173" spans="1:28" ht="12" customHeight="1">
      <c r="A173" s="837"/>
      <c r="B173" s="773"/>
      <c r="C173" s="42" t="s">
        <v>858</v>
      </c>
      <c r="D173" s="42" t="s">
        <v>859</v>
      </c>
      <c r="E173" s="42" t="s">
        <v>67</v>
      </c>
      <c r="F173" s="42" t="s">
        <v>33</v>
      </c>
      <c r="G173" s="42" t="s">
        <v>867</v>
      </c>
      <c r="H173" s="46">
        <v>27</v>
      </c>
      <c r="I173" s="42">
        <v>7</v>
      </c>
      <c r="J173" s="42">
        <v>3</v>
      </c>
      <c r="K173" s="45">
        <v>2250</v>
      </c>
      <c r="L173" s="196">
        <v>0.25</v>
      </c>
      <c r="M173" s="47">
        <f t="shared" si="3"/>
        <v>562.5</v>
      </c>
      <c r="N173" s="47">
        <f t="shared" si="33"/>
        <v>562.5</v>
      </c>
      <c r="O173" s="794"/>
      <c r="P173" s="725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</row>
    <row r="174" spans="1:28" ht="12" customHeight="1">
      <c r="A174" s="836">
        <v>79</v>
      </c>
      <c r="B174" s="771" t="s">
        <v>875</v>
      </c>
      <c r="C174" s="24" t="s">
        <v>858</v>
      </c>
      <c r="D174" s="24" t="s">
        <v>859</v>
      </c>
      <c r="E174" s="24" t="s">
        <v>67</v>
      </c>
      <c r="F174" s="374" t="s">
        <v>30</v>
      </c>
      <c r="G174" s="24" t="s">
        <v>861</v>
      </c>
      <c r="H174" s="28">
        <v>23</v>
      </c>
      <c r="I174" s="24">
        <v>9</v>
      </c>
      <c r="J174" s="24">
        <v>3</v>
      </c>
      <c r="K174" s="87">
        <v>1000</v>
      </c>
      <c r="L174" s="193">
        <v>1</v>
      </c>
      <c r="M174" s="27">
        <f t="shared" si="3"/>
        <v>1000</v>
      </c>
      <c r="N174" s="27">
        <f t="shared" si="33"/>
        <v>1000</v>
      </c>
      <c r="O174" s="793">
        <f>N174+N175</f>
        <v>3250</v>
      </c>
      <c r="P174" s="754">
        <f>O174*20%</f>
        <v>650</v>
      </c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</row>
    <row r="175" spans="1:28" ht="12" customHeight="1">
      <c r="A175" s="837"/>
      <c r="B175" s="773"/>
      <c r="C175" s="42" t="s">
        <v>858</v>
      </c>
      <c r="D175" s="42" t="s">
        <v>859</v>
      </c>
      <c r="E175" s="42" t="s">
        <v>67</v>
      </c>
      <c r="F175" s="42" t="s">
        <v>33</v>
      </c>
      <c r="G175" s="42" t="s">
        <v>867</v>
      </c>
      <c r="H175" s="46">
        <v>27</v>
      </c>
      <c r="I175" s="42">
        <v>7</v>
      </c>
      <c r="J175" s="42">
        <v>3</v>
      </c>
      <c r="K175" s="45">
        <v>2250</v>
      </c>
      <c r="L175" s="196">
        <v>1</v>
      </c>
      <c r="M175" s="47">
        <f t="shared" si="3"/>
        <v>2250</v>
      </c>
      <c r="N175" s="47">
        <f t="shared" si="33"/>
        <v>2250</v>
      </c>
      <c r="O175" s="794"/>
      <c r="P175" s="725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</row>
    <row r="176" spans="1:28" ht="19.5" customHeight="1">
      <c r="A176" s="349">
        <v>80</v>
      </c>
      <c r="B176" s="376" t="s">
        <v>876</v>
      </c>
      <c r="C176" s="186" t="s">
        <v>858</v>
      </c>
      <c r="D176" s="377" t="s">
        <v>859</v>
      </c>
      <c r="E176" s="378" t="s">
        <v>67</v>
      </c>
      <c r="F176" s="186" t="s">
        <v>33</v>
      </c>
      <c r="G176" s="378" t="s">
        <v>867</v>
      </c>
      <c r="H176" s="251">
        <v>27</v>
      </c>
      <c r="I176" s="186">
        <v>12</v>
      </c>
      <c r="J176" s="186">
        <v>3</v>
      </c>
      <c r="K176" s="187">
        <v>2250</v>
      </c>
      <c r="L176" s="188">
        <v>1</v>
      </c>
      <c r="M176" s="191">
        <f t="shared" si="3"/>
        <v>2250</v>
      </c>
      <c r="N176" s="191">
        <f t="shared" si="33"/>
        <v>2250</v>
      </c>
      <c r="O176" s="189">
        <f t="shared" ref="O176:O179" si="43">K176*L176</f>
        <v>2250</v>
      </c>
      <c r="P176" s="379">
        <f t="shared" ref="P176:P180" si="44">O176*20%</f>
        <v>450</v>
      </c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</row>
    <row r="177" spans="1:28" ht="22.5" customHeight="1">
      <c r="A177" s="380">
        <v>81</v>
      </c>
      <c r="B177" s="376" t="s">
        <v>877</v>
      </c>
      <c r="C177" s="186" t="s">
        <v>878</v>
      </c>
      <c r="D177" s="377" t="s">
        <v>879</v>
      </c>
      <c r="E177" s="378" t="s">
        <v>29</v>
      </c>
      <c r="F177" s="186" t="s">
        <v>33</v>
      </c>
      <c r="G177" s="378" t="s">
        <v>880</v>
      </c>
      <c r="H177" s="251">
        <v>27</v>
      </c>
      <c r="I177" s="186">
        <v>12</v>
      </c>
      <c r="J177" s="186">
        <v>3</v>
      </c>
      <c r="K177" s="187">
        <v>37500</v>
      </c>
      <c r="L177" s="188">
        <v>1</v>
      </c>
      <c r="M177" s="191">
        <f t="shared" si="3"/>
        <v>37500</v>
      </c>
      <c r="N177" s="191">
        <f t="shared" ref="N177:N179" si="45">L177*M177</f>
        <v>37500</v>
      </c>
      <c r="O177" s="189">
        <f t="shared" si="43"/>
        <v>37500</v>
      </c>
      <c r="P177" s="379">
        <f t="shared" si="44"/>
        <v>7500</v>
      </c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</row>
    <row r="178" spans="1:28" ht="22.5" customHeight="1">
      <c r="A178" s="380">
        <v>82</v>
      </c>
      <c r="B178" s="376" t="s">
        <v>881</v>
      </c>
      <c r="C178" s="186" t="s">
        <v>878</v>
      </c>
      <c r="D178" s="377" t="s">
        <v>879</v>
      </c>
      <c r="E178" s="378" t="s">
        <v>29</v>
      </c>
      <c r="F178" s="186" t="s">
        <v>33</v>
      </c>
      <c r="G178" s="378" t="s">
        <v>880</v>
      </c>
      <c r="H178" s="251">
        <v>27</v>
      </c>
      <c r="I178" s="186">
        <v>11</v>
      </c>
      <c r="J178" s="186">
        <v>3</v>
      </c>
      <c r="K178" s="187">
        <v>37500</v>
      </c>
      <c r="L178" s="188">
        <v>1</v>
      </c>
      <c r="M178" s="191">
        <f t="shared" si="3"/>
        <v>37500</v>
      </c>
      <c r="N178" s="191">
        <f t="shared" si="45"/>
        <v>37500</v>
      </c>
      <c r="O178" s="189">
        <f t="shared" si="43"/>
        <v>37500</v>
      </c>
      <c r="P178" s="379">
        <f t="shared" si="44"/>
        <v>7500</v>
      </c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</row>
    <row r="179" spans="1:28" ht="22.5" customHeight="1">
      <c r="A179" s="381">
        <v>83</v>
      </c>
      <c r="B179" s="376" t="s">
        <v>882</v>
      </c>
      <c r="C179" s="186" t="s">
        <v>878</v>
      </c>
      <c r="D179" s="377" t="s">
        <v>883</v>
      </c>
      <c r="E179" s="378" t="s">
        <v>29</v>
      </c>
      <c r="F179" s="186" t="s">
        <v>884</v>
      </c>
      <c r="G179" s="378" t="s">
        <v>885</v>
      </c>
      <c r="H179" s="251">
        <v>16</v>
      </c>
      <c r="I179" s="186">
        <v>12</v>
      </c>
      <c r="J179" s="186">
        <v>3</v>
      </c>
      <c r="K179" s="187">
        <v>0</v>
      </c>
      <c r="L179" s="188">
        <v>0</v>
      </c>
      <c r="M179" s="191">
        <f t="shared" si="3"/>
        <v>0</v>
      </c>
      <c r="N179" s="191">
        <f t="shared" si="45"/>
        <v>0</v>
      </c>
      <c r="O179" s="189">
        <f t="shared" si="43"/>
        <v>0</v>
      </c>
      <c r="P179" s="379">
        <f t="shared" si="44"/>
        <v>0</v>
      </c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</row>
    <row r="180" spans="1:28" ht="12" customHeight="1">
      <c r="A180" s="836">
        <v>84</v>
      </c>
      <c r="B180" s="771" t="s">
        <v>886</v>
      </c>
      <c r="C180" s="382" t="s">
        <v>887</v>
      </c>
      <c r="D180" s="382" t="s">
        <v>887</v>
      </c>
      <c r="E180" s="383" t="s">
        <v>174</v>
      </c>
      <c r="F180" s="383" t="s">
        <v>33</v>
      </c>
      <c r="G180" s="383" t="s">
        <v>888</v>
      </c>
      <c r="H180" s="384">
        <v>31</v>
      </c>
      <c r="I180" s="24">
        <v>3</v>
      </c>
      <c r="J180" s="383">
        <v>2</v>
      </c>
      <c r="K180" s="385">
        <v>15000</v>
      </c>
      <c r="L180" s="193">
        <v>0.3</v>
      </c>
      <c r="M180" s="27">
        <f t="shared" si="3"/>
        <v>4500</v>
      </c>
      <c r="N180" s="27">
        <f t="shared" ref="N180:N245" si="46">K180*L180</f>
        <v>4500</v>
      </c>
      <c r="O180" s="793">
        <f>N180+N181</f>
        <v>4500</v>
      </c>
      <c r="P180" s="754">
        <f t="shared" si="44"/>
        <v>900</v>
      </c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</row>
    <row r="181" spans="1:28" ht="12" customHeight="1">
      <c r="A181" s="837"/>
      <c r="B181" s="773"/>
      <c r="C181" s="386" t="s">
        <v>887</v>
      </c>
      <c r="D181" s="386" t="s">
        <v>887</v>
      </c>
      <c r="E181" s="268" t="s">
        <v>174</v>
      </c>
      <c r="F181" s="268" t="s">
        <v>33</v>
      </c>
      <c r="G181" s="42" t="s">
        <v>889</v>
      </c>
      <c r="H181" s="387">
        <v>31</v>
      </c>
      <c r="I181" s="42">
        <v>3</v>
      </c>
      <c r="J181" s="268">
        <v>1</v>
      </c>
      <c r="K181" s="388">
        <v>15000</v>
      </c>
      <c r="L181" s="42">
        <v>0</v>
      </c>
      <c r="M181" s="47">
        <f t="shared" si="3"/>
        <v>0</v>
      </c>
      <c r="N181" s="47">
        <f t="shared" si="46"/>
        <v>0</v>
      </c>
      <c r="O181" s="794"/>
      <c r="P181" s="725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</row>
    <row r="182" spans="1:28" ht="12" customHeight="1">
      <c r="A182" s="836">
        <v>85</v>
      </c>
      <c r="B182" s="771" t="s">
        <v>890</v>
      </c>
      <c r="C182" s="382" t="s">
        <v>887</v>
      </c>
      <c r="D182" s="382" t="s">
        <v>887</v>
      </c>
      <c r="E182" s="383" t="s">
        <v>174</v>
      </c>
      <c r="F182" s="383" t="s">
        <v>33</v>
      </c>
      <c r="G182" s="383" t="s">
        <v>888</v>
      </c>
      <c r="H182" s="384">
        <v>31</v>
      </c>
      <c r="I182" s="24">
        <v>3</v>
      </c>
      <c r="J182" s="383">
        <v>3</v>
      </c>
      <c r="K182" s="385">
        <v>7500</v>
      </c>
      <c r="L182" s="193">
        <v>0.3</v>
      </c>
      <c r="M182" s="27">
        <f t="shared" si="3"/>
        <v>2250</v>
      </c>
      <c r="N182" s="27">
        <f t="shared" si="46"/>
        <v>2250</v>
      </c>
      <c r="O182" s="793">
        <f>N182+N183</f>
        <v>3750</v>
      </c>
      <c r="P182" s="754">
        <f>O182*20%</f>
        <v>750</v>
      </c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</row>
    <row r="183" spans="1:28" ht="12" customHeight="1">
      <c r="A183" s="837"/>
      <c r="B183" s="773"/>
      <c r="C183" s="386" t="s">
        <v>887</v>
      </c>
      <c r="D183" s="386" t="s">
        <v>887</v>
      </c>
      <c r="E183" s="268" t="s">
        <v>174</v>
      </c>
      <c r="F183" s="268" t="s">
        <v>30</v>
      </c>
      <c r="G183" s="268" t="s">
        <v>891</v>
      </c>
      <c r="H183" s="387">
        <v>16</v>
      </c>
      <c r="I183" s="42">
        <v>4</v>
      </c>
      <c r="J183" s="268">
        <v>3</v>
      </c>
      <c r="K183" s="388">
        <v>5000</v>
      </c>
      <c r="L183" s="196">
        <v>0.3</v>
      </c>
      <c r="M183" s="47">
        <f t="shared" si="3"/>
        <v>1500</v>
      </c>
      <c r="N183" s="47">
        <f t="shared" si="46"/>
        <v>1500</v>
      </c>
      <c r="O183" s="794"/>
      <c r="P183" s="725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</row>
    <row r="184" spans="1:28" ht="58.5" customHeight="1">
      <c r="A184" s="272">
        <v>86</v>
      </c>
      <c r="B184" s="389" t="s">
        <v>892</v>
      </c>
      <c r="C184" s="390" t="s">
        <v>887</v>
      </c>
      <c r="D184" s="390" t="s">
        <v>887</v>
      </c>
      <c r="E184" s="390" t="s">
        <v>67</v>
      </c>
      <c r="F184" s="390" t="s">
        <v>33</v>
      </c>
      <c r="G184" s="390" t="s">
        <v>888</v>
      </c>
      <c r="H184" s="391">
        <v>31</v>
      </c>
      <c r="I184" s="183">
        <v>4</v>
      </c>
      <c r="J184" s="390">
        <v>2</v>
      </c>
      <c r="K184" s="392">
        <v>3250</v>
      </c>
      <c r="L184" s="132">
        <v>0.3</v>
      </c>
      <c r="M184" s="163">
        <f t="shared" si="3"/>
        <v>975</v>
      </c>
      <c r="N184" s="163">
        <f t="shared" si="46"/>
        <v>975</v>
      </c>
      <c r="O184" s="133">
        <f>L184*M184</f>
        <v>292.5</v>
      </c>
      <c r="P184" s="354">
        <f t="shared" ref="P184:P185" si="47">O184*20%</f>
        <v>58.5</v>
      </c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</row>
    <row r="185" spans="1:28" ht="12" customHeight="1">
      <c r="A185" s="836">
        <v>87</v>
      </c>
      <c r="B185" s="771" t="s">
        <v>893</v>
      </c>
      <c r="C185" s="382" t="s">
        <v>887</v>
      </c>
      <c r="D185" s="382" t="s">
        <v>887</v>
      </c>
      <c r="E185" s="383" t="s">
        <v>29</v>
      </c>
      <c r="F185" s="383" t="s">
        <v>33</v>
      </c>
      <c r="G185" s="383" t="s">
        <v>888</v>
      </c>
      <c r="H185" s="384">
        <v>31</v>
      </c>
      <c r="I185" s="24">
        <v>8</v>
      </c>
      <c r="J185" s="383">
        <v>1</v>
      </c>
      <c r="K185" s="385">
        <v>100000</v>
      </c>
      <c r="L185" s="193">
        <v>1</v>
      </c>
      <c r="M185" s="27">
        <f t="shared" si="3"/>
        <v>100000</v>
      </c>
      <c r="N185" s="27">
        <f t="shared" si="46"/>
        <v>100000</v>
      </c>
      <c r="O185" s="793">
        <f>N185+N186+N187+N188</f>
        <v>142812.5</v>
      </c>
      <c r="P185" s="754">
        <f t="shared" si="47"/>
        <v>28562.5</v>
      </c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</row>
    <row r="186" spans="1:28" ht="12" customHeight="1">
      <c r="A186" s="803"/>
      <c r="B186" s="772"/>
      <c r="C186" s="393" t="s">
        <v>887</v>
      </c>
      <c r="D186" s="393" t="s">
        <v>887</v>
      </c>
      <c r="E186" s="267" t="s">
        <v>29</v>
      </c>
      <c r="F186" s="267" t="s">
        <v>33</v>
      </c>
      <c r="G186" s="267" t="s">
        <v>888</v>
      </c>
      <c r="H186" s="394">
        <v>31</v>
      </c>
      <c r="I186" s="30">
        <v>7</v>
      </c>
      <c r="J186" s="267">
        <v>1</v>
      </c>
      <c r="K186" s="395">
        <v>100000</v>
      </c>
      <c r="L186" s="152">
        <v>0.25</v>
      </c>
      <c r="M186" s="33">
        <f t="shared" si="3"/>
        <v>25000</v>
      </c>
      <c r="N186" s="33">
        <f t="shared" si="46"/>
        <v>25000</v>
      </c>
      <c r="O186" s="747"/>
      <c r="P186" s="752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</row>
    <row r="187" spans="1:28" ht="12" customHeight="1">
      <c r="A187" s="803"/>
      <c r="B187" s="772"/>
      <c r="C187" s="393" t="s">
        <v>887</v>
      </c>
      <c r="D187" s="393" t="s">
        <v>887</v>
      </c>
      <c r="E187" s="267" t="s">
        <v>29</v>
      </c>
      <c r="F187" s="267" t="s">
        <v>30</v>
      </c>
      <c r="G187" s="267" t="s">
        <v>891</v>
      </c>
      <c r="H187" s="394">
        <v>16</v>
      </c>
      <c r="I187" s="30">
        <v>5</v>
      </c>
      <c r="J187" s="267">
        <v>1</v>
      </c>
      <c r="K187" s="395">
        <v>50000</v>
      </c>
      <c r="L187" s="152">
        <v>0.3</v>
      </c>
      <c r="M187" s="33">
        <f t="shared" si="3"/>
        <v>15000</v>
      </c>
      <c r="N187" s="33">
        <f t="shared" si="46"/>
        <v>15000</v>
      </c>
      <c r="O187" s="747"/>
      <c r="P187" s="752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</row>
    <row r="188" spans="1:28" ht="12" customHeight="1">
      <c r="A188" s="837"/>
      <c r="B188" s="773"/>
      <c r="C188" s="386" t="s">
        <v>887</v>
      </c>
      <c r="D188" s="386" t="s">
        <v>887</v>
      </c>
      <c r="E188" s="268" t="s">
        <v>29</v>
      </c>
      <c r="F188" s="268" t="s">
        <v>30</v>
      </c>
      <c r="G188" s="268" t="s">
        <v>891</v>
      </c>
      <c r="H188" s="387">
        <v>16</v>
      </c>
      <c r="I188" s="42">
        <v>3</v>
      </c>
      <c r="J188" s="268">
        <v>2</v>
      </c>
      <c r="K188" s="388">
        <v>11250</v>
      </c>
      <c r="L188" s="196">
        <v>0.25</v>
      </c>
      <c r="M188" s="47">
        <f t="shared" si="3"/>
        <v>2812.5</v>
      </c>
      <c r="N188" s="47">
        <f t="shared" si="46"/>
        <v>2812.5</v>
      </c>
      <c r="O188" s="794"/>
      <c r="P188" s="725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</row>
    <row r="189" spans="1:28" ht="12" customHeight="1">
      <c r="A189" s="836">
        <v>88</v>
      </c>
      <c r="B189" s="771" t="s">
        <v>894</v>
      </c>
      <c r="C189" s="382" t="s">
        <v>887</v>
      </c>
      <c r="D189" s="382" t="s">
        <v>887</v>
      </c>
      <c r="E189" s="383" t="s">
        <v>29</v>
      </c>
      <c r="F189" s="383" t="s">
        <v>33</v>
      </c>
      <c r="G189" s="383" t="s">
        <v>888</v>
      </c>
      <c r="H189" s="384">
        <v>31</v>
      </c>
      <c r="I189" s="24">
        <v>4</v>
      </c>
      <c r="J189" s="383">
        <v>2</v>
      </c>
      <c r="K189" s="385">
        <v>75000</v>
      </c>
      <c r="L189" s="193">
        <v>0.3</v>
      </c>
      <c r="M189" s="27">
        <f t="shared" si="3"/>
        <v>22500</v>
      </c>
      <c r="N189" s="27">
        <f t="shared" si="46"/>
        <v>22500</v>
      </c>
      <c r="O189" s="793">
        <f>N189+N190+N191</f>
        <v>41250</v>
      </c>
      <c r="P189" s="754">
        <f>O189*20%</f>
        <v>8250</v>
      </c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</row>
    <row r="190" spans="1:28" ht="12" customHeight="1">
      <c r="A190" s="803"/>
      <c r="B190" s="772"/>
      <c r="C190" s="393" t="s">
        <v>887</v>
      </c>
      <c r="D190" s="393" t="s">
        <v>887</v>
      </c>
      <c r="E190" s="267" t="s">
        <v>29</v>
      </c>
      <c r="F190" s="267" t="s">
        <v>30</v>
      </c>
      <c r="G190" s="267" t="s">
        <v>891</v>
      </c>
      <c r="H190" s="394">
        <v>16</v>
      </c>
      <c r="I190" s="30">
        <v>4</v>
      </c>
      <c r="J190" s="267">
        <v>1</v>
      </c>
      <c r="K190" s="395">
        <v>50000</v>
      </c>
      <c r="L190" s="152">
        <v>0.3</v>
      </c>
      <c r="M190" s="33">
        <f t="shared" si="3"/>
        <v>15000</v>
      </c>
      <c r="N190" s="33">
        <f t="shared" si="46"/>
        <v>15000</v>
      </c>
      <c r="O190" s="747"/>
      <c r="P190" s="752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</row>
    <row r="191" spans="1:28" ht="12" customHeight="1">
      <c r="A191" s="837"/>
      <c r="B191" s="773"/>
      <c r="C191" s="386" t="s">
        <v>887</v>
      </c>
      <c r="D191" s="386" t="s">
        <v>887</v>
      </c>
      <c r="E191" s="268" t="s">
        <v>29</v>
      </c>
      <c r="F191" s="268" t="s">
        <v>30</v>
      </c>
      <c r="G191" s="268" t="s">
        <v>891</v>
      </c>
      <c r="H191" s="387">
        <v>16</v>
      </c>
      <c r="I191" s="42">
        <v>5</v>
      </c>
      <c r="J191" s="268">
        <v>1</v>
      </c>
      <c r="K191" s="388">
        <f>50000*30%</f>
        <v>15000</v>
      </c>
      <c r="L191" s="196">
        <v>0.25</v>
      </c>
      <c r="M191" s="47">
        <f t="shared" si="3"/>
        <v>3750</v>
      </c>
      <c r="N191" s="47">
        <f t="shared" si="46"/>
        <v>3750</v>
      </c>
      <c r="O191" s="794"/>
      <c r="P191" s="725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</row>
    <row r="192" spans="1:28" ht="12" customHeight="1">
      <c r="A192" s="836">
        <v>89</v>
      </c>
      <c r="B192" s="771" t="s">
        <v>116</v>
      </c>
      <c r="C192" s="382" t="s">
        <v>113</v>
      </c>
      <c r="D192" s="382" t="s">
        <v>887</v>
      </c>
      <c r="E192" s="383" t="s">
        <v>29</v>
      </c>
      <c r="F192" s="383" t="s">
        <v>33</v>
      </c>
      <c r="G192" s="383" t="s">
        <v>888</v>
      </c>
      <c r="H192" s="384">
        <v>31</v>
      </c>
      <c r="I192" s="24">
        <v>2</v>
      </c>
      <c r="J192" s="383">
        <v>1</v>
      </c>
      <c r="K192" s="385">
        <v>100000</v>
      </c>
      <c r="L192" s="193">
        <v>0</v>
      </c>
      <c r="M192" s="27">
        <f t="shared" si="3"/>
        <v>0</v>
      </c>
      <c r="N192" s="27">
        <f t="shared" si="46"/>
        <v>0</v>
      </c>
      <c r="O192" s="793">
        <f>N192+N193</f>
        <v>0</v>
      </c>
      <c r="P192" s="754">
        <f>O192*20%</f>
        <v>0</v>
      </c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</row>
    <row r="193" spans="1:28" ht="16.5" customHeight="1">
      <c r="A193" s="837"/>
      <c r="B193" s="773"/>
      <c r="C193" s="386" t="s">
        <v>113</v>
      </c>
      <c r="D193" s="386" t="s">
        <v>887</v>
      </c>
      <c r="E193" s="268" t="s">
        <v>29</v>
      </c>
      <c r="F193" s="268" t="s">
        <v>30</v>
      </c>
      <c r="G193" s="268" t="s">
        <v>891</v>
      </c>
      <c r="H193" s="387">
        <v>16</v>
      </c>
      <c r="I193" s="42">
        <v>3</v>
      </c>
      <c r="J193" s="268">
        <v>2</v>
      </c>
      <c r="K193" s="388">
        <v>37500</v>
      </c>
      <c r="L193" s="196">
        <v>0</v>
      </c>
      <c r="M193" s="47">
        <f t="shared" si="3"/>
        <v>0</v>
      </c>
      <c r="N193" s="47">
        <f t="shared" si="46"/>
        <v>0</v>
      </c>
      <c r="O193" s="794"/>
      <c r="P193" s="725"/>
      <c r="Q193" s="10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</row>
    <row r="194" spans="1:28" ht="12" customHeight="1">
      <c r="A194" s="836">
        <v>90</v>
      </c>
      <c r="B194" s="771" t="s">
        <v>895</v>
      </c>
      <c r="C194" s="382" t="s">
        <v>113</v>
      </c>
      <c r="D194" s="382" t="s">
        <v>887</v>
      </c>
      <c r="E194" s="383" t="s">
        <v>29</v>
      </c>
      <c r="F194" s="383" t="s">
        <v>33</v>
      </c>
      <c r="G194" s="383" t="s">
        <v>888</v>
      </c>
      <c r="H194" s="384">
        <v>31</v>
      </c>
      <c r="I194" s="24">
        <v>2</v>
      </c>
      <c r="J194" s="383">
        <v>2</v>
      </c>
      <c r="K194" s="385">
        <v>75000</v>
      </c>
      <c r="L194" s="193">
        <v>0</v>
      </c>
      <c r="M194" s="27">
        <f t="shared" si="3"/>
        <v>0</v>
      </c>
      <c r="N194" s="27">
        <f t="shared" si="46"/>
        <v>0</v>
      </c>
      <c r="O194" s="793">
        <f>N195+N194</f>
        <v>15000</v>
      </c>
      <c r="P194" s="754">
        <f>O194*20%</f>
        <v>3000</v>
      </c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</row>
    <row r="195" spans="1:28" ht="12" customHeight="1">
      <c r="A195" s="837"/>
      <c r="B195" s="773"/>
      <c r="C195" s="386" t="s">
        <v>113</v>
      </c>
      <c r="D195" s="386" t="s">
        <v>887</v>
      </c>
      <c r="E195" s="268" t="s">
        <v>29</v>
      </c>
      <c r="F195" s="268" t="s">
        <v>30</v>
      </c>
      <c r="G195" s="268" t="s">
        <v>891</v>
      </c>
      <c r="H195" s="387">
        <v>16</v>
      </c>
      <c r="I195" s="42">
        <v>3</v>
      </c>
      <c r="J195" s="268">
        <v>1</v>
      </c>
      <c r="K195" s="388">
        <v>50000</v>
      </c>
      <c r="L195" s="196">
        <v>0.3</v>
      </c>
      <c r="M195" s="47">
        <f t="shared" si="3"/>
        <v>15000</v>
      </c>
      <c r="N195" s="47">
        <f t="shared" si="46"/>
        <v>15000</v>
      </c>
      <c r="O195" s="794"/>
      <c r="P195" s="725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</row>
    <row r="196" spans="1:28" ht="12" customHeight="1">
      <c r="A196" s="836">
        <v>91</v>
      </c>
      <c r="B196" s="771" t="s">
        <v>896</v>
      </c>
      <c r="C196" s="382" t="s">
        <v>113</v>
      </c>
      <c r="D196" s="382" t="s">
        <v>887</v>
      </c>
      <c r="E196" s="383" t="s">
        <v>29</v>
      </c>
      <c r="F196" s="383" t="s">
        <v>33</v>
      </c>
      <c r="G196" s="383" t="s">
        <v>888</v>
      </c>
      <c r="H196" s="384">
        <v>31</v>
      </c>
      <c r="I196" s="24">
        <v>2</v>
      </c>
      <c r="J196" s="383">
        <v>1</v>
      </c>
      <c r="K196" s="385">
        <v>100000</v>
      </c>
      <c r="L196" s="193">
        <v>0</v>
      </c>
      <c r="M196" s="27">
        <f t="shared" si="3"/>
        <v>0</v>
      </c>
      <c r="N196" s="27">
        <f t="shared" si="46"/>
        <v>0</v>
      </c>
      <c r="O196" s="793">
        <f>N197+N196</f>
        <v>15000</v>
      </c>
      <c r="P196" s="754">
        <f>O196*20%</f>
        <v>3000</v>
      </c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</row>
    <row r="197" spans="1:28" ht="12" customHeight="1">
      <c r="A197" s="837"/>
      <c r="B197" s="773"/>
      <c r="C197" s="386" t="s">
        <v>113</v>
      </c>
      <c r="D197" s="386" t="s">
        <v>887</v>
      </c>
      <c r="E197" s="268" t="s">
        <v>29</v>
      </c>
      <c r="F197" s="268" t="s">
        <v>30</v>
      </c>
      <c r="G197" s="268" t="s">
        <v>891</v>
      </c>
      <c r="H197" s="387">
        <v>16</v>
      </c>
      <c r="I197" s="42">
        <v>3</v>
      </c>
      <c r="J197" s="268">
        <v>1</v>
      </c>
      <c r="K197" s="388">
        <v>50000</v>
      </c>
      <c r="L197" s="196">
        <v>0.3</v>
      </c>
      <c r="M197" s="47">
        <f t="shared" si="3"/>
        <v>15000</v>
      </c>
      <c r="N197" s="47">
        <f t="shared" si="46"/>
        <v>15000</v>
      </c>
      <c r="O197" s="794"/>
      <c r="P197" s="725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</row>
    <row r="198" spans="1:28" ht="12" customHeight="1">
      <c r="A198" s="836">
        <v>92</v>
      </c>
      <c r="B198" s="771" t="s">
        <v>897</v>
      </c>
      <c r="C198" s="382" t="s">
        <v>113</v>
      </c>
      <c r="D198" s="382" t="s">
        <v>887</v>
      </c>
      <c r="E198" s="383" t="s">
        <v>29</v>
      </c>
      <c r="F198" s="383" t="s">
        <v>33</v>
      </c>
      <c r="G198" s="383" t="s">
        <v>888</v>
      </c>
      <c r="H198" s="384">
        <v>31</v>
      </c>
      <c r="I198" s="24">
        <v>2</v>
      </c>
      <c r="J198" s="383">
        <v>2</v>
      </c>
      <c r="K198" s="385">
        <v>75000</v>
      </c>
      <c r="L198" s="193">
        <v>0</v>
      </c>
      <c r="M198" s="27">
        <f t="shared" si="3"/>
        <v>0</v>
      </c>
      <c r="N198" s="27">
        <f t="shared" si="46"/>
        <v>0</v>
      </c>
      <c r="O198" s="793">
        <f>N199+N198</f>
        <v>11250</v>
      </c>
      <c r="P198" s="754">
        <f>O198*20%</f>
        <v>2250</v>
      </c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</row>
    <row r="199" spans="1:28" ht="12" customHeight="1">
      <c r="A199" s="837"/>
      <c r="B199" s="773"/>
      <c r="C199" s="386" t="s">
        <v>113</v>
      </c>
      <c r="D199" s="386" t="s">
        <v>887</v>
      </c>
      <c r="E199" s="268" t="s">
        <v>29</v>
      </c>
      <c r="F199" s="268" t="s">
        <v>30</v>
      </c>
      <c r="G199" s="268" t="s">
        <v>891</v>
      </c>
      <c r="H199" s="387">
        <v>16</v>
      </c>
      <c r="I199" s="42">
        <v>3</v>
      </c>
      <c r="J199" s="268">
        <v>2</v>
      </c>
      <c r="K199" s="388">
        <v>37500</v>
      </c>
      <c r="L199" s="196">
        <v>0.3</v>
      </c>
      <c r="M199" s="47">
        <f t="shared" si="3"/>
        <v>11250</v>
      </c>
      <c r="N199" s="47">
        <f t="shared" si="46"/>
        <v>11250</v>
      </c>
      <c r="O199" s="794"/>
      <c r="P199" s="725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</row>
    <row r="200" spans="1:28" ht="12" customHeight="1">
      <c r="A200" s="836">
        <v>93</v>
      </c>
      <c r="B200" s="771" t="s">
        <v>898</v>
      </c>
      <c r="C200" s="382" t="s">
        <v>113</v>
      </c>
      <c r="D200" s="382" t="s">
        <v>887</v>
      </c>
      <c r="E200" s="383" t="s">
        <v>29</v>
      </c>
      <c r="F200" s="383" t="s">
        <v>33</v>
      </c>
      <c r="G200" s="383" t="s">
        <v>888</v>
      </c>
      <c r="H200" s="384">
        <v>31</v>
      </c>
      <c r="I200" s="24">
        <v>2</v>
      </c>
      <c r="J200" s="383">
        <v>1</v>
      </c>
      <c r="K200" s="385">
        <v>100000</v>
      </c>
      <c r="L200" s="193">
        <v>0</v>
      </c>
      <c r="M200" s="27">
        <f t="shared" si="3"/>
        <v>0</v>
      </c>
      <c r="N200" s="27">
        <f t="shared" si="46"/>
        <v>0</v>
      </c>
      <c r="O200" s="793">
        <f>L200*M200</f>
        <v>0</v>
      </c>
      <c r="P200" s="754">
        <f>O200*20%</f>
        <v>0</v>
      </c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</row>
    <row r="201" spans="1:28" ht="12" customHeight="1">
      <c r="A201" s="837"/>
      <c r="B201" s="773"/>
      <c r="C201" s="386" t="s">
        <v>113</v>
      </c>
      <c r="D201" s="386" t="s">
        <v>887</v>
      </c>
      <c r="E201" s="268" t="s">
        <v>29</v>
      </c>
      <c r="F201" s="268" t="s">
        <v>30</v>
      </c>
      <c r="G201" s="268" t="s">
        <v>891</v>
      </c>
      <c r="H201" s="387">
        <v>16</v>
      </c>
      <c r="I201" s="42">
        <v>3</v>
      </c>
      <c r="J201" s="268">
        <v>2</v>
      </c>
      <c r="K201" s="388">
        <v>37500</v>
      </c>
      <c r="L201" s="196">
        <v>0</v>
      </c>
      <c r="M201" s="47">
        <f t="shared" si="3"/>
        <v>0</v>
      </c>
      <c r="N201" s="47">
        <f t="shared" si="46"/>
        <v>0</v>
      </c>
      <c r="O201" s="794"/>
      <c r="P201" s="725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</row>
    <row r="202" spans="1:28" ht="12" customHeight="1">
      <c r="A202" s="836">
        <v>94</v>
      </c>
      <c r="B202" s="771" t="s">
        <v>899</v>
      </c>
      <c r="C202" s="382" t="s">
        <v>113</v>
      </c>
      <c r="D202" s="382" t="s">
        <v>887</v>
      </c>
      <c r="E202" s="383" t="s">
        <v>29</v>
      </c>
      <c r="F202" s="383" t="s">
        <v>33</v>
      </c>
      <c r="G202" s="383" t="s">
        <v>888</v>
      </c>
      <c r="H202" s="384">
        <v>31</v>
      </c>
      <c r="I202" s="24">
        <v>2</v>
      </c>
      <c r="J202" s="383">
        <v>2</v>
      </c>
      <c r="K202" s="385">
        <v>75000</v>
      </c>
      <c r="L202" s="193">
        <v>0</v>
      </c>
      <c r="M202" s="27">
        <f t="shared" si="3"/>
        <v>0</v>
      </c>
      <c r="N202" s="27">
        <f t="shared" si="46"/>
        <v>0</v>
      </c>
      <c r="O202" s="793">
        <f>L202*M202</f>
        <v>0</v>
      </c>
      <c r="P202" s="754">
        <f>O202*20%</f>
        <v>0</v>
      </c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</row>
    <row r="203" spans="1:28" ht="12" customHeight="1">
      <c r="A203" s="837"/>
      <c r="B203" s="773"/>
      <c r="C203" s="386" t="s">
        <v>113</v>
      </c>
      <c r="D203" s="386" t="s">
        <v>887</v>
      </c>
      <c r="E203" s="268" t="s">
        <v>29</v>
      </c>
      <c r="F203" s="268" t="s">
        <v>30</v>
      </c>
      <c r="G203" s="268" t="s">
        <v>891</v>
      </c>
      <c r="H203" s="387">
        <v>16</v>
      </c>
      <c r="I203" s="42">
        <v>3</v>
      </c>
      <c r="J203" s="268">
        <v>1</v>
      </c>
      <c r="K203" s="388">
        <v>50000</v>
      </c>
      <c r="L203" s="196">
        <v>0</v>
      </c>
      <c r="M203" s="47">
        <f t="shared" si="3"/>
        <v>0</v>
      </c>
      <c r="N203" s="47">
        <f t="shared" si="46"/>
        <v>0</v>
      </c>
      <c r="O203" s="794"/>
      <c r="P203" s="725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</row>
    <row r="204" spans="1:28" ht="12" customHeight="1">
      <c r="A204" s="836">
        <v>95</v>
      </c>
      <c r="B204" s="771" t="s">
        <v>900</v>
      </c>
      <c r="C204" s="382" t="s">
        <v>113</v>
      </c>
      <c r="D204" s="382" t="s">
        <v>887</v>
      </c>
      <c r="E204" s="383" t="s">
        <v>29</v>
      </c>
      <c r="F204" s="383" t="s">
        <v>33</v>
      </c>
      <c r="G204" s="383" t="s">
        <v>888</v>
      </c>
      <c r="H204" s="384">
        <v>31</v>
      </c>
      <c r="I204" s="24">
        <v>2</v>
      </c>
      <c r="J204" s="383">
        <v>1</v>
      </c>
      <c r="K204" s="385">
        <v>100000</v>
      </c>
      <c r="L204" s="193">
        <v>0</v>
      </c>
      <c r="M204" s="27">
        <f t="shared" si="3"/>
        <v>0</v>
      </c>
      <c r="N204" s="27">
        <f t="shared" si="46"/>
        <v>0</v>
      </c>
      <c r="O204" s="793">
        <f>N205+N204</f>
        <v>15000</v>
      </c>
      <c r="P204" s="754">
        <f>O204*20%</f>
        <v>3000</v>
      </c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</row>
    <row r="205" spans="1:28" ht="12" customHeight="1">
      <c r="A205" s="837"/>
      <c r="B205" s="773"/>
      <c r="C205" s="386" t="s">
        <v>113</v>
      </c>
      <c r="D205" s="386" t="s">
        <v>887</v>
      </c>
      <c r="E205" s="268" t="s">
        <v>29</v>
      </c>
      <c r="F205" s="268" t="s">
        <v>30</v>
      </c>
      <c r="G205" s="268" t="s">
        <v>891</v>
      </c>
      <c r="H205" s="387">
        <v>16</v>
      </c>
      <c r="I205" s="42">
        <v>3</v>
      </c>
      <c r="J205" s="268">
        <v>1</v>
      </c>
      <c r="K205" s="388">
        <v>50000</v>
      </c>
      <c r="L205" s="196">
        <v>0.3</v>
      </c>
      <c r="M205" s="47">
        <f t="shared" si="3"/>
        <v>15000</v>
      </c>
      <c r="N205" s="47">
        <f t="shared" si="46"/>
        <v>15000</v>
      </c>
      <c r="O205" s="794"/>
      <c r="P205" s="725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</row>
    <row r="206" spans="1:28" ht="16.5" customHeight="1">
      <c r="A206" s="349">
        <v>96</v>
      </c>
      <c r="B206" s="396" t="s">
        <v>901</v>
      </c>
      <c r="C206" s="397" t="s">
        <v>113</v>
      </c>
      <c r="D206" s="397" t="s">
        <v>887</v>
      </c>
      <c r="E206" s="390" t="s">
        <v>29</v>
      </c>
      <c r="F206" s="390" t="s">
        <v>30</v>
      </c>
      <c r="G206" s="390" t="s">
        <v>891</v>
      </c>
      <c r="H206" s="391">
        <v>16</v>
      </c>
      <c r="I206" s="183">
        <v>3</v>
      </c>
      <c r="J206" s="390">
        <v>1</v>
      </c>
      <c r="K206" s="392">
        <v>50000</v>
      </c>
      <c r="L206" s="132">
        <v>0</v>
      </c>
      <c r="M206" s="163">
        <f t="shared" si="3"/>
        <v>0</v>
      </c>
      <c r="N206" s="163">
        <f t="shared" si="46"/>
        <v>0</v>
      </c>
      <c r="O206" s="133">
        <f>L206*M206</f>
        <v>0</v>
      </c>
      <c r="P206" s="354">
        <f t="shared" ref="P206:P209" si="48">O206*20%</f>
        <v>0</v>
      </c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</row>
    <row r="207" spans="1:28" ht="15" customHeight="1">
      <c r="A207" s="381">
        <v>97</v>
      </c>
      <c r="B207" s="398" t="s">
        <v>902</v>
      </c>
      <c r="C207" s="399" t="s">
        <v>113</v>
      </c>
      <c r="D207" s="399" t="s">
        <v>887</v>
      </c>
      <c r="E207" s="400" t="s">
        <v>29</v>
      </c>
      <c r="F207" s="400" t="s">
        <v>30</v>
      </c>
      <c r="G207" s="400" t="s">
        <v>891</v>
      </c>
      <c r="H207" s="401">
        <v>16</v>
      </c>
      <c r="I207" s="186">
        <v>3</v>
      </c>
      <c r="J207" s="400">
        <v>2</v>
      </c>
      <c r="K207" s="402">
        <v>37500</v>
      </c>
      <c r="L207" s="188">
        <v>0.3</v>
      </c>
      <c r="M207" s="191">
        <f t="shared" si="3"/>
        <v>11250</v>
      </c>
      <c r="N207" s="191">
        <f t="shared" si="46"/>
        <v>11250</v>
      </c>
      <c r="O207" s="252">
        <f t="shared" ref="O207:O208" si="49">K207*L207</f>
        <v>11250</v>
      </c>
      <c r="P207" s="379">
        <f t="shared" si="48"/>
        <v>2250</v>
      </c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</row>
    <row r="208" spans="1:28" ht="15" customHeight="1">
      <c r="A208" s="272">
        <v>98</v>
      </c>
      <c r="B208" s="396" t="s">
        <v>903</v>
      </c>
      <c r="C208" s="397" t="s">
        <v>887</v>
      </c>
      <c r="D208" s="397" t="s">
        <v>887</v>
      </c>
      <c r="E208" s="390" t="s">
        <v>29</v>
      </c>
      <c r="F208" s="390" t="s">
        <v>30</v>
      </c>
      <c r="G208" s="390" t="s">
        <v>891</v>
      </c>
      <c r="H208" s="391">
        <v>16</v>
      </c>
      <c r="I208" s="183">
        <v>3</v>
      </c>
      <c r="J208" s="390">
        <v>2</v>
      </c>
      <c r="K208" s="392">
        <v>37500</v>
      </c>
      <c r="L208" s="132">
        <v>0.3</v>
      </c>
      <c r="M208" s="163">
        <f t="shared" si="3"/>
        <v>11250</v>
      </c>
      <c r="N208" s="163">
        <f t="shared" si="46"/>
        <v>11250</v>
      </c>
      <c r="O208" s="133">
        <f t="shared" si="49"/>
        <v>11250</v>
      </c>
      <c r="P208" s="354">
        <f t="shared" si="48"/>
        <v>2250</v>
      </c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</row>
    <row r="209" spans="1:28" ht="12" customHeight="1">
      <c r="A209" s="836">
        <v>99</v>
      </c>
      <c r="B209" s="771" t="s">
        <v>893</v>
      </c>
      <c r="C209" s="382" t="s">
        <v>887</v>
      </c>
      <c r="D209" s="382" t="s">
        <v>887</v>
      </c>
      <c r="E209" s="383" t="s">
        <v>67</v>
      </c>
      <c r="F209" s="383" t="s">
        <v>30</v>
      </c>
      <c r="G209" s="383" t="s">
        <v>891</v>
      </c>
      <c r="H209" s="384">
        <v>16</v>
      </c>
      <c r="I209" s="24">
        <v>3</v>
      </c>
      <c r="J209" s="383">
        <v>2</v>
      </c>
      <c r="K209" s="385">
        <v>1500</v>
      </c>
      <c r="L209" s="193">
        <v>0.3</v>
      </c>
      <c r="M209" s="27">
        <f t="shared" si="3"/>
        <v>450</v>
      </c>
      <c r="N209" s="27">
        <f t="shared" si="46"/>
        <v>450</v>
      </c>
      <c r="O209" s="793">
        <f>N209+N210</f>
        <v>562.5</v>
      </c>
      <c r="P209" s="754">
        <f t="shared" si="48"/>
        <v>112.5</v>
      </c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  <c r="AA209" s="246"/>
      <c r="AB209" s="246"/>
    </row>
    <row r="210" spans="1:28" ht="12" customHeight="1">
      <c r="A210" s="837"/>
      <c r="B210" s="773"/>
      <c r="C210" s="386" t="s">
        <v>887</v>
      </c>
      <c r="D210" s="386" t="s">
        <v>887</v>
      </c>
      <c r="E210" s="268" t="s">
        <v>67</v>
      </c>
      <c r="F210" s="268" t="s">
        <v>30</v>
      </c>
      <c r="G210" s="268" t="s">
        <v>891</v>
      </c>
      <c r="H210" s="387">
        <v>16</v>
      </c>
      <c r="I210" s="42">
        <v>3</v>
      </c>
      <c r="J210" s="268">
        <v>2</v>
      </c>
      <c r="K210" s="388">
        <f>1500*30%</f>
        <v>450</v>
      </c>
      <c r="L210" s="196">
        <v>0.25</v>
      </c>
      <c r="M210" s="47">
        <f t="shared" si="3"/>
        <v>112.5</v>
      </c>
      <c r="N210" s="47">
        <f t="shared" si="46"/>
        <v>112.5</v>
      </c>
      <c r="O210" s="794"/>
      <c r="P210" s="725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  <c r="AA210" s="246"/>
      <c r="AB210" s="246"/>
    </row>
    <row r="211" spans="1:28" ht="12" customHeight="1">
      <c r="A211" s="836">
        <v>100</v>
      </c>
      <c r="B211" s="771" t="s">
        <v>904</v>
      </c>
      <c r="C211" s="382" t="s">
        <v>887</v>
      </c>
      <c r="D211" s="382" t="s">
        <v>887</v>
      </c>
      <c r="E211" s="383" t="s">
        <v>67</v>
      </c>
      <c r="F211" s="383" t="s">
        <v>30</v>
      </c>
      <c r="G211" s="383" t="s">
        <v>891</v>
      </c>
      <c r="H211" s="384">
        <v>16</v>
      </c>
      <c r="I211" s="24">
        <v>3</v>
      </c>
      <c r="J211" s="383">
        <v>3</v>
      </c>
      <c r="K211" s="385">
        <f>1000*30%</f>
        <v>300</v>
      </c>
      <c r="L211" s="193">
        <v>0.25</v>
      </c>
      <c r="M211" s="27">
        <f t="shared" si="3"/>
        <v>75</v>
      </c>
      <c r="N211" s="27">
        <f t="shared" si="46"/>
        <v>75</v>
      </c>
      <c r="O211" s="793">
        <f>N212+N211</f>
        <v>375</v>
      </c>
      <c r="P211" s="754">
        <f>O211*20%</f>
        <v>75</v>
      </c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246"/>
      <c r="AB211" s="246"/>
    </row>
    <row r="212" spans="1:28" ht="12" customHeight="1">
      <c r="A212" s="837"/>
      <c r="B212" s="773"/>
      <c r="C212" s="386" t="s">
        <v>887</v>
      </c>
      <c r="D212" s="386" t="s">
        <v>887</v>
      </c>
      <c r="E212" s="268" t="s">
        <v>67</v>
      </c>
      <c r="F212" s="268" t="s">
        <v>30</v>
      </c>
      <c r="G212" s="268" t="s">
        <v>891</v>
      </c>
      <c r="H212" s="387">
        <v>16</v>
      </c>
      <c r="I212" s="42">
        <v>3</v>
      </c>
      <c r="J212" s="268">
        <v>3</v>
      </c>
      <c r="K212" s="388">
        <v>1000</v>
      </c>
      <c r="L212" s="196">
        <v>0.3</v>
      </c>
      <c r="M212" s="47">
        <f t="shared" si="3"/>
        <v>300</v>
      </c>
      <c r="N212" s="47">
        <f t="shared" si="46"/>
        <v>300</v>
      </c>
      <c r="O212" s="794"/>
      <c r="P212" s="725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</row>
    <row r="213" spans="1:28" ht="12" customHeight="1">
      <c r="A213" s="836">
        <v>101</v>
      </c>
      <c r="B213" s="771" t="s">
        <v>905</v>
      </c>
      <c r="C213" s="382" t="s">
        <v>887</v>
      </c>
      <c r="D213" s="382" t="s">
        <v>887</v>
      </c>
      <c r="E213" s="383" t="s">
        <v>29</v>
      </c>
      <c r="F213" s="383" t="s">
        <v>30</v>
      </c>
      <c r="G213" s="383" t="s">
        <v>891</v>
      </c>
      <c r="H213" s="384">
        <v>16</v>
      </c>
      <c r="I213" s="24">
        <v>4</v>
      </c>
      <c r="J213" s="383">
        <v>1</v>
      </c>
      <c r="K213" s="385">
        <v>50000</v>
      </c>
      <c r="L213" s="193">
        <v>0.3</v>
      </c>
      <c r="M213" s="27">
        <f t="shared" si="3"/>
        <v>15000</v>
      </c>
      <c r="N213" s="27">
        <f t="shared" si="46"/>
        <v>15000</v>
      </c>
      <c r="O213" s="793">
        <f>N213+N214</f>
        <v>17812.5</v>
      </c>
      <c r="P213" s="754">
        <f>O213*20%</f>
        <v>3562.5</v>
      </c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</row>
    <row r="214" spans="1:28" ht="12" customHeight="1">
      <c r="A214" s="837"/>
      <c r="B214" s="773"/>
      <c r="C214" s="386" t="s">
        <v>887</v>
      </c>
      <c r="D214" s="386" t="s">
        <v>887</v>
      </c>
      <c r="E214" s="268" t="s">
        <v>29</v>
      </c>
      <c r="F214" s="268" t="s">
        <v>30</v>
      </c>
      <c r="G214" s="268" t="s">
        <v>891</v>
      </c>
      <c r="H214" s="387">
        <v>16</v>
      </c>
      <c r="I214" s="42">
        <v>3</v>
      </c>
      <c r="J214" s="268">
        <v>2</v>
      </c>
      <c r="K214" s="388">
        <f>37500*30%</f>
        <v>11250</v>
      </c>
      <c r="L214" s="196">
        <v>0.25</v>
      </c>
      <c r="M214" s="47">
        <f t="shared" si="3"/>
        <v>2812.5</v>
      </c>
      <c r="N214" s="47">
        <f t="shared" si="46"/>
        <v>2812.5</v>
      </c>
      <c r="O214" s="794"/>
      <c r="P214" s="725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</row>
    <row r="215" spans="1:28" ht="12" customHeight="1">
      <c r="A215" s="836">
        <v>102</v>
      </c>
      <c r="B215" s="771" t="s">
        <v>906</v>
      </c>
      <c r="C215" s="382" t="s">
        <v>887</v>
      </c>
      <c r="D215" s="382" t="s">
        <v>887</v>
      </c>
      <c r="E215" s="383" t="s">
        <v>29</v>
      </c>
      <c r="F215" s="383" t="s">
        <v>30</v>
      </c>
      <c r="G215" s="383" t="s">
        <v>891</v>
      </c>
      <c r="H215" s="384">
        <v>16</v>
      </c>
      <c r="I215" s="24">
        <v>4</v>
      </c>
      <c r="J215" s="383">
        <v>3</v>
      </c>
      <c r="K215" s="385">
        <f>25000*30%</f>
        <v>7500</v>
      </c>
      <c r="L215" s="193">
        <v>0.25</v>
      </c>
      <c r="M215" s="27">
        <f t="shared" si="3"/>
        <v>1875</v>
      </c>
      <c r="N215" s="27">
        <f t="shared" si="46"/>
        <v>1875</v>
      </c>
      <c r="O215" s="793">
        <f>N216+N215</f>
        <v>16875</v>
      </c>
      <c r="P215" s="754">
        <f>O215*20%</f>
        <v>3375</v>
      </c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</row>
    <row r="216" spans="1:28" ht="15" customHeight="1">
      <c r="A216" s="837"/>
      <c r="B216" s="773"/>
      <c r="C216" s="386" t="s">
        <v>887</v>
      </c>
      <c r="D216" s="386" t="s">
        <v>887</v>
      </c>
      <c r="E216" s="268" t="s">
        <v>29</v>
      </c>
      <c r="F216" s="268" t="s">
        <v>30</v>
      </c>
      <c r="G216" s="268" t="s">
        <v>891</v>
      </c>
      <c r="H216" s="387">
        <v>16</v>
      </c>
      <c r="I216" s="42">
        <v>4</v>
      </c>
      <c r="J216" s="268">
        <v>1</v>
      </c>
      <c r="K216" s="388">
        <v>50000</v>
      </c>
      <c r="L216" s="196">
        <v>0.3</v>
      </c>
      <c r="M216" s="47">
        <f t="shared" si="3"/>
        <v>15000</v>
      </c>
      <c r="N216" s="47">
        <f t="shared" si="46"/>
        <v>15000</v>
      </c>
      <c r="O216" s="794"/>
      <c r="P216" s="725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</row>
    <row r="217" spans="1:28" ht="22.5" customHeight="1">
      <c r="A217" s="272">
        <v>103</v>
      </c>
      <c r="B217" s="396" t="s">
        <v>907</v>
      </c>
      <c r="C217" s="397" t="s">
        <v>887</v>
      </c>
      <c r="D217" s="397" t="s">
        <v>887</v>
      </c>
      <c r="E217" s="390" t="s">
        <v>29</v>
      </c>
      <c r="F217" s="390" t="s">
        <v>30</v>
      </c>
      <c r="G217" s="390" t="s">
        <v>891</v>
      </c>
      <c r="H217" s="391">
        <v>16</v>
      </c>
      <c r="I217" s="183">
        <v>3</v>
      </c>
      <c r="J217" s="390">
        <v>3</v>
      </c>
      <c r="K217" s="392">
        <v>25000</v>
      </c>
      <c r="L217" s="132">
        <v>0.3</v>
      </c>
      <c r="M217" s="163">
        <f t="shared" si="3"/>
        <v>7500</v>
      </c>
      <c r="N217" s="163">
        <f t="shared" si="46"/>
        <v>7500</v>
      </c>
      <c r="O217" s="133">
        <f t="shared" ref="O217:O224" si="50">K217*L217</f>
        <v>7500</v>
      </c>
      <c r="P217" s="354">
        <f t="shared" ref="P217:P225" si="51">O217*20%</f>
        <v>1500</v>
      </c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  <c r="AA217" s="246"/>
      <c r="AB217" s="246"/>
    </row>
    <row r="218" spans="1:28" ht="18" customHeight="1">
      <c r="A218" s="272">
        <v>104</v>
      </c>
      <c r="B218" s="398" t="s">
        <v>908</v>
      </c>
      <c r="C218" s="399" t="s">
        <v>887</v>
      </c>
      <c r="D218" s="399" t="s">
        <v>887</v>
      </c>
      <c r="E218" s="400" t="s">
        <v>29</v>
      </c>
      <c r="F218" s="400" t="s">
        <v>403</v>
      </c>
      <c r="G218" s="400" t="s">
        <v>891</v>
      </c>
      <c r="H218" s="401">
        <v>16</v>
      </c>
      <c r="I218" s="186">
        <v>4</v>
      </c>
      <c r="J218" s="400">
        <v>3</v>
      </c>
      <c r="K218" s="402">
        <v>25000</v>
      </c>
      <c r="L218" s="188">
        <v>0.3</v>
      </c>
      <c r="M218" s="191">
        <f t="shared" si="3"/>
        <v>7500</v>
      </c>
      <c r="N218" s="191">
        <f t="shared" si="46"/>
        <v>7500</v>
      </c>
      <c r="O218" s="252">
        <f t="shared" si="50"/>
        <v>7500</v>
      </c>
      <c r="P218" s="379">
        <f t="shared" si="51"/>
        <v>1500</v>
      </c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</row>
    <row r="219" spans="1:28" ht="19.5" customHeight="1">
      <c r="A219" s="272">
        <v>105</v>
      </c>
      <c r="B219" s="396" t="s">
        <v>909</v>
      </c>
      <c r="C219" s="397" t="s">
        <v>887</v>
      </c>
      <c r="D219" s="397" t="s">
        <v>887</v>
      </c>
      <c r="E219" s="390" t="s">
        <v>29</v>
      </c>
      <c r="F219" s="390" t="s">
        <v>30</v>
      </c>
      <c r="G219" s="390" t="s">
        <v>891</v>
      </c>
      <c r="H219" s="391">
        <v>16</v>
      </c>
      <c r="I219" s="183">
        <v>6</v>
      </c>
      <c r="J219" s="390">
        <v>2</v>
      </c>
      <c r="K219" s="392">
        <v>37500</v>
      </c>
      <c r="L219" s="132">
        <v>1</v>
      </c>
      <c r="M219" s="163">
        <f t="shared" si="3"/>
        <v>37500</v>
      </c>
      <c r="N219" s="163">
        <f t="shared" si="46"/>
        <v>37500</v>
      </c>
      <c r="O219" s="133">
        <f t="shared" si="50"/>
        <v>37500</v>
      </c>
      <c r="P219" s="354">
        <f t="shared" si="51"/>
        <v>7500</v>
      </c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</row>
    <row r="220" spans="1:28" ht="19.5" customHeight="1">
      <c r="A220" s="272">
        <v>106</v>
      </c>
      <c r="B220" s="398" t="s">
        <v>910</v>
      </c>
      <c r="C220" s="399" t="s">
        <v>887</v>
      </c>
      <c r="D220" s="399" t="s">
        <v>887</v>
      </c>
      <c r="E220" s="400" t="s">
        <v>29</v>
      </c>
      <c r="F220" s="400" t="s">
        <v>30</v>
      </c>
      <c r="G220" s="400" t="s">
        <v>891</v>
      </c>
      <c r="H220" s="401">
        <v>16</v>
      </c>
      <c r="I220" s="186">
        <v>3</v>
      </c>
      <c r="J220" s="400">
        <v>3</v>
      </c>
      <c r="K220" s="402">
        <v>25000</v>
      </c>
      <c r="L220" s="188">
        <v>0.3</v>
      </c>
      <c r="M220" s="191">
        <f t="shared" si="3"/>
        <v>7500</v>
      </c>
      <c r="N220" s="191">
        <f t="shared" si="46"/>
        <v>7500</v>
      </c>
      <c r="O220" s="252">
        <f t="shared" si="50"/>
        <v>7500</v>
      </c>
      <c r="P220" s="379">
        <f t="shared" si="51"/>
        <v>1500</v>
      </c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</row>
    <row r="221" spans="1:28" ht="18" customHeight="1">
      <c r="A221" s="272">
        <v>107</v>
      </c>
      <c r="B221" s="396" t="s">
        <v>911</v>
      </c>
      <c r="C221" s="397" t="s">
        <v>887</v>
      </c>
      <c r="D221" s="397" t="s">
        <v>887</v>
      </c>
      <c r="E221" s="390" t="s">
        <v>174</v>
      </c>
      <c r="F221" s="390" t="s">
        <v>403</v>
      </c>
      <c r="G221" s="390" t="s">
        <v>891</v>
      </c>
      <c r="H221" s="391">
        <v>16</v>
      </c>
      <c r="I221" s="183">
        <v>4</v>
      </c>
      <c r="J221" s="390">
        <v>3</v>
      </c>
      <c r="K221" s="392">
        <v>5000</v>
      </c>
      <c r="L221" s="132">
        <v>0.3</v>
      </c>
      <c r="M221" s="163">
        <f t="shared" si="3"/>
        <v>1500</v>
      </c>
      <c r="N221" s="163">
        <f t="shared" si="46"/>
        <v>1500</v>
      </c>
      <c r="O221" s="133">
        <f t="shared" si="50"/>
        <v>1500</v>
      </c>
      <c r="P221" s="354">
        <f t="shared" si="51"/>
        <v>300</v>
      </c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</row>
    <row r="222" spans="1:28" ht="22.5" customHeight="1">
      <c r="A222" s="272">
        <v>108</v>
      </c>
      <c r="B222" s="398" t="s">
        <v>912</v>
      </c>
      <c r="C222" s="399" t="s">
        <v>887</v>
      </c>
      <c r="D222" s="399" t="s">
        <v>887</v>
      </c>
      <c r="E222" s="400" t="s">
        <v>174</v>
      </c>
      <c r="F222" s="400" t="s">
        <v>30</v>
      </c>
      <c r="G222" s="400" t="s">
        <v>891</v>
      </c>
      <c r="H222" s="401">
        <v>16</v>
      </c>
      <c r="I222" s="186">
        <v>4</v>
      </c>
      <c r="J222" s="400">
        <v>2</v>
      </c>
      <c r="K222" s="402">
        <v>7500</v>
      </c>
      <c r="L222" s="188">
        <v>0.3</v>
      </c>
      <c r="M222" s="191">
        <f t="shared" si="3"/>
        <v>2250</v>
      </c>
      <c r="N222" s="191">
        <f t="shared" si="46"/>
        <v>2250</v>
      </c>
      <c r="O222" s="252">
        <f t="shared" si="50"/>
        <v>2250</v>
      </c>
      <c r="P222" s="379">
        <f t="shared" si="51"/>
        <v>450</v>
      </c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  <c r="AA222" s="246"/>
      <c r="AB222" s="246"/>
    </row>
    <row r="223" spans="1:28" ht="28.5" customHeight="1">
      <c r="A223" s="272">
        <v>109</v>
      </c>
      <c r="B223" s="403" t="s">
        <v>913</v>
      </c>
      <c r="C223" s="403" t="s">
        <v>887</v>
      </c>
      <c r="D223" s="403" t="s">
        <v>887</v>
      </c>
      <c r="E223" s="403" t="s">
        <v>174</v>
      </c>
      <c r="F223" s="403" t="s">
        <v>30</v>
      </c>
      <c r="G223" s="403" t="s">
        <v>891</v>
      </c>
      <c r="H223" s="404">
        <v>16</v>
      </c>
      <c r="I223" s="68">
        <v>4</v>
      </c>
      <c r="J223" s="403">
        <v>4</v>
      </c>
      <c r="K223" s="405">
        <v>5000</v>
      </c>
      <c r="L223" s="180">
        <v>0.3</v>
      </c>
      <c r="M223" s="73">
        <f t="shared" si="3"/>
        <v>1500</v>
      </c>
      <c r="N223" s="73">
        <f t="shared" si="46"/>
        <v>1500</v>
      </c>
      <c r="O223" s="181">
        <f t="shared" si="50"/>
        <v>1500</v>
      </c>
      <c r="P223" s="352">
        <f t="shared" si="51"/>
        <v>300</v>
      </c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  <c r="AA223" s="246"/>
      <c r="AB223" s="246"/>
    </row>
    <row r="224" spans="1:28" ht="25.5" customHeight="1">
      <c r="A224" s="272">
        <v>110</v>
      </c>
      <c r="B224" s="403" t="s">
        <v>914</v>
      </c>
      <c r="C224" s="403" t="s">
        <v>887</v>
      </c>
      <c r="D224" s="403" t="s">
        <v>887</v>
      </c>
      <c r="E224" s="390" t="s">
        <v>174</v>
      </c>
      <c r="F224" s="390" t="s">
        <v>30</v>
      </c>
      <c r="G224" s="390" t="s">
        <v>891</v>
      </c>
      <c r="H224" s="391">
        <v>16</v>
      </c>
      <c r="I224" s="183">
        <v>4</v>
      </c>
      <c r="J224" s="390">
        <v>1</v>
      </c>
      <c r="K224" s="392">
        <v>17500</v>
      </c>
      <c r="L224" s="132">
        <v>0.3</v>
      </c>
      <c r="M224" s="163">
        <f t="shared" si="3"/>
        <v>5250</v>
      </c>
      <c r="N224" s="163">
        <f t="shared" si="46"/>
        <v>5250</v>
      </c>
      <c r="O224" s="133">
        <f t="shared" si="50"/>
        <v>5250</v>
      </c>
      <c r="P224" s="354">
        <f t="shared" si="51"/>
        <v>1050</v>
      </c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</row>
    <row r="225" spans="1:28" ht="12" customHeight="1">
      <c r="A225" s="836">
        <v>111</v>
      </c>
      <c r="B225" s="771" t="s">
        <v>915</v>
      </c>
      <c r="C225" s="24" t="s">
        <v>916</v>
      </c>
      <c r="D225" s="24" t="s">
        <v>917</v>
      </c>
      <c r="E225" s="24" t="s">
        <v>918</v>
      </c>
      <c r="F225" s="24" t="s">
        <v>30</v>
      </c>
      <c r="G225" s="383" t="s">
        <v>919</v>
      </c>
      <c r="H225" s="28">
        <v>12</v>
      </c>
      <c r="I225" s="24">
        <v>12</v>
      </c>
      <c r="J225" s="24">
        <v>3</v>
      </c>
      <c r="K225" s="87">
        <v>25000</v>
      </c>
      <c r="L225" s="193">
        <v>0.25</v>
      </c>
      <c r="M225" s="27">
        <f t="shared" si="3"/>
        <v>6250</v>
      </c>
      <c r="N225" s="27">
        <f t="shared" si="46"/>
        <v>6250</v>
      </c>
      <c r="O225" s="793">
        <f>N225+N226+N227+N228+N229</f>
        <v>62500</v>
      </c>
      <c r="P225" s="754">
        <f t="shared" si="51"/>
        <v>12500</v>
      </c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  <c r="AA225" s="246"/>
      <c r="AB225" s="246"/>
    </row>
    <row r="226" spans="1:28" ht="12" customHeight="1">
      <c r="A226" s="803"/>
      <c r="B226" s="772"/>
      <c r="C226" s="30" t="s">
        <v>916</v>
      </c>
      <c r="D226" s="30" t="s">
        <v>920</v>
      </c>
      <c r="E226" s="30" t="s">
        <v>918</v>
      </c>
      <c r="F226" s="30" t="s">
        <v>30</v>
      </c>
      <c r="G226" s="267" t="s">
        <v>919</v>
      </c>
      <c r="H226" s="37">
        <v>12</v>
      </c>
      <c r="I226" s="30">
        <v>12</v>
      </c>
      <c r="J226" s="30">
        <v>3</v>
      </c>
      <c r="K226" s="36">
        <v>25000</v>
      </c>
      <c r="L226" s="152">
        <v>0.25</v>
      </c>
      <c r="M226" s="33">
        <f t="shared" si="3"/>
        <v>6250</v>
      </c>
      <c r="N226" s="33">
        <f t="shared" si="46"/>
        <v>6250</v>
      </c>
      <c r="O226" s="747"/>
      <c r="P226" s="752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  <c r="AA226" s="246"/>
      <c r="AB226" s="246"/>
    </row>
    <row r="227" spans="1:28" ht="12" customHeight="1">
      <c r="A227" s="803"/>
      <c r="B227" s="772"/>
      <c r="C227" s="30" t="s">
        <v>916</v>
      </c>
      <c r="D227" s="30" t="s">
        <v>921</v>
      </c>
      <c r="E227" s="30" t="s">
        <v>918</v>
      </c>
      <c r="F227" s="30" t="s">
        <v>30</v>
      </c>
      <c r="G227" s="267" t="s">
        <v>919</v>
      </c>
      <c r="H227" s="37">
        <v>12</v>
      </c>
      <c r="I227" s="30">
        <v>12</v>
      </c>
      <c r="J227" s="30">
        <v>2</v>
      </c>
      <c r="K227" s="36">
        <v>37500</v>
      </c>
      <c r="L227" s="152">
        <v>1</v>
      </c>
      <c r="M227" s="33">
        <f t="shared" si="3"/>
        <v>37500</v>
      </c>
      <c r="N227" s="33">
        <f t="shared" si="46"/>
        <v>37500</v>
      </c>
      <c r="O227" s="747"/>
      <c r="P227" s="752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</row>
    <row r="228" spans="1:28" ht="12" customHeight="1">
      <c r="A228" s="803"/>
      <c r="B228" s="772"/>
      <c r="C228" s="30" t="s">
        <v>916</v>
      </c>
      <c r="D228" s="30" t="s">
        <v>922</v>
      </c>
      <c r="E228" s="30" t="s">
        <v>918</v>
      </c>
      <c r="F228" s="30" t="s">
        <v>30</v>
      </c>
      <c r="G228" s="267" t="s">
        <v>919</v>
      </c>
      <c r="H228" s="37">
        <v>8</v>
      </c>
      <c r="I228" s="30">
        <v>8</v>
      </c>
      <c r="J228" s="30">
        <v>3</v>
      </c>
      <c r="K228" s="36">
        <v>25000</v>
      </c>
      <c r="L228" s="152">
        <v>0.25</v>
      </c>
      <c r="M228" s="33">
        <f t="shared" si="3"/>
        <v>6250</v>
      </c>
      <c r="N228" s="33">
        <f t="shared" si="46"/>
        <v>6250</v>
      </c>
      <c r="O228" s="747"/>
      <c r="P228" s="752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</row>
    <row r="229" spans="1:28" ht="15.75" customHeight="1">
      <c r="A229" s="837"/>
      <c r="B229" s="773"/>
      <c r="C229" s="42" t="s">
        <v>916</v>
      </c>
      <c r="D229" s="42" t="s">
        <v>923</v>
      </c>
      <c r="E229" s="42" t="s">
        <v>918</v>
      </c>
      <c r="F229" s="42" t="s">
        <v>30</v>
      </c>
      <c r="G229" s="268" t="s">
        <v>919</v>
      </c>
      <c r="H229" s="46">
        <v>8</v>
      </c>
      <c r="I229" s="42">
        <v>8</v>
      </c>
      <c r="J229" s="42">
        <v>3</v>
      </c>
      <c r="K229" s="45">
        <v>25000</v>
      </c>
      <c r="L229" s="196">
        <v>0.25</v>
      </c>
      <c r="M229" s="47">
        <f t="shared" si="3"/>
        <v>6250</v>
      </c>
      <c r="N229" s="47">
        <f t="shared" si="46"/>
        <v>6250</v>
      </c>
      <c r="O229" s="794"/>
      <c r="P229" s="725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</row>
    <row r="230" spans="1:28" ht="12" customHeight="1">
      <c r="A230" s="836">
        <v>112</v>
      </c>
      <c r="B230" s="851" t="s">
        <v>924</v>
      </c>
      <c r="C230" s="24" t="s">
        <v>916</v>
      </c>
      <c r="D230" s="24" t="s">
        <v>917</v>
      </c>
      <c r="E230" s="24" t="s">
        <v>918</v>
      </c>
      <c r="F230" s="24" t="s">
        <v>30</v>
      </c>
      <c r="G230" s="383" t="s">
        <v>919</v>
      </c>
      <c r="H230" s="28">
        <v>12</v>
      </c>
      <c r="I230" s="24">
        <v>12</v>
      </c>
      <c r="J230" s="24">
        <v>3</v>
      </c>
      <c r="K230" s="87">
        <v>25000</v>
      </c>
      <c r="L230" s="193">
        <v>0.25</v>
      </c>
      <c r="M230" s="27">
        <f t="shared" si="3"/>
        <v>6250</v>
      </c>
      <c r="N230" s="27">
        <f t="shared" si="46"/>
        <v>6250</v>
      </c>
      <c r="O230" s="793">
        <f>N230+N231+N232+N233+N234</f>
        <v>65625</v>
      </c>
      <c r="P230" s="754">
        <f>O230*20%</f>
        <v>13125</v>
      </c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</row>
    <row r="231" spans="1:28" ht="12" customHeight="1">
      <c r="A231" s="803"/>
      <c r="B231" s="772"/>
      <c r="C231" s="30" t="s">
        <v>916</v>
      </c>
      <c r="D231" s="30" t="s">
        <v>920</v>
      </c>
      <c r="E231" s="30" t="s">
        <v>918</v>
      </c>
      <c r="F231" s="30" t="s">
        <v>30</v>
      </c>
      <c r="G231" s="267" t="s">
        <v>919</v>
      </c>
      <c r="H231" s="37">
        <v>12</v>
      </c>
      <c r="I231" s="30">
        <v>12</v>
      </c>
      <c r="J231" s="30">
        <v>3</v>
      </c>
      <c r="K231" s="36">
        <v>25000</v>
      </c>
      <c r="L231" s="152">
        <v>0.25</v>
      </c>
      <c r="M231" s="33">
        <f t="shared" si="3"/>
        <v>6250</v>
      </c>
      <c r="N231" s="33">
        <f t="shared" si="46"/>
        <v>6250</v>
      </c>
      <c r="O231" s="747"/>
      <c r="P231" s="752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  <c r="AA231" s="246"/>
      <c r="AB231" s="246"/>
    </row>
    <row r="232" spans="1:28" ht="12" customHeight="1">
      <c r="A232" s="803"/>
      <c r="B232" s="772"/>
      <c r="C232" s="30" t="s">
        <v>916</v>
      </c>
      <c r="D232" s="30" t="s">
        <v>921</v>
      </c>
      <c r="E232" s="30" t="s">
        <v>918</v>
      </c>
      <c r="F232" s="30" t="s">
        <v>30</v>
      </c>
      <c r="G232" s="267" t="s">
        <v>919</v>
      </c>
      <c r="H232" s="37">
        <v>12</v>
      </c>
      <c r="I232" s="30">
        <v>12</v>
      </c>
      <c r="J232" s="30">
        <v>2</v>
      </c>
      <c r="K232" s="36">
        <v>37500</v>
      </c>
      <c r="L232" s="152">
        <v>1</v>
      </c>
      <c r="M232" s="33">
        <f t="shared" si="3"/>
        <v>37500</v>
      </c>
      <c r="N232" s="33">
        <f t="shared" si="46"/>
        <v>37500</v>
      </c>
      <c r="O232" s="747"/>
      <c r="P232" s="752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</row>
    <row r="233" spans="1:28" ht="12" customHeight="1">
      <c r="A233" s="803"/>
      <c r="B233" s="772"/>
      <c r="C233" s="30" t="s">
        <v>916</v>
      </c>
      <c r="D233" s="30" t="s">
        <v>922</v>
      </c>
      <c r="E233" s="30" t="s">
        <v>918</v>
      </c>
      <c r="F233" s="30" t="s">
        <v>30</v>
      </c>
      <c r="G233" s="267" t="s">
        <v>919</v>
      </c>
      <c r="H233" s="37">
        <v>8</v>
      </c>
      <c r="I233" s="30">
        <v>8</v>
      </c>
      <c r="J233" s="30">
        <v>3</v>
      </c>
      <c r="K233" s="36">
        <v>25000</v>
      </c>
      <c r="L233" s="152">
        <v>0.25</v>
      </c>
      <c r="M233" s="33">
        <f t="shared" si="3"/>
        <v>6250</v>
      </c>
      <c r="N233" s="33">
        <f t="shared" si="46"/>
        <v>6250</v>
      </c>
      <c r="O233" s="747"/>
      <c r="P233" s="752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</row>
    <row r="234" spans="1:28" ht="24" customHeight="1">
      <c r="A234" s="837"/>
      <c r="B234" s="773"/>
      <c r="C234" s="42" t="s">
        <v>916</v>
      </c>
      <c r="D234" s="42" t="s">
        <v>922</v>
      </c>
      <c r="E234" s="42" t="s">
        <v>918</v>
      </c>
      <c r="F234" s="42" t="s">
        <v>30</v>
      </c>
      <c r="G234" s="268" t="s">
        <v>919</v>
      </c>
      <c r="H234" s="46">
        <v>8</v>
      </c>
      <c r="I234" s="42">
        <v>8</v>
      </c>
      <c r="J234" s="42">
        <v>2</v>
      </c>
      <c r="K234" s="45">
        <v>37500</v>
      </c>
      <c r="L234" s="196">
        <v>0.25</v>
      </c>
      <c r="M234" s="47">
        <f t="shared" si="3"/>
        <v>9375</v>
      </c>
      <c r="N234" s="47">
        <f t="shared" si="46"/>
        <v>9375</v>
      </c>
      <c r="O234" s="794"/>
      <c r="P234" s="725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  <c r="AA234" s="246"/>
      <c r="AB234" s="246"/>
    </row>
    <row r="235" spans="1:28" ht="12" customHeight="1">
      <c r="A235" s="836">
        <v>113</v>
      </c>
      <c r="B235" s="771" t="s">
        <v>925</v>
      </c>
      <c r="C235" s="24" t="s">
        <v>916</v>
      </c>
      <c r="D235" s="24" t="s">
        <v>920</v>
      </c>
      <c r="E235" s="24" t="s">
        <v>918</v>
      </c>
      <c r="F235" s="24" t="s">
        <v>30</v>
      </c>
      <c r="G235" s="383" t="s">
        <v>919</v>
      </c>
      <c r="H235" s="28">
        <v>12</v>
      </c>
      <c r="I235" s="24">
        <v>12</v>
      </c>
      <c r="J235" s="24">
        <v>3</v>
      </c>
      <c r="K235" s="87">
        <v>25000</v>
      </c>
      <c r="L235" s="193">
        <v>0.25</v>
      </c>
      <c r="M235" s="27">
        <f t="shared" si="3"/>
        <v>6250</v>
      </c>
      <c r="N235" s="27">
        <f t="shared" si="46"/>
        <v>6250</v>
      </c>
      <c r="O235" s="793">
        <f>N235+N236+N237+N238</f>
        <v>51875</v>
      </c>
      <c r="P235" s="754">
        <f>O235*20%</f>
        <v>10375</v>
      </c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  <c r="AA235" s="246"/>
      <c r="AB235" s="246"/>
    </row>
    <row r="236" spans="1:28" ht="12" customHeight="1">
      <c r="A236" s="803"/>
      <c r="B236" s="772"/>
      <c r="C236" s="30" t="s">
        <v>916</v>
      </c>
      <c r="D236" s="30" t="s">
        <v>921</v>
      </c>
      <c r="E236" s="30" t="s">
        <v>918</v>
      </c>
      <c r="F236" s="30" t="s">
        <v>30</v>
      </c>
      <c r="G236" s="267" t="s">
        <v>919</v>
      </c>
      <c r="H236" s="37">
        <v>12</v>
      </c>
      <c r="I236" s="30">
        <v>12</v>
      </c>
      <c r="J236" s="30">
        <v>2</v>
      </c>
      <c r="K236" s="36">
        <v>37500</v>
      </c>
      <c r="L236" s="152">
        <v>1</v>
      </c>
      <c r="M236" s="33">
        <f t="shared" si="3"/>
        <v>37500</v>
      </c>
      <c r="N236" s="33">
        <f t="shared" si="46"/>
        <v>37500</v>
      </c>
      <c r="O236" s="747"/>
      <c r="P236" s="752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</row>
    <row r="237" spans="1:28" ht="12" customHeight="1">
      <c r="A237" s="803"/>
      <c r="B237" s="772"/>
      <c r="C237" s="30" t="s">
        <v>916</v>
      </c>
      <c r="D237" s="30" t="s">
        <v>923</v>
      </c>
      <c r="E237" s="30" t="s">
        <v>918</v>
      </c>
      <c r="F237" s="30" t="s">
        <v>30</v>
      </c>
      <c r="G237" s="267" t="s">
        <v>919</v>
      </c>
      <c r="H237" s="37">
        <v>8</v>
      </c>
      <c r="I237" s="30">
        <v>8</v>
      </c>
      <c r="J237" s="30">
        <v>3</v>
      </c>
      <c r="K237" s="36">
        <v>25000</v>
      </c>
      <c r="L237" s="152">
        <v>0.25</v>
      </c>
      <c r="M237" s="33">
        <f t="shared" si="3"/>
        <v>6250</v>
      </c>
      <c r="N237" s="33">
        <f t="shared" si="46"/>
        <v>6250</v>
      </c>
      <c r="O237" s="747"/>
      <c r="P237" s="752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</row>
    <row r="238" spans="1:28" ht="27" customHeight="1">
      <c r="A238" s="837"/>
      <c r="B238" s="773"/>
      <c r="C238" s="42" t="s">
        <v>916</v>
      </c>
      <c r="D238" s="42" t="s">
        <v>923</v>
      </c>
      <c r="E238" s="42" t="s">
        <v>918</v>
      </c>
      <c r="F238" s="42" t="s">
        <v>30</v>
      </c>
      <c r="G238" s="268" t="s">
        <v>919</v>
      </c>
      <c r="H238" s="46">
        <v>8</v>
      </c>
      <c r="I238" s="42">
        <v>8</v>
      </c>
      <c r="J238" s="42">
        <v>2</v>
      </c>
      <c r="K238" s="45">
        <v>7500</v>
      </c>
      <c r="L238" s="196">
        <v>0.25</v>
      </c>
      <c r="M238" s="47">
        <f t="shared" si="3"/>
        <v>1875</v>
      </c>
      <c r="N238" s="47">
        <f t="shared" si="46"/>
        <v>1875</v>
      </c>
      <c r="O238" s="794"/>
      <c r="P238" s="725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  <c r="AA238" s="246"/>
      <c r="AB238" s="246"/>
    </row>
    <row r="239" spans="1:28" ht="12" customHeight="1">
      <c r="A239" s="836">
        <v>114</v>
      </c>
      <c r="B239" s="771" t="s">
        <v>926</v>
      </c>
      <c r="C239" s="24" t="s">
        <v>916</v>
      </c>
      <c r="D239" s="24" t="s">
        <v>920</v>
      </c>
      <c r="E239" s="24" t="s">
        <v>918</v>
      </c>
      <c r="F239" s="24" t="s">
        <v>30</v>
      </c>
      <c r="G239" s="383" t="s">
        <v>919</v>
      </c>
      <c r="H239" s="28">
        <v>12</v>
      </c>
      <c r="I239" s="24">
        <v>12</v>
      </c>
      <c r="J239" s="24">
        <v>3</v>
      </c>
      <c r="K239" s="87">
        <v>25000</v>
      </c>
      <c r="L239" s="193">
        <v>0.25</v>
      </c>
      <c r="M239" s="27">
        <f t="shared" si="3"/>
        <v>6250</v>
      </c>
      <c r="N239" s="27">
        <f t="shared" si="46"/>
        <v>6250</v>
      </c>
      <c r="O239" s="793">
        <f>N239+N240+N241+N242</f>
        <v>47500</v>
      </c>
      <c r="P239" s="754">
        <f>O239*20%</f>
        <v>9500</v>
      </c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</row>
    <row r="240" spans="1:28" ht="12" customHeight="1">
      <c r="A240" s="803"/>
      <c r="B240" s="772"/>
      <c r="C240" s="30" t="s">
        <v>916</v>
      </c>
      <c r="D240" s="30" t="s">
        <v>921</v>
      </c>
      <c r="E240" s="30" t="s">
        <v>918</v>
      </c>
      <c r="F240" s="30" t="s">
        <v>30</v>
      </c>
      <c r="G240" s="267" t="s">
        <v>919</v>
      </c>
      <c r="H240" s="37">
        <v>12</v>
      </c>
      <c r="I240" s="30">
        <v>12</v>
      </c>
      <c r="J240" s="30">
        <v>2</v>
      </c>
      <c r="K240" s="36">
        <v>37500</v>
      </c>
      <c r="L240" s="152">
        <v>1</v>
      </c>
      <c r="M240" s="33">
        <f t="shared" si="3"/>
        <v>37500</v>
      </c>
      <c r="N240" s="33">
        <f t="shared" si="46"/>
        <v>37500</v>
      </c>
      <c r="O240" s="747"/>
      <c r="P240" s="752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  <c r="AA240" s="246"/>
      <c r="AB240" s="246"/>
    </row>
    <row r="241" spans="1:28" ht="12" customHeight="1">
      <c r="A241" s="803"/>
      <c r="B241" s="772"/>
      <c r="C241" s="30" t="s">
        <v>916</v>
      </c>
      <c r="D241" s="30" t="s">
        <v>922</v>
      </c>
      <c r="E241" s="30" t="s">
        <v>918</v>
      </c>
      <c r="F241" s="30" t="s">
        <v>30</v>
      </c>
      <c r="G241" s="267" t="s">
        <v>919</v>
      </c>
      <c r="H241" s="37">
        <v>8</v>
      </c>
      <c r="I241" s="30">
        <v>8</v>
      </c>
      <c r="J241" s="30">
        <v>2</v>
      </c>
      <c r="K241" s="36">
        <v>7500</v>
      </c>
      <c r="L241" s="152">
        <v>0.25</v>
      </c>
      <c r="M241" s="33">
        <f t="shared" si="3"/>
        <v>1875</v>
      </c>
      <c r="N241" s="33">
        <f t="shared" si="46"/>
        <v>1875</v>
      </c>
      <c r="O241" s="747"/>
      <c r="P241" s="752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  <c r="AA241" s="246"/>
      <c r="AB241" s="246"/>
    </row>
    <row r="242" spans="1:28" ht="19.5" customHeight="1">
      <c r="A242" s="837"/>
      <c r="B242" s="773"/>
      <c r="C242" s="42" t="s">
        <v>916</v>
      </c>
      <c r="D242" s="42" t="s">
        <v>923</v>
      </c>
      <c r="E242" s="42" t="s">
        <v>918</v>
      </c>
      <c r="F242" s="42" t="s">
        <v>30</v>
      </c>
      <c r="G242" s="268" t="s">
        <v>919</v>
      </c>
      <c r="H242" s="46">
        <v>8</v>
      </c>
      <c r="I242" s="42">
        <v>8</v>
      </c>
      <c r="J242" s="42">
        <v>2</v>
      </c>
      <c r="K242" s="45">
        <v>7500</v>
      </c>
      <c r="L242" s="196">
        <v>0.25</v>
      </c>
      <c r="M242" s="47">
        <f t="shared" si="3"/>
        <v>1875</v>
      </c>
      <c r="N242" s="47">
        <f t="shared" si="46"/>
        <v>1875</v>
      </c>
      <c r="O242" s="794"/>
      <c r="P242" s="725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  <c r="AA242" s="246"/>
      <c r="AB242" s="246"/>
    </row>
    <row r="243" spans="1:28" ht="12" customHeight="1">
      <c r="A243" s="836">
        <v>115</v>
      </c>
      <c r="B243" s="771" t="s">
        <v>927</v>
      </c>
      <c r="C243" s="24" t="s">
        <v>916</v>
      </c>
      <c r="D243" s="24" t="s">
        <v>921</v>
      </c>
      <c r="E243" s="24" t="s">
        <v>918</v>
      </c>
      <c r="F243" s="24" t="s">
        <v>30</v>
      </c>
      <c r="G243" s="383" t="s">
        <v>919</v>
      </c>
      <c r="H243" s="28">
        <v>12</v>
      </c>
      <c r="I243" s="24">
        <v>12</v>
      </c>
      <c r="J243" s="24">
        <v>2</v>
      </c>
      <c r="K243" s="87">
        <v>37500</v>
      </c>
      <c r="L243" s="193">
        <v>1</v>
      </c>
      <c r="M243" s="27">
        <f t="shared" si="3"/>
        <v>37500</v>
      </c>
      <c r="N243" s="27">
        <f t="shared" si="46"/>
        <v>37500</v>
      </c>
      <c r="O243" s="793">
        <f>N243+N244+N245</f>
        <v>45625</v>
      </c>
      <c r="P243" s="754">
        <f>O243*20%</f>
        <v>9125</v>
      </c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  <c r="AA243" s="246"/>
      <c r="AB243" s="246"/>
    </row>
    <row r="244" spans="1:28" ht="12" customHeight="1">
      <c r="A244" s="803"/>
      <c r="B244" s="772"/>
      <c r="C244" s="30" t="s">
        <v>916</v>
      </c>
      <c r="D244" s="30" t="s">
        <v>923</v>
      </c>
      <c r="E244" s="30" t="s">
        <v>918</v>
      </c>
      <c r="F244" s="30" t="s">
        <v>30</v>
      </c>
      <c r="G244" s="267" t="s">
        <v>919</v>
      </c>
      <c r="H244" s="37">
        <v>8</v>
      </c>
      <c r="I244" s="30">
        <v>8</v>
      </c>
      <c r="J244" s="30">
        <v>3</v>
      </c>
      <c r="K244" s="36">
        <v>25000</v>
      </c>
      <c r="L244" s="152">
        <v>0.25</v>
      </c>
      <c r="M244" s="33">
        <f t="shared" si="3"/>
        <v>6250</v>
      </c>
      <c r="N244" s="33">
        <f t="shared" si="46"/>
        <v>6250</v>
      </c>
      <c r="O244" s="747"/>
      <c r="P244" s="752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</row>
    <row r="245" spans="1:28" ht="27" customHeight="1">
      <c r="A245" s="837"/>
      <c r="B245" s="773"/>
      <c r="C245" s="42" t="s">
        <v>916</v>
      </c>
      <c r="D245" s="42" t="s">
        <v>923</v>
      </c>
      <c r="E245" s="42" t="s">
        <v>918</v>
      </c>
      <c r="F245" s="42" t="s">
        <v>30</v>
      </c>
      <c r="G245" s="268" t="s">
        <v>919</v>
      </c>
      <c r="H245" s="46">
        <v>8</v>
      </c>
      <c r="I245" s="42">
        <v>8</v>
      </c>
      <c r="J245" s="42">
        <v>2</v>
      </c>
      <c r="K245" s="45">
        <v>7500</v>
      </c>
      <c r="L245" s="196">
        <v>0.25</v>
      </c>
      <c r="M245" s="47">
        <f t="shared" si="3"/>
        <v>1875</v>
      </c>
      <c r="N245" s="47">
        <f t="shared" si="46"/>
        <v>1875</v>
      </c>
      <c r="O245" s="794"/>
      <c r="P245" s="725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</row>
    <row r="246" spans="1:28" ht="12" customHeight="1">
      <c r="A246" s="836">
        <v>116</v>
      </c>
      <c r="B246" s="771" t="s">
        <v>928</v>
      </c>
      <c r="C246" s="24" t="s">
        <v>916</v>
      </c>
      <c r="D246" s="24" t="s">
        <v>922</v>
      </c>
      <c r="E246" s="24" t="s">
        <v>918</v>
      </c>
      <c r="F246" s="24" t="s">
        <v>30</v>
      </c>
      <c r="G246" s="383" t="s">
        <v>919</v>
      </c>
      <c r="H246" s="28">
        <v>8</v>
      </c>
      <c r="I246" s="24">
        <v>8</v>
      </c>
      <c r="J246" s="24">
        <v>2</v>
      </c>
      <c r="K246" s="87">
        <v>7500</v>
      </c>
      <c r="L246" s="193">
        <v>0.25</v>
      </c>
      <c r="M246" s="27">
        <f t="shared" si="3"/>
        <v>1875</v>
      </c>
      <c r="N246" s="27">
        <f>N247+N248+N249</f>
        <v>33125</v>
      </c>
      <c r="O246" s="793">
        <f>N246+N247+N248+N249</f>
        <v>66250</v>
      </c>
      <c r="P246" s="754">
        <f>O246*20%</f>
        <v>13250</v>
      </c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</row>
    <row r="247" spans="1:28" ht="12" customHeight="1">
      <c r="A247" s="803"/>
      <c r="B247" s="772"/>
      <c r="C247" s="30" t="s">
        <v>916</v>
      </c>
      <c r="D247" s="30" t="s">
        <v>923</v>
      </c>
      <c r="E247" s="30" t="s">
        <v>918</v>
      </c>
      <c r="F247" s="30" t="s">
        <v>30</v>
      </c>
      <c r="G247" s="267" t="s">
        <v>919</v>
      </c>
      <c r="H247" s="37">
        <v>8</v>
      </c>
      <c r="I247" s="30">
        <v>8</v>
      </c>
      <c r="J247" s="30">
        <v>2</v>
      </c>
      <c r="K247" s="36">
        <v>7500</v>
      </c>
      <c r="L247" s="152">
        <v>0.25</v>
      </c>
      <c r="M247" s="33">
        <f t="shared" si="3"/>
        <v>1875</v>
      </c>
      <c r="N247" s="33">
        <f t="shared" ref="N247:N263" si="52">K247*L247</f>
        <v>1875</v>
      </c>
      <c r="O247" s="747"/>
      <c r="P247" s="752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</row>
    <row r="248" spans="1:28" ht="12" customHeight="1">
      <c r="A248" s="803"/>
      <c r="B248" s="772"/>
      <c r="C248" s="30" t="s">
        <v>916</v>
      </c>
      <c r="D248" s="30" t="s">
        <v>922</v>
      </c>
      <c r="E248" s="30" t="s">
        <v>918</v>
      </c>
      <c r="F248" s="30" t="s">
        <v>30</v>
      </c>
      <c r="G248" s="267" t="s">
        <v>919</v>
      </c>
      <c r="H248" s="37">
        <v>8</v>
      </c>
      <c r="I248" s="30">
        <v>8</v>
      </c>
      <c r="J248" s="30">
        <v>3</v>
      </c>
      <c r="K248" s="36">
        <v>25000</v>
      </c>
      <c r="L248" s="152">
        <v>1</v>
      </c>
      <c r="M248" s="33">
        <f t="shared" si="3"/>
        <v>25000</v>
      </c>
      <c r="N248" s="33">
        <f t="shared" si="52"/>
        <v>25000</v>
      </c>
      <c r="O248" s="747"/>
      <c r="P248" s="752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</row>
    <row r="249" spans="1:28" ht="18" customHeight="1">
      <c r="A249" s="837"/>
      <c r="B249" s="773"/>
      <c r="C249" s="42" t="s">
        <v>916</v>
      </c>
      <c r="D249" s="42" t="s">
        <v>923</v>
      </c>
      <c r="E249" s="42" t="s">
        <v>918</v>
      </c>
      <c r="F249" s="42" t="s">
        <v>30</v>
      </c>
      <c r="G249" s="268" t="s">
        <v>919</v>
      </c>
      <c r="H249" s="46">
        <v>8</v>
      </c>
      <c r="I249" s="42">
        <v>8</v>
      </c>
      <c r="J249" s="42">
        <v>3</v>
      </c>
      <c r="K249" s="45">
        <v>25000</v>
      </c>
      <c r="L249" s="196">
        <v>0.25</v>
      </c>
      <c r="M249" s="47">
        <f t="shared" si="3"/>
        <v>6250</v>
      </c>
      <c r="N249" s="47">
        <f t="shared" si="52"/>
        <v>6250</v>
      </c>
      <c r="O249" s="794"/>
      <c r="P249" s="725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</row>
    <row r="250" spans="1:28" ht="12" customHeight="1">
      <c r="A250" s="836">
        <v>117</v>
      </c>
      <c r="B250" s="771" t="s">
        <v>929</v>
      </c>
      <c r="C250" s="24" t="s">
        <v>916</v>
      </c>
      <c r="D250" s="24" t="s">
        <v>922</v>
      </c>
      <c r="E250" s="24" t="s">
        <v>918</v>
      </c>
      <c r="F250" s="24" t="s">
        <v>30</v>
      </c>
      <c r="G250" s="383" t="s">
        <v>919</v>
      </c>
      <c r="H250" s="28">
        <v>8</v>
      </c>
      <c r="I250" s="24">
        <v>8</v>
      </c>
      <c r="J250" s="24">
        <v>3</v>
      </c>
      <c r="K250" s="87">
        <v>25000</v>
      </c>
      <c r="L250" s="193">
        <v>1</v>
      </c>
      <c r="M250" s="27">
        <f t="shared" si="3"/>
        <v>25000</v>
      </c>
      <c r="N250" s="27">
        <f t="shared" si="52"/>
        <v>25000</v>
      </c>
      <c r="O250" s="793">
        <f>N250+N251</f>
        <v>31250</v>
      </c>
      <c r="P250" s="754">
        <f>O250*20%</f>
        <v>6250</v>
      </c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  <c r="AA250" s="246"/>
      <c r="AB250" s="246"/>
    </row>
    <row r="251" spans="1:28" ht="12" customHeight="1">
      <c r="A251" s="837"/>
      <c r="B251" s="773"/>
      <c r="C251" s="42" t="s">
        <v>916</v>
      </c>
      <c r="D251" s="42" t="s">
        <v>923</v>
      </c>
      <c r="E251" s="42" t="s">
        <v>918</v>
      </c>
      <c r="F251" s="42" t="s">
        <v>30</v>
      </c>
      <c r="G251" s="268" t="s">
        <v>919</v>
      </c>
      <c r="H251" s="46">
        <v>8</v>
      </c>
      <c r="I251" s="42">
        <v>8</v>
      </c>
      <c r="J251" s="42">
        <v>3</v>
      </c>
      <c r="K251" s="45">
        <v>25000</v>
      </c>
      <c r="L251" s="196">
        <v>0.25</v>
      </c>
      <c r="M251" s="47">
        <f t="shared" si="3"/>
        <v>6250</v>
      </c>
      <c r="N251" s="47">
        <f t="shared" si="52"/>
        <v>6250</v>
      </c>
      <c r="O251" s="794"/>
      <c r="P251" s="725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  <c r="AA251" s="246"/>
      <c r="AB251" s="246"/>
    </row>
    <row r="252" spans="1:28" ht="12" customHeight="1">
      <c r="A252" s="836">
        <v>118</v>
      </c>
      <c r="B252" s="771" t="s">
        <v>930</v>
      </c>
      <c r="C252" s="24" t="s">
        <v>916</v>
      </c>
      <c r="D252" s="24" t="s">
        <v>921</v>
      </c>
      <c r="E252" s="24" t="s">
        <v>918</v>
      </c>
      <c r="F252" s="24" t="s">
        <v>30</v>
      </c>
      <c r="G252" s="383" t="s">
        <v>919</v>
      </c>
      <c r="H252" s="28">
        <v>12</v>
      </c>
      <c r="I252" s="24">
        <v>12</v>
      </c>
      <c r="J252" s="24">
        <v>2</v>
      </c>
      <c r="K252" s="87">
        <v>37500</v>
      </c>
      <c r="L252" s="193">
        <v>1</v>
      </c>
      <c r="M252" s="27">
        <f t="shared" si="3"/>
        <v>37500</v>
      </c>
      <c r="N252" s="27">
        <f t="shared" si="52"/>
        <v>37500</v>
      </c>
      <c r="O252" s="793">
        <f>N252+N253</f>
        <v>38437.5</v>
      </c>
      <c r="P252" s="754">
        <f>O252*20%</f>
        <v>7687.5</v>
      </c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  <c r="AA252" s="246"/>
      <c r="AB252" s="246"/>
    </row>
    <row r="253" spans="1:28" ht="12" customHeight="1">
      <c r="A253" s="837"/>
      <c r="B253" s="773"/>
      <c r="C253" s="42" t="s">
        <v>916</v>
      </c>
      <c r="D253" s="42" t="s">
        <v>921</v>
      </c>
      <c r="E253" s="42" t="s">
        <v>918</v>
      </c>
      <c r="F253" s="42" t="s">
        <v>30</v>
      </c>
      <c r="G253" s="268" t="s">
        <v>919</v>
      </c>
      <c r="H253" s="46">
        <v>12</v>
      </c>
      <c r="I253" s="42">
        <v>12</v>
      </c>
      <c r="J253" s="42">
        <v>2</v>
      </c>
      <c r="K253" s="45">
        <v>3750</v>
      </c>
      <c r="L253" s="196">
        <v>0.25</v>
      </c>
      <c r="M253" s="47">
        <f t="shared" si="3"/>
        <v>937.5</v>
      </c>
      <c r="N253" s="47">
        <f t="shared" si="52"/>
        <v>937.5</v>
      </c>
      <c r="O253" s="794"/>
      <c r="P253" s="725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  <c r="AA253" s="246"/>
      <c r="AB253" s="246"/>
    </row>
    <row r="254" spans="1:28" ht="12" customHeight="1">
      <c r="A254" s="836">
        <v>119</v>
      </c>
      <c r="B254" s="771" t="s">
        <v>931</v>
      </c>
      <c r="C254" s="24" t="s">
        <v>916</v>
      </c>
      <c r="D254" s="24" t="s">
        <v>917</v>
      </c>
      <c r="E254" s="24" t="s">
        <v>918</v>
      </c>
      <c r="F254" s="24" t="s">
        <v>30</v>
      </c>
      <c r="G254" s="383" t="s">
        <v>919</v>
      </c>
      <c r="H254" s="28">
        <v>12</v>
      </c>
      <c r="I254" s="24">
        <v>12</v>
      </c>
      <c r="J254" s="24">
        <v>3</v>
      </c>
      <c r="K254" s="87">
        <v>2500</v>
      </c>
      <c r="L254" s="193">
        <v>0.25</v>
      </c>
      <c r="M254" s="27">
        <f t="shared" si="3"/>
        <v>625</v>
      </c>
      <c r="N254" s="27">
        <f t="shared" si="52"/>
        <v>625</v>
      </c>
      <c r="O254" s="793">
        <f>N254+N255+N256</f>
        <v>5000</v>
      </c>
      <c r="P254" s="754">
        <f>O254*20%</f>
        <v>1000</v>
      </c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</row>
    <row r="255" spans="1:28" ht="12" customHeight="1">
      <c r="A255" s="803"/>
      <c r="B255" s="772"/>
      <c r="C255" s="30" t="s">
        <v>916</v>
      </c>
      <c r="D255" s="30" t="s">
        <v>920</v>
      </c>
      <c r="E255" s="30" t="s">
        <v>918</v>
      </c>
      <c r="F255" s="30" t="s">
        <v>30</v>
      </c>
      <c r="G255" s="267" t="s">
        <v>919</v>
      </c>
      <c r="H255" s="37">
        <v>12</v>
      </c>
      <c r="I255" s="30">
        <v>12</v>
      </c>
      <c r="J255" s="30">
        <v>3</v>
      </c>
      <c r="K255" s="36">
        <v>2500</v>
      </c>
      <c r="L255" s="152">
        <v>0.25</v>
      </c>
      <c r="M255" s="33">
        <f t="shared" si="3"/>
        <v>625</v>
      </c>
      <c r="N255" s="33">
        <f t="shared" si="52"/>
        <v>625</v>
      </c>
      <c r="O255" s="747"/>
      <c r="P255" s="752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</row>
    <row r="256" spans="1:28" ht="12" customHeight="1">
      <c r="A256" s="837"/>
      <c r="B256" s="773"/>
      <c r="C256" s="42" t="s">
        <v>916</v>
      </c>
      <c r="D256" s="42" t="s">
        <v>921</v>
      </c>
      <c r="E256" s="42" t="s">
        <v>918</v>
      </c>
      <c r="F256" s="42" t="s">
        <v>30</v>
      </c>
      <c r="G256" s="268" t="s">
        <v>919</v>
      </c>
      <c r="H256" s="46">
        <v>12</v>
      </c>
      <c r="I256" s="42">
        <v>12</v>
      </c>
      <c r="J256" s="42">
        <v>2</v>
      </c>
      <c r="K256" s="45">
        <v>3750</v>
      </c>
      <c r="L256" s="196">
        <v>1</v>
      </c>
      <c r="M256" s="47">
        <f t="shared" si="3"/>
        <v>3750</v>
      </c>
      <c r="N256" s="47">
        <f t="shared" si="52"/>
        <v>3750</v>
      </c>
      <c r="O256" s="794"/>
      <c r="P256" s="725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  <c r="AA256" s="246"/>
      <c r="AB256" s="246"/>
    </row>
    <row r="257" spans="1:28" ht="12" customHeight="1">
      <c r="A257" s="836">
        <v>120</v>
      </c>
      <c r="B257" s="771" t="s">
        <v>932</v>
      </c>
      <c r="C257" s="24" t="s">
        <v>916</v>
      </c>
      <c r="D257" s="24" t="s">
        <v>917</v>
      </c>
      <c r="E257" s="24" t="s">
        <v>918</v>
      </c>
      <c r="F257" s="24" t="s">
        <v>30</v>
      </c>
      <c r="G257" s="383" t="s">
        <v>919</v>
      </c>
      <c r="H257" s="28">
        <v>12</v>
      </c>
      <c r="I257" s="24">
        <v>12</v>
      </c>
      <c r="J257" s="24">
        <v>3</v>
      </c>
      <c r="K257" s="87">
        <v>2500</v>
      </c>
      <c r="L257" s="193">
        <v>0.25</v>
      </c>
      <c r="M257" s="27">
        <f t="shared" si="3"/>
        <v>625</v>
      </c>
      <c r="N257" s="27">
        <f t="shared" si="52"/>
        <v>625</v>
      </c>
      <c r="O257" s="793">
        <f>N257+N258+N259</f>
        <v>5000</v>
      </c>
      <c r="P257" s="754">
        <f>O257*20%</f>
        <v>1000</v>
      </c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  <c r="AA257" s="246"/>
      <c r="AB257" s="246"/>
    </row>
    <row r="258" spans="1:28" ht="12" customHeight="1">
      <c r="A258" s="803"/>
      <c r="B258" s="772"/>
      <c r="C258" s="30" t="s">
        <v>916</v>
      </c>
      <c r="D258" s="30" t="s">
        <v>920</v>
      </c>
      <c r="E258" s="30" t="s">
        <v>918</v>
      </c>
      <c r="F258" s="30" t="s">
        <v>30</v>
      </c>
      <c r="G258" s="267" t="s">
        <v>919</v>
      </c>
      <c r="H258" s="37">
        <v>12</v>
      </c>
      <c r="I258" s="30">
        <v>12</v>
      </c>
      <c r="J258" s="30">
        <v>3</v>
      </c>
      <c r="K258" s="36">
        <v>2500</v>
      </c>
      <c r="L258" s="152">
        <v>0.25</v>
      </c>
      <c r="M258" s="33">
        <f t="shared" si="3"/>
        <v>625</v>
      </c>
      <c r="N258" s="33">
        <f t="shared" si="52"/>
        <v>625</v>
      </c>
      <c r="O258" s="747"/>
      <c r="P258" s="752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</row>
    <row r="259" spans="1:28" ht="12" customHeight="1">
      <c r="A259" s="837"/>
      <c r="B259" s="773"/>
      <c r="C259" s="42" t="s">
        <v>916</v>
      </c>
      <c r="D259" s="42" t="s">
        <v>921</v>
      </c>
      <c r="E259" s="42" t="s">
        <v>918</v>
      </c>
      <c r="F259" s="42" t="s">
        <v>30</v>
      </c>
      <c r="G259" s="268" t="s">
        <v>919</v>
      </c>
      <c r="H259" s="46">
        <v>12</v>
      </c>
      <c r="I259" s="42">
        <v>12</v>
      </c>
      <c r="J259" s="42">
        <v>2</v>
      </c>
      <c r="K259" s="45">
        <v>3750</v>
      </c>
      <c r="L259" s="196">
        <v>1</v>
      </c>
      <c r="M259" s="47">
        <f t="shared" si="3"/>
        <v>3750</v>
      </c>
      <c r="N259" s="47">
        <f t="shared" si="52"/>
        <v>3750</v>
      </c>
      <c r="O259" s="794"/>
      <c r="P259" s="725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</row>
    <row r="260" spans="1:28" ht="12" customHeight="1">
      <c r="A260" s="836">
        <v>121</v>
      </c>
      <c r="B260" s="771" t="s">
        <v>933</v>
      </c>
      <c r="C260" s="24" t="s">
        <v>916</v>
      </c>
      <c r="D260" s="24" t="s">
        <v>920</v>
      </c>
      <c r="E260" s="24" t="s">
        <v>918</v>
      </c>
      <c r="F260" s="24" t="s">
        <v>30</v>
      </c>
      <c r="G260" s="383" t="s">
        <v>919</v>
      </c>
      <c r="H260" s="28">
        <v>12</v>
      </c>
      <c r="I260" s="24">
        <v>12</v>
      </c>
      <c r="J260" s="24">
        <v>3</v>
      </c>
      <c r="K260" s="87">
        <v>2500</v>
      </c>
      <c r="L260" s="193">
        <v>0.25</v>
      </c>
      <c r="M260" s="27">
        <f t="shared" si="3"/>
        <v>625</v>
      </c>
      <c r="N260" s="27">
        <f t="shared" si="52"/>
        <v>625</v>
      </c>
      <c r="O260" s="793">
        <f>N260+N261</f>
        <v>4375</v>
      </c>
      <c r="P260" s="754">
        <f>O260*20%</f>
        <v>875</v>
      </c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</row>
    <row r="261" spans="1:28" ht="12" customHeight="1">
      <c r="A261" s="837"/>
      <c r="B261" s="773"/>
      <c r="C261" s="42" t="s">
        <v>916</v>
      </c>
      <c r="D261" s="42" t="s">
        <v>921</v>
      </c>
      <c r="E261" s="42" t="s">
        <v>918</v>
      </c>
      <c r="F261" s="42" t="s">
        <v>30</v>
      </c>
      <c r="G261" s="268" t="s">
        <v>919</v>
      </c>
      <c r="H261" s="46">
        <v>12</v>
      </c>
      <c r="I261" s="42">
        <v>12</v>
      </c>
      <c r="J261" s="42">
        <v>2</v>
      </c>
      <c r="K261" s="45">
        <v>3750</v>
      </c>
      <c r="L261" s="196">
        <v>1</v>
      </c>
      <c r="M261" s="47">
        <f t="shared" si="3"/>
        <v>3750</v>
      </c>
      <c r="N261" s="47">
        <f t="shared" si="52"/>
        <v>3750</v>
      </c>
      <c r="O261" s="794"/>
      <c r="P261" s="725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</row>
    <row r="262" spans="1:28" ht="12" customHeight="1">
      <c r="A262" s="836">
        <v>122</v>
      </c>
      <c r="B262" s="771" t="s">
        <v>934</v>
      </c>
      <c r="C262" s="24" t="s">
        <v>916</v>
      </c>
      <c r="D262" s="24" t="s">
        <v>920</v>
      </c>
      <c r="E262" s="24" t="s">
        <v>918</v>
      </c>
      <c r="F262" s="24" t="s">
        <v>30</v>
      </c>
      <c r="G262" s="383" t="s">
        <v>919</v>
      </c>
      <c r="H262" s="28">
        <v>12</v>
      </c>
      <c r="I262" s="24">
        <v>12</v>
      </c>
      <c r="J262" s="24">
        <v>3</v>
      </c>
      <c r="K262" s="87">
        <v>2500</v>
      </c>
      <c r="L262" s="193">
        <v>0.25</v>
      </c>
      <c r="M262" s="27">
        <f t="shared" si="3"/>
        <v>625</v>
      </c>
      <c r="N262" s="27">
        <f t="shared" si="52"/>
        <v>625</v>
      </c>
      <c r="O262" s="793">
        <f>N262+N263</f>
        <v>4375</v>
      </c>
      <c r="P262" s="754">
        <f>O262*20%</f>
        <v>875</v>
      </c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</row>
    <row r="263" spans="1:28" ht="13.5" customHeight="1">
      <c r="A263" s="837"/>
      <c r="B263" s="773"/>
      <c r="C263" s="42" t="s">
        <v>916</v>
      </c>
      <c r="D263" s="42" t="s">
        <v>921</v>
      </c>
      <c r="E263" s="42" t="s">
        <v>918</v>
      </c>
      <c r="F263" s="42" t="s">
        <v>30</v>
      </c>
      <c r="G263" s="268" t="s">
        <v>919</v>
      </c>
      <c r="H263" s="46">
        <v>12</v>
      </c>
      <c r="I263" s="42">
        <v>12</v>
      </c>
      <c r="J263" s="42">
        <v>2</v>
      </c>
      <c r="K263" s="45">
        <v>3750</v>
      </c>
      <c r="L263" s="196">
        <v>1</v>
      </c>
      <c r="M263" s="47">
        <f t="shared" si="3"/>
        <v>3750</v>
      </c>
      <c r="N263" s="47">
        <f t="shared" si="52"/>
        <v>3750</v>
      </c>
      <c r="O263" s="794"/>
      <c r="P263" s="725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  <c r="AA263" s="246"/>
      <c r="AB263" s="246"/>
    </row>
    <row r="264" spans="1:28" ht="12" customHeight="1">
      <c r="A264" s="836">
        <v>123</v>
      </c>
      <c r="B264" s="771" t="s">
        <v>935</v>
      </c>
      <c r="C264" s="24" t="s">
        <v>936</v>
      </c>
      <c r="D264" s="24" t="s">
        <v>936</v>
      </c>
      <c r="E264" s="24" t="s">
        <v>29</v>
      </c>
      <c r="F264" s="24" t="s">
        <v>30</v>
      </c>
      <c r="G264" s="24" t="s">
        <v>937</v>
      </c>
      <c r="H264" s="28">
        <v>36</v>
      </c>
      <c r="I264" s="24">
        <v>9</v>
      </c>
      <c r="J264" s="24">
        <v>1</v>
      </c>
      <c r="K264" s="87">
        <v>50000</v>
      </c>
      <c r="L264" s="193">
        <v>1</v>
      </c>
      <c r="M264" s="27">
        <f t="shared" si="3"/>
        <v>50000</v>
      </c>
      <c r="N264" s="27">
        <f t="shared" ref="N264:N280" si="53">L264*M264</f>
        <v>50000</v>
      </c>
      <c r="O264" s="793">
        <f>N264+N265</f>
        <v>150000</v>
      </c>
      <c r="P264" s="754">
        <f>O264*20%</f>
        <v>30000</v>
      </c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</row>
    <row r="265" spans="1:28" ht="12" customHeight="1">
      <c r="A265" s="837"/>
      <c r="B265" s="773"/>
      <c r="C265" s="42" t="s">
        <v>936</v>
      </c>
      <c r="D265" s="42" t="s">
        <v>936</v>
      </c>
      <c r="E265" s="42" t="s">
        <v>29</v>
      </c>
      <c r="F265" s="42" t="s">
        <v>33</v>
      </c>
      <c r="G265" s="42" t="s">
        <v>937</v>
      </c>
      <c r="H265" s="46">
        <v>43</v>
      </c>
      <c r="I265" s="42">
        <v>11</v>
      </c>
      <c r="J265" s="42">
        <v>1</v>
      </c>
      <c r="K265" s="45">
        <v>100000</v>
      </c>
      <c r="L265" s="196">
        <v>1</v>
      </c>
      <c r="M265" s="47">
        <f t="shared" si="3"/>
        <v>100000</v>
      </c>
      <c r="N265" s="47">
        <f t="shared" si="53"/>
        <v>100000</v>
      </c>
      <c r="O265" s="794"/>
      <c r="P265" s="725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  <c r="AA265" s="246"/>
      <c r="AB265" s="246"/>
    </row>
    <row r="266" spans="1:28" ht="12" customHeight="1">
      <c r="A266" s="836">
        <v>124</v>
      </c>
      <c r="B266" s="771" t="s">
        <v>938</v>
      </c>
      <c r="C266" s="24" t="s">
        <v>936</v>
      </c>
      <c r="D266" s="24" t="s">
        <v>936</v>
      </c>
      <c r="E266" s="24" t="s">
        <v>29</v>
      </c>
      <c r="F266" s="24" t="s">
        <v>30</v>
      </c>
      <c r="G266" s="24" t="s">
        <v>937</v>
      </c>
      <c r="H266" s="28">
        <v>36</v>
      </c>
      <c r="I266" s="24">
        <v>7</v>
      </c>
      <c r="J266" s="24">
        <v>1</v>
      </c>
      <c r="K266" s="87">
        <v>50000</v>
      </c>
      <c r="L266" s="193">
        <v>1</v>
      </c>
      <c r="M266" s="27">
        <f t="shared" si="3"/>
        <v>50000</v>
      </c>
      <c r="N266" s="27">
        <f t="shared" si="53"/>
        <v>50000</v>
      </c>
      <c r="O266" s="793">
        <f>N266+N267</f>
        <v>125000</v>
      </c>
      <c r="P266" s="754">
        <f>O266*20%</f>
        <v>25000</v>
      </c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  <c r="AA266" s="246"/>
      <c r="AB266" s="246"/>
    </row>
    <row r="267" spans="1:28" ht="12" customHeight="1">
      <c r="A267" s="837"/>
      <c r="B267" s="773"/>
      <c r="C267" s="42" t="s">
        <v>936</v>
      </c>
      <c r="D267" s="42" t="s">
        <v>936</v>
      </c>
      <c r="E267" s="42" t="s">
        <v>29</v>
      </c>
      <c r="F267" s="42" t="s">
        <v>33</v>
      </c>
      <c r="G267" s="42" t="s">
        <v>937</v>
      </c>
      <c r="H267" s="46">
        <v>43</v>
      </c>
      <c r="I267" s="42">
        <v>14</v>
      </c>
      <c r="J267" s="42">
        <v>2</v>
      </c>
      <c r="K267" s="45">
        <v>75000</v>
      </c>
      <c r="L267" s="196">
        <v>1</v>
      </c>
      <c r="M267" s="47">
        <f t="shared" si="3"/>
        <v>75000</v>
      </c>
      <c r="N267" s="47">
        <f t="shared" si="53"/>
        <v>75000</v>
      </c>
      <c r="O267" s="794"/>
      <c r="P267" s="725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  <c r="AA267" s="246"/>
      <c r="AB267" s="246"/>
    </row>
    <row r="268" spans="1:28" ht="21" customHeight="1">
      <c r="A268" s="272">
        <v>125</v>
      </c>
      <c r="B268" s="361" t="s">
        <v>939</v>
      </c>
      <c r="C268" s="58" t="s">
        <v>936</v>
      </c>
      <c r="D268" s="58" t="s">
        <v>936</v>
      </c>
      <c r="E268" s="58" t="s">
        <v>29</v>
      </c>
      <c r="F268" s="58" t="s">
        <v>33</v>
      </c>
      <c r="G268" s="58" t="s">
        <v>937</v>
      </c>
      <c r="H268" s="62">
        <v>43</v>
      </c>
      <c r="I268" s="58">
        <v>3</v>
      </c>
      <c r="J268" s="58">
        <v>1</v>
      </c>
      <c r="K268" s="61">
        <v>100000</v>
      </c>
      <c r="L268" s="151">
        <v>0.3</v>
      </c>
      <c r="M268" s="63">
        <f t="shared" si="3"/>
        <v>30000</v>
      </c>
      <c r="N268" s="63">
        <f t="shared" si="53"/>
        <v>9000</v>
      </c>
      <c r="O268" s="406">
        <f t="shared" ref="O268:O270" si="54">N268</f>
        <v>9000</v>
      </c>
      <c r="P268" s="362">
        <f t="shared" ref="P268:P271" si="55">O268*20%</f>
        <v>1800</v>
      </c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  <c r="AA268" s="246"/>
      <c r="AB268" s="246"/>
    </row>
    <row r="269" spans="1:28" ht="21" customHeight="1">
      <c r="A269" s="272">
        <v>126</v>
      </c>
      <c r="B269" s="365" t="s">
        <v>940</v>
      </c>
      <c r="C269" s="30" t="s">
        <v>936</v>
      </c>
      <c r="D269" s="30" t="s">
        <v>936</v>
      </c>
      <c r="E269" s="30" t="s">
        <v>29</v>
      </c>
      <c r="F269" s="30" t="s">
        <v>33</v>
      </c>
      <c r="G269" s="30" t="s">
        <v>937</v>
      </c>
      <c r="H269" s="37">
        <v>43</v>
      </c>
      <c r="I269" s="30">
        <v>5</v>
      </c>
      <c r="J269" s="30">
        <v>1</v>
      </c>
      <c r="K269" s="36">
        <v>100000</v>
      </c>
      <c r="L269" s="152">
        <v>0.3</v>
      </c>
      <c r="M269" s="33">
        <f t="shared" si="3"/>
        <v>30000</v>
      </c>
      <c r="N269" s="33">
        <f t="shared" si="53"/>
        <v>9000</v>
      </c>
      <c r="O269" s="407">
        <f t="shared" si="54"/>
        <v>9000</v>
      </c>
      <c r="P269" s="366">
        <f t="shared" si="55"/>
        <v>1800</v>
      </c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</row>
    <row r="270" spans="1:28" ht="25.5" customHeight="1">
      <c r="A270" s="272">
        <v>127</v>
      </c>
      <c r="B270" s="363" t="s">
        <v>941</v>
      </c>
      <c r="C270" s="79" t="s">
        <v>936</v>
      </c>
      <c r="D270" s="79" t="s">
        <v>936</v>
      </c>
      <c r="E270" s="79" t="s">
        <v>29</v>
      </c>
      <c r="F270" s="79" t="s">
        <v>33</v>
      </c>
      <c r="G270" s="79" t="s">
        <v>937</v>
      </c>
      <c r="H270" s="83">
        <v>43</v>
      </c>
      <c r="I270" s="79">
        <v>9</v>
      </c>
      <c r="J270" s="79">
        <v>3</v>
      </c>
      <c r="K270" s="82">
        <v>37500</v>
      </c>
      <c r="L270" s="134">
        <v>1</v>
      </c>
      <c r="M270" s="84">
        <f t="shared" si="3"/>
        <v>37500</v>
      </c>
      <c r="N270" s="84">
        <f t="shared" si="53"/>
        <v>37500</v>
      </c>
      <c r="O270" s="408">
        <f t="shared" si="54"/>
        <v>37500</v>
      </c>
      <c r="P270" s="364">
        <f t="shared" si="55"/>
        <v>7500</v>
      </c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  <c r="AA270" s="246"/>
      <c r="AB270" s="246"/>
    </row>
    <row r="271" spans="1:28" ht="12" customHeight="1">
      <c r="A271" s="836">
        <v>128</v>
      </c>
      <c r="B271" s="771" t="s">
        <v>942</v>
      </c>
      <c r="C271" s="24" t="s">
        <v>936</v>
      </c>
      <c r="D271" s="24" t="s">
        <v>936</v>
      </c>
      <c r="E271" s="24" t="s">
        <v>29</v>
      </c>
      <c r="F271" s="24" t="s">
        <v>30</v>
      </c>
      <c r="G271" s="24" t="s">
        <v>937</v>
      </c>
      <c r="H271" s="28">
        <v>36</v>
      </c>
      <c r="I271" s="24">
        <v>8</v>
      </c>
      <c r="J271" s="24">
        <v>1</v>
      </c>
      <c r="K271" s="87">
        <v>50000</v>
      </c>
      <c r="L271" s="193">
        <v>1</v>
      </c>
      <c r="M271" s="27">
        <f t="shared" si="3"/>
        <v>50000</v>
      </c>
      <c r="N271" s="27">
        <f t="shared" si="53"/>
        <v>50000</v>
      </c>
      <c r="O271" s="793">
        <f>N271+N272</f>
        <v>125000</v>
      </c>
      <c r="P271" s="754">
        <f t="shared" si="55"/>
        <v>25000</v>
      </c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  <c r="AA271" s="246"/>
      <c r="AB271" s="246"/>
    </row>
    <row r="272" spans="1:28" ht="12" customHeight="1">
      <c r="A272" s="837"/>
      <c r="B272" s="773"/>
      <c r="C272" s="42" t="s">
        <v>936</v>
      </c>
      <c r="D272" s="42" t="s">
        <v>936</v>
      </c>
      <c r="E272" s="42" t="s">
        <v>29</v>
      </c>
      <c r="F272" s="42" t="s">
        <v>33</v>
      </c>
      <c r="G272" s="42" t="s">
        <v>937</v>
      </c>
      <c r="H272" s="46">
        <v>43</v>
      </c>
      <c r="I272" s="42">
        <v>20</v>
      </c>
      <c r="J272" s="42">
        <v>2</v>
      </c>
      <c r="K272" s="45">
        <v>75000</v>
      </c>
      <c r="L272" s="196">
        <v>1</v>
      </c>
      <c r="M272" s="47">
        <f t="shared" si="3"/>
        <v>75000</v>
      </c>
      <c r="N272" s="47">
        <f t="shared" si="53"/>
        <v>75000</v>
      </c>
      <c r="O272" s="794"/>
      <c r="P272" s="725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  <c r="AA272" s="246"/>
      <c r="AB272" s="246"/>
    </row>
    <row r="273" spans="1:28" ht="12" customHeight="1">
      <c r="A273" s="836">
        <v>129</v>
      </c>
      <c r="B273" s="771" t="s">
        <v>943</v>
      </c>
      <c r="C273" s="24" t="s">
        <v>936</v>
      </c>
      <c r="D273" s="24" t="s">
        <v>936</v>
      </c>
      <c r="E273" s="24" t="s">
        <v>944</v>
      </c>
      <c r="F273" s="24" t="s">
        <v>30</v>
      </c>
      <c r="G273" s="24" t="s">
        <v>937</v>
      </c>
      <c r="H273" s="28">
        <v>36</v>
      </c>
      <c r="I273" s="24">
        <v>13</v>
      </c>
      <c r="J273" s="24">
        <v>3</v>
      </c>
      <c r="K273" s="87">
        <v>1000</v>
      </c>
      <c r="L273" s="193">
        <v>1</v>
      </c>
      <c r="M273" s="27">
        <f t="shared" si="3"/>
        <v>1000</v>
      </c>
      <c r="N273" s="27">
        <f t="shared" si="53"/>
        <v>1000</v>
      </c>
      <c r="O273" s="793">
        <f>N273+N274</f>
        <v>6000</v>
      </c>
      <c r="P273" s="754">
        <f>O273*20%</f>
        <v>1200</v>
      </c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  <c r="AA273" s="246"/>
      <c r="AB273" s="246"/>
    </row>
    <row r="274" spans="1:28" ht="12" customHeight="1">
      <c r="A274" s="837"/>
      <c r="B274" s="773"/>
      <c r="C274" s="42" t="s">
        <v>936</v>
      </c>
      <c r="D274" s="42" t="s">
        <v>936</v>
      </c>
      <c r="E274" s="42" t="s">
        <v>944</v>
      </c>
      <c r="F274" s="42" t="s">
        <v>33</v>
      </c>
      <c r="G274" s="42" t="s">
        <v>937</v>
      </c>
      <c r="H274" s="46">
        <v>43</v>
      </c>
      <c r="I274" s="42">
        <v>13</v>
      </c>
      <c r="J274" s="42">
        <v>1</v>
      </c>
      <c r="K274" s="45">
        <v>5000</v>
      </c>
      <c r="L274" s="196">
        <v>1</v>
      </c>
      <c r="M274" s="47">
        <f t="shared" si="3"/>
        <v>5000</v>
      </c>
      <c r="N274" s="47">
        <f t="shared" si="53"/>
        <v>5000</v>
      </c>
      <c r="O274" s="794"/>
      <c r="P274" s="725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</row>
    <row r="275" spans="1:28" ht="22.5" customHeight="1">
      <c r="A275" s="272">
        <v>130</v>
      </c>
      <c r="B275" s="353" t="s">
        <v>945</v>
      </c>
      <c r="C275" s="183" t="s">
        <v>936</v>
      </c>
      <c r="D275" s="183" t="s">
        <v>936</v>
      </c>
      <c r="E275" s="183" t="s">
        <v>946</v>
      </c>
      <c r="F275" s="183" t="s">
        <v>33</v>
      </c>
      <c r="G275" s="183" t="s">
        <v>937</v>
      </c>
      <c r="H275" s="273">
        <v>43</v>
      </c>
      <c r="I275" s="183">
        <v>4</v>
      </c>
      <c r="J275" s="183">
        <v>3</v>
      </c>
      <c r="K275" s="131">
        <v>0</v>
      </c>
      <c r="L275" s="132">
        <v>0</v>
      </c>
      <c r="M275" s="163">
        <f t="shared" si="3"/>
        <v>0</v>
      </c>
      <c r="N275" s="163">
        <f t="shared" si="53"/>
        <v>0</v>
      </c>
      <c r="O275" s="368">
        <f>N275</f>
        <v>0</v>
      </c>
      <c r="P275" s="354">
        <f t="shared" ref="P275:P276" si="56">O275*20%</f>
        <v>0</v>
      </c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  <c r="AA275" s="246"/>
      <c r="AB275" s="246"/>
    </row>
    <row r="276" spans="1:28" ht="12" customHeight="1">
      <c r="A276" s="836">
        <v>131</v>
      </c>
      <c r="B276" s="771" t="s">
        <v>947</v>
      </c>
      <c r="C276" s="24" t="s">
        <v>936</v>
      </c>
      <c r="D276" s="24" t="s">
        <v>936</v>
      </c>
      <c r="E276" s="24" t="s">
        <v>946</v>
      </c>
      <c r="F276" s="24" t="s">
        <v>30</v>
      </c>
      <c r="G276" s="24" t="s">
        <v>937</v>
      </c>
      <c r="H276" s="28">
        <v>36</v>
      </c>
      <c r="I276" s="24">
        <v>7</v>
      </c>
      <c r="J276" s="24">
        <v>3</v>
      </c>
      <c r="K276" s="87">
        <v>0</v>
      </c>
      <c r="L276" s="193">
        <v>0</v>
      </c>
      <c r="M276" s="27">
        <f t="shared" si="3"/>
        <v>0</v>
      </c>
      <c r="N276" s="27">
        <f t="shared" si="53"/>
        <v>0</v>
      </c>
      <c r="O276" s="793">
        <f>N276+N277</f>
        <v>0</v>
      </c>
      <c r="P276" s="754">
        <f t="shared" si="56"/>
        <v>0</v>
      </c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  <c r="AA276" s="246"/>
      <c r="AB276" s="246"/>
    </row>
    <row r="277" spans="1:28" ht="12" customHeight="1">
      <c r="A277" s="837"/>
      <c r="B277" s="773"/>
      <c r="C277" s="42" t="s">
        <v>936</v>
      </c>
      <c r="D277" s="42" t="s">
        <v>936</v>
      </c>
      <c r="E277" s="42" t="s">
        <v>946</v>
      </c>
      <c r="F277" s="42" t="s">
        <v>33</v>
      </c>
      <c r="G277" s="42" t="s">
        <v>937</v>
      </c>
      <c r="H277" s="46">
        <v>43</v>
      </c>
      <c r="I277" s="42">
        <v>11</v>
      </c>
      <c r="J277" s="42">
        <v>3</v>
      </c>
      <c r="K277" s="45">
        <v>0</v>
      </c>
      <c r="L277" s="196">
        <v>0</v>
      </c>
      <c r="M277" s="47">
        <f t="shared" si="3"/>
        <v>0</v>
      </c>
      <c r="N277" s="47">
        <f t="shared" si="53"/>
        <v>0</v>
      </c>
      <c r="O277" s="794"/>
      <c r="P277" s="725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  <c r="AA277" s="246"/>
      <c r="AB277" s="246"/>
    </row>
    <row r="278" spans="1:28" ht="25.5" customHeight="1">
      <c r="A278" s="272">
        <v>132</v>
      </c>
      <c r="B278" s="361" t="s">
        <v>948</v>
      </c>
      <c r="C278" s="58" t="s">
        <v>936</v>
      </c>
      <c r="D278" s="58" t="s">
        <v>936</v>
      </c>
      <c r="E278" s="58" t="s">
        <v>29</v>
      </c>
      <c r="F278" s="58" t="s">
        <v>30</v>
      </c>
      <c r="G278" s="58" t="s">
        <v>937</v>
      </c>
      <c r="H278" s="62">
        <v>36</v>
      </c>
      <c r="I278" s="58">
        <v>10</v>
      </c>
      <c r="J278" s="58">
        <v>1</v>
      </c>
      <c r="K278" s="61">
        <v>50000</v>
      </c>
      <c r="L278" s="151">
        <v>1</v>
      </c>
      <c r="M278" s="63">
        <f t="shared" si="3"/>
        <v>50000</v>
      </c>
      <c r="N278" s="63">
        <f t="shared" si="53"/>
        <v>50000</v>
      </c>
      <c r="O278" s="406">
        <f t="shared" ref="O278:O279" si="57">N278</f>
        <v>50000</v>
      </c>
      <c r="P278" s="362">
        <f t="shared" ref="P278:P280" si="58">O278*20%</f>
        <v>10000</v>
      </c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  <c r="AA278" s="246"/>
      <c r="AB278" s="246"/>
    </row>
    <row r="279" spans="1:28" ht="24.75" customHeight="1">
      <c r="A279" s="272">
        <v>133</v>
      </c>
      <c r="B279" s="409" t="s">
        <v>949</v>
      </c>
      <c r="C279" s="79" t="s">
        <v>936</v>
      </c>
      <c r="D279" s="79" t="s">
        <v>936</v>
      </c>
      <c r="E279" s="79" t="s">
        <v>29</v>
      </c>
      <c r="F279" s="79" t="s">
        <v>33</v>
      </c>
      <c r="G279" s="79" t="s">
        <v>937</v>
      </c>
      <c r="H279" s="83">
        <v>43</v>
      </c>
      <c r="I279" s="79">
        <v>15</v>
      </c>
      <c r="J279" s="79">
        <v>1</v>
      </c>
      <c r="K279" s="82">
        <v>100000</v>
      </c>
      <c r="L279" s="134">
        <v>1</v>
      </c>
      <c r="M279" s="84">
        <f t="shared" si="3"/>
        <v>100000</v>
      </c>
      <c r="N279" s="84">
        <f t="shared" si="53"/>
        <v>100000</v>
      </c>
      <c r="O279" s="408">
        <f t="shared" si="57"/>
        <v>100000</v>
      </c>
      <c r="P279" s="364">
        <f t="shared" si="58"/>
        <v>20000</v>
      </c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</row>
    <row r="280" spans="1:28" ht="12" customHeight="1">
      <c r="A280" s="836">
        <v>134</v>
      </c>
      <c r="B280" s="771" t="s">
        <v>950</v>
      </c>
      <c r="C280" s="24" t="s">
        <v>936</v>
      </c>
      <c r="D280" s="24" t="s">
        <v>936</v>
      </c>
      <c r="E280" s="24" t="s">
        <v>29</v>
      </c>
      <c r="F280" s="24" t="s">
        <v>33</v>
      </c>
      <c r="G280" s="24" t="s">
        <v>937</v>
      </c>
      <c r="H280" s="28">
        <v>43</v>
      </c>
      <c r="I280" s="24">
        <v>10</v>
      </c>
      <c r="J280" s="24">
        <v>2</v>
      </c>
      <c r="K280" s="87">
        <v>75000</v>
      </c>
      <c r="L280" s="193">
        <v>1</v>
      </c>
      <c r="M280" s="27">
        <f t="shared" si="3"/>
        <v>75000</v>
      </c>
      <c r="N280" s="27">
        <f t="shared" si="53"/>
        <v>75000</v>
      </c>
      <c r="O280" s="793">
        <f>N280+N281</f>
        <v>86250</v>
      </c>
      <c r="P280" s="754">
        <f t="shared" si="58"/>
        <v>17250</v>
      </c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</row>
    <row r="281" spans="1:28" ht="12" customHeight="1">
      <c r="A281" s="837"/>
      <c r="B281" s="773"/>
      <c r="C281" s="42" t="s">
        <v>936</v>
      </c>
      <c r="D281" s="42" t="s">
        <v>936</v>
      </c>
      <c r="E281" s="42" t="s">
        <v>29</v>
      </c>
      <c r="F281" s="42" t="s">
        <v>30</v>
      </c>
      <c r="G281" s="42" t="s">
        <v>937</v>
      </c>
      <c r="H281" s="46">
        <v>36</v>
      </c>
      <c r="I281" s="42">
        <v>4</v>
      </c>
      <c r="J281" s="42">
        <v>2</v>
      </c>
      <c r="K281" s="45">
        <v>37500</v>
      </c>
      <c r="L281" s="196">
        <v>0.3</v>
      </c>
      <c r="M281" s="47">
        <f t="shared" si="3"/>
        <v>11250</v>
      </c>
      <c r="N281" s="45">
        <v>11250</v>
      </c>
      <c r="O281" s="794"/>
      <c r="P281" s="725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  <c r="AA281" s="246"/>
      <c r="AB281" s="246"/>
    </row>
    <row r="282" spans="1:28" ht="22.5" customHeight="1">
      <c r="A282" s="272">
        <v>135</v>
      </c>
      <c r="B282" s="353" t="s">
        <v>951</v>
      </c>
      <c r="C282" s="183" t="s">
        <v>936</v>
      </c>
      <c r="D282" s="183" t="s">
        <v>936</v>
      </c>
      <c r="E282" s="183" t="s">
        <v>51</v>
      </c>
      <c r="F282" s="183" t="s">
        <v>30</v>
      </c>
      <c r="G282" s="183" t="s">
        <v>937</v>
      </c>
      <c r="H282" s="273">
        <v>36</v>
      </c>
      <c r="I282" s="183">
        <v>13</v>
      </c>
      <c r="J282" s="183">
        <v>2</v>
      </c>
      <c r="K282" s="131">
        <v>3750</v>
      </c>
      <c r="L282" s="132">
        <v>1</v>
      </c>
      <c r="M282" s="163">
        <f t="shared" si="3"/>
        <v>3750</v>
      </c>
      <c r="N282" s="163">
        <f>L282*M282</f>
        <v>3750</v>
      </c>
      <c r="O282" s="133">
        <f>L282*M282</f>
        <v>3750</v>
      </c>
      <c r="P282" s="354">
        <f t="shared" ref="P282:P283" si="59">O282*20%</f>
        <v>750</v>
      </c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</row>
    <row r="283" spans="1:28" ht="12" customHeight="1">
      <c r="A283" s="836">
        <v>136</v>
      </c>
      <c r="B283" s="771" t="s">
        <v>952</v>
      </c>
      <c r="C283" s="24" t="s">
        <v>936</v>
      </c>
      <c r="D283" s="24" t="s">
        <v>936</v>
      </c>
      <c r="E283" s="24" t="s">
        <v>29</v>
      </c>
      <c r="F283" s="24" t="s">
        <v>33</v>
      </c>
      <c r="G283" s="24" t="s">
        <v>937</v>
      </c>
      <c r="H283" s="28">
        <v>43</v>
      </c>
      <c r="I283" s="24">
        <v>5</v>
      </c>
      <c r="J283" s="24">
        <v>3</v>
      </c>
      <c r="K283" s="87">
        <v>37500</v>
      </c>
      <c r="L283" s="193">
        <v>0.3</v>
      </c>
      <c r="M283" s="27">
        <f t="shared" si="3"/>
        <v>11250</v>
      </c>
      <c r="N283" s="87">
        <v>11250</v>
      </c>
      <c r="O283" s="793">
        <f>SUM(N283:N284)</f>
        <v>11250</v>
      </c>
      <c r="P283" s="754">
        <f t="shared" si="59"/>
        <v>2250</v>
      </c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</row>
    <row r="284" spans="1:28" ht="12" customHeight="1">
      <c r="A284" s="837"/>
      <c r="B284" s="773"/>
      <c r="C284" s="42" t="s">
        <v>936</v>
      </c>
      <c r="D284" s="42" t="s">
        <v>936</v>
      </c>
      <c r="E284" s="42" t="s">
        <v>29</v>
      </c>
      <c r="F284" s="42" t="s">
        <v>30</v>
      </c>
      <c r="G284" s="42" t="s">
        <v>937</v>
      </c>
      <c r="H284" s="46">
        <v>36</v>
      </c>
      <c r="I284" s="42">
        <v>2</v>
      </c>
      <c r="J284" s="42">
        <v>2</v>
      </c>
      <c r="K284" s="45">
        <v>37500</v>
      </c>
      <c r="L284" s="196">
        <v>0</v>
      </c>
      <c r="M284" s="47">
        <f t="shared" si="3"/>
        <v>0</v>
      </c>
      <c r="N284" s="47">
        <f t="shared" ref="N284:N291" si="60">L284*M284</f>
        <v>0</v>
      </c>
      <c r="O284" s="794"/>
      <c r="P284" s="725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  <c r="AA284" s="246"/>
      <c r="AB284" s="246"/>
    </row>
    <row r="285" spans="1:28" ht="16.5" customHeight="1">
      <c r="A285" s="272">
        <v>137</v>
      </c>
      <c r="B285" s="361" t="s">
        <v>953</v>
      </c>
      <c r="C285" s="58" t="s">
        <v>936</v>
      </c>
      <c r="D285" s="58" t="s">
        <v>936</v>
      </c>
      <c r="E285" s="58" t="s">
        <v>944</v>
      </c>
      <c r="F285" s="58" t="s">
        <v>30</v>
      </c>
      <c r="G285" s="58" t="s">
        <v>937</v>
      </c>
      <c r="H285" s="62">
        <v>36</v>
      </c>
      <c r="I285" s="58">
        <v>6</v>
      </c>
      <c r="J285" s="58">
        <v>3</v>
      </c>
      <c r="K285" s="61">
        <v>1000</v>
      </c>
      <c r="L285" s="151">
        <v>1</v>
      </c>
      <c r="M285" s="63">
        <f t="shared" si="3"/>
        <v>1000</v>
      </c>
      <c r="N285" s="63">
        <f t="shared" si="60"/>
        <v>1000</v>
      </c>
      <c r="O285" s="406">
        <f t="shared" ref="O285:O287" si="61">N285</f>
        <v>1000</v>
      </c>
      <c r="P285" s="362">
        <f t="shared" ref="P285:P292" si="62">O285*20%</f>
        <v>200</v>
      </c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  <c r="AA285" s="246"/>
      <c r="AB285" s="246"/>
    </row>
    <row r="286" spans="1:28" ht="22.5" customHeight="1">
      <c r="A286" s="272">
        <v>138</v>
      </c>
      <c r="B286" s="365" t="s">
        <v>585</v>
      </c>
      <c r="C286" s="30" t="s">
        <v>936</v>
      </c>
      <c r="D286" s="30" t="s">
        <v>936</v>
      </c>
      <c r="E286" s="30" t="s">
        <v>944</v>
      </c>
      <c r="F286" s="30" t="s">
        <v>33</v>
      </c>
      <c r="G286" s="30" t="s">
        <v>937</v>
      </c>
      <c r="H286" s="37">
        <v>43</v>
      </c>
      <c r="I286" s="30">
        <v>14</v>
      </c>
      <c r="J286" s="30">
        <v>1</v>
      </c>
      <c r="K286" s="36">
        <v>5000</v>
      </c>
      <c r="L286" s="152">
        <v>1</v>
      </c>
      <c r="M286" s="33">
        <f t="shared" si="3"/>
        <v>5000</v>
      </c>
      <c r="N286" s="33">
        <f t="shared" si="60"/>
        <v>5000</v>
      </c>
      <c r="O286" s="407">
        <f t="shared" si="61"/>
        <v>5000</v>
      </c>
      <c r="P286" s="366">
        <f t="shared" si="62"/>
        <v>1000</v>
      </c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  <c r="AA286" s="246"/>
      <c r="AB286" s="246"/>
    </row>
    <row r="287" spans="1:28" ht="22.5" customHeight="1">
      <c r="A287" s="272">
        <v>139</v>
      </c>
      <c r="B287" s="365" t="s">
        <v>954</v>
      </c>
      <c r="C287" s="30" t="s">
        <v>936</v>
      </c>
      <c r="D287" s="30" t="s">
        <v>936</v>
      </c>
      <c r="E287" s="30" t="s">
        <v>944</v>
      </c>
      <c r="F287" s="30" t="s">
        <v>33</v>
      </c>
      <c r="G287" s="30" t="s">
        <v>937</v>
      </c>
      <c r="H287" s="37">
        <v>43</v>
      </c>
      <c r="I287" s="30">
        <v>12</v>
      </c>
      <c r="J287" s="30">
        <v>3</v>
      </c>
      <c r="K287" s="36">
        <v>2250</v>
      </c>
      <c r="L287" s="152">
        <v>1</v>
      </c>
      <c r="M287" s="33">
        <f t="shared" si="3"/>
        <v>2250</v>
      </c>
      <c r="N287" s="33">
        <f t="shared" si="60"/>
        <v>2250</v>
      </c>
      <c r="O287" s="407">
        <f t="shared" si="61"/>
        <v>2250</v>
      </c>
      <c r="P287" s="366">
        <f t="shared" si="62"/>
        <v>450</v>
      </c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</row>
    <row r="288" spans="1:28" ht="22.5" customHeight="1">
      <c r="A288" s="272">
        <v>140</v>
      </c>
      <c r="B288" s="365" t="s">
        <v>955</v>
      </c>
      <c r="C288" s="30" t="s">
        <v>936</v>
      </c>
      <c r="D288" s="30" t="s">
        <v>936</v>
      </c>
      <c r="E288" s="30" t="s">
        <v>946</v>
      </c>
      <c r="F288" s="30" t="s">
        <v>33</v>
      </c>
      <c r="G288" s="30" t="s">
        <v>937</v>
      </c>
      <c r="H288" s="37">
        <v>43</v>
      </c>
      <c r="I288" s="30">
        <v>9</v>
      </c>
      <c r="J288" s="30">
        <v>2</v>
      </c>
      <c r="K288" s="36">
        <v>0</v>
      </c>
      <c r="L288" s="152">
        <v>0</v>
      </c>
      <c r="M288" s="33">
        <f t="shared" si="3"/>
        <v>0</v>
      </c>
      <c r="N288" s="33">
        <f t="shared" si="60"/>
        <v>0</v>
      </c>
      <c r="O288" s="410">
        <v>0</v>
      </c>
      <c r="P288" s="366">
        <f t="shared" si="62"/>
        <v>0</v>
      </c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</row>
    <row r="289" spans="1:28" ht="21" customHeight="1">
      <c r="A289" s="272">
        <v>141</v>
      </c>
      <c r="B289" s="365" t="s">
        <v>956</v>
      </c>
      <c r="C289" s="30" t="s">
        <v>936</v>
      </c>
      <c r="D289" s="30" t="s">
        <v>936</v>
      </c>
      <c r="E289" s="30" t="s">
        <v>957</v>
      </c>
      <c r="F289" s="30" t="s">
        <v>33</v>
      </c>
      <c r="G289" s="30" t="s">
        <v>937</v>
      </c>
      <c r="H289" s="37">
        <v>43</v>
      </c>
      <c r="I289" s="30">
        <v>13</v>
      </c>
      <c r="J289" s="30">
        <v>2</v>
      </c>
      <c r="K289" s="36">
        <v>0</v>
      </c>
      <c r="L289" s="152">
        <v>0</v>
      </c>
      <c r="M289" s="33">
        <f t="shared" si="3"/>
        <v>0</v>
      </c>
      <c r="N289" s="33">
        <f t="shared" si="60"/>
        <v>0</v>
      </c>
      <c r="O289" s="410">
        <v>0</v>
      </c>
      <c r="P289" s="366">
        <f t="shared" si="62"/>
        <v>0</v>
      </c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  <c r="AA289" s="246"/>
      <c r="AB289" s="246"/>
    </row>
    <row r="290" spans="1:28" ht="27" customHeight="1">
      <c r="A290" s="272">
        <v>142</v>
      </c>
      <c r="B290" s="365" t="s">
        <v>958</v>
      </c>
      <c r="C290" s="30" t="s">
        <v>936</v>
      </c>
      <c r="D290" s="30" t="s">
        <v>936</v>
      </c>
      <c r="E290" s="30" t="s">
        <v>29</v>
      </c>
      <c r="F290" s="30" t="s">
        <v>30</v>
      </c>
      <c r="G290" s="30" t="s">
        <v>937</v>
      </c>
      <c r="H290" s="37">
        <v>43</v>
      </c>
      <c r="I290" s="30">
        <v>8</v>
      </c>
      <c r="J290" s="30">
        <v>1</v>
      </c>
      <c r="K290" s="36">
        <v>50000</v>
      </c>
      <c r="L290" s="152">
        <v>1</v>
      </c>
      <c r="M290" s="33">
        <f t="shared" si="3"/>
        <v>50000</v>
      </c>
      <c r="N290" s="33">
        <f t="shared" si="60"/>
        <v>50000</v>
      </c>
      <c r="O290" s="225">
        <f>N290+N291</f>
        <v>50000</v>
      </c>
      <c r="P290" s="366">
        <f t="shared" si="62"/>
        <v>10000</v>
      </c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</row>
    <row r="291" spans="1:28" ht="16.5" customHeight="1">
      <c r="A291" s="272">
        <v>143</v>
      </c>
      <c r="B291" s="363" t="s">
        <v>959</v>
      </c>
      <c r="C291" s="79" t="s">
        <v>936</v>
      </c>
      <c r="D291" s="79" t="s">
        <v>936</v>
      </c>
      <c r="E291" s="79" t="s">
        <v>946</v>
      </c>
      <c r="F291" s="79" t="s">
        <v>33</v>
      </c>
      <c r="G291" s="79" t="s">
        <v>937</v>
      </c>
      <c r="H291" s="83">
        <v>43</v>
      </c>
      <c r="I291" s="79">
        <v>9</v>
      </c>
      <c r="J291" s="79">
        <v>1</v>
      </c>
      <c r="K291" s="82">
        <v>0</v>
      </c>
      <c r="L291" s="134">
        <v>0</v>
      </c>
      <c r="M291" s="84">
        <f t="shared" si="3"/>
        <v>0</v>
      </c>
      <c r="N291" s="84">
        <f t="shared" si="60"/>
        <v>0</v>
      </c>
      <c r="O291" s="411">
        <v>0</v>
      </c>
      <c r="P291" s="364">
        <f t="shared" si="62"/>
        <v>0</v>
      </c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</row>
    <row r="292" spans="1:28" ht="12" customHeight="1">
      <c r="A292" s="836">
        <v>144</v>
      </c>
      <c r="B292" s="771" t="s">
        <v>960</v>
      </c>
      <c r="C292" s="24" t="s">
        <v>961</v>
      </c>
      <c r="D292" s="24" t="s">
        <v>962</v>
      </c>
      <c r="E292" s="24" t="s">
        <v>29</v>
      </c>
      <c r="F292" s="24" t="s">
        <v>30</v>
      </c>
      <c r="G292" s="24" t="s">
        <v>963</v>
      </c>
      <c r="H292" s="28">
        <v>31</v>
      </c>
      <c r="I292" s="24">
        <v>3</v>
      </c>
      <c r="J292" s="24">
        <v>1</v>
      </c>
      <c r="K292" s="87">
        <v>50000</v>
      </c>
      <c r="L292" s="193">
        <v>0.3</v>
      </c>
      <c r="M292" s="27">
        <f t="shared" si="3"/>
        <v>15000</v>
      </c>
      <c r="N292" s="27">
        <f t="shared" ref="N292:N343" si="63">K292*L292</f>
        <v>15000</v>
      </c>
      <c r="O292" s="793">
        <f>N293+N292</f>
        <v>26250</v>
      </c>
      <c r="P292" s="754">
        <f t="shared" si="62"/>
        <v>5250</v>
      </c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  <c r="AA292" s="246"/>
      <c r="AB292" s="246"/>
    </row>
    <row r="293" spans="1:28" ht="19.5" customHeight="1">
      <c r="A293" s="837"/>
      <c r="B293" s="773"/>
      <c r="C293" s="42" t="s">
        <v>961</v>
      </c>
      <c r="D293" s="42" t="s">
        <v>962</v>
      </c>
      <c r="E293" s="42" t="s">
        <v>29</v>
      </c>
      <c r="F293" s="42" t="s">
        <v>33</v>
      </c>
      <c r="G293" s="42" t="s">
        <v>964</v>
      </c>
      <c r="H293" s="46">
        <v>56</v>
      </c>
      <c r="I293" s="42">
        <v>5</v>
      </c>
      <c r="J293" s="42">
        <v>3</v>
      </c>
      <c r="K293" s="45">
        <v>37500</v>
      </c>
      <c r="L293" s="196">
        <v>0.3</v>
      </c>
      <c r="M293" s="47">
        <f t="shared" si="3"/>
        <v>11250</v>
      </c>
      <c r="N293" s="47">
        <f t="shared" si="63"/>
        <v>11250</v>
      </c>
      <c r="O293" s="794"/>
      <c r="P293" s="725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  <c r="AA293" s="246"/>
      <c r="AB293" s="246"/>
    </row>
    <row r="294" spans="1:28" ht="33.75" customHeight="1">
      <c r="A294" s="272">
        <v>145</v>
      </c>
      <c r="B294" s="353" t="s">
        <v>965</v>
      </c>
      <c r="C294" s="183" t="s">
        <v>961</v>
      </c>
      <c r="D294" s="183" t="s">
        <v>962</v>
      </c>
      <c r="E294" s="183" t="s">
        <v>29</v>
      </c>
      <c r="F294" s="183" t="s">
        <v>30</v>
      </c>
      <c r="G294" s="183" t="s">
        <v>963</v>
      </c>
      <c r="H294" s="273">
        <v>31</v>
      </c>
      <c r="I294" s="183">
        <v>3</v>
      </c>
      <c r="J294" s="183">
        <v>3</v>
      </c>
      <c r="K294" s="131">
        <v>25000</v>
      </c>
      <c r="L294" s="132">
        <v>0.3</v>
      </c>
      <c r="M294" s="163">
        <f t="shared" si="3"/>
        <v>7500</v>
      </c>
      <c r="N294" s="163">
        <f t="shared" si="63"/>
        <v>7500</v>
      </c>
      <c r="O294" s="133">
        <f t="shared" ref="O294:O295" si="64">K294*L294</f>
        <v>7500</v>
      </c>
      <c r="P294" s="354">
        <f t="shared" ref="P294:P296" si="65">O294*20%</f>
        <v>1500</v>
      </c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  <c r="AA294" s="246"/>
      <c r="AB294" s="246"/>
    </row>
    <row r="295" spans="1:28" ht="54" customHeight="1">
      <c r="A295" s="272">
        <v>146</v>
      </c>
      <c r="B295" s="148" t="s">
        <v>966</v>
      </c>
      <c r="C295" s="260" t="s">
        <v>961</v>
      </c>
      <c r="D295" s="260" t="s">
        <v>962</v>
      </c>
      <c r="E295" s="260" t="s">
        <v>51</v>
      </c>
      <c r="F295" s="260" t="s">
        <v>30</v>
      </c>
      <c r="G295" s="260" t="s">
        <v>963</v>
      </c>
      <c r="H295" s="277">
        <v>31</v>
      </c>
      <c r="I295" s="260">
        <v>11</v>
      </c>
      <c r="J295" s="260">
        <v>2</v>
      </c>
      <c r="K295" s="262">
        <v>3750</v>
      </c>
      <c r="L295" s="263">
        <v>1</v>
      </c>
      <c r="M295" s="194">
        <f t="shared" si="3"/>
        <v>3750</v>
      </c>
      <c r="N295" s="194">
        <f t="shared" si="63"/>
        <v>3750</v>
      </c>
      <c r="O295" s="149">
        <f t="shared" si="64"/>
        <v>3750</v>
      </c>
      <c r="P295" s="350">
        <f t="shared" si="65"/>
        <v>750</v>
      </c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  <c r="AA295" s="246"/>
      <c r="AB295" s="246"/>
    </row>
    <row r="296" spans="1:28" ht="12" customHeight="1">
      <c r="A296" s="836">
        <v>147</v>
      </c>
      <c r="B296" s="771" t="s">
        <v>967</v>
      </c>
      <c r="C296" s="24" t="s">
        <v>961</v>
      </c>
      <c r="D296" s="24" t="s">
        <v>962</v>
      </c>
      <c r="E296" s="24" t="s">
        <v>29</v>
      </c>
      <c r="F296" s="24" t="s">
        <v>33</v>
      </c>
      <c r="G296" s="24" t="s">
        <v>964</v>
      </c>
      <c r="H296" s="28">
        <v>56</v>
      </c>
      <c r="I296" s="24">
        <v>29</v>
      </c>
      <c r="J296" s="24">
        <v>2</v>
      </c>
      <c r="K296" s="87">
        <v>75000</v>
      </c>
      <c r="L296" s="193">
        <v>1</v>
      </c>
      <c r="M296" s="27">
        <f t="shared" si="3"/>
        <v>75000</v>
      </c>
      <c r="N296" s="27">
        <f t="shared" si="63"/>
        <v>75000</v>
      </c>
      <c r="O296" s="792">
        <f>N297+N296</f>
        <v>100000</v>
      </c>
      <c r="P296" s="729">
        <f t="shared" si="65"/>
        <v>20000</v>
      </c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  <c r="AA296" s="246"/>
      <c r="AB296" s="246"/>
    </row>
    <row r="297" spans="1:28" ht="12" customHeight="1">
      <c r="A297" s="837"/>
      <c r="B297" s="773"/>
      <c r="C297" s="42" t="s">
        <v>961</v>
      </c>
      <c r="D297" s="42" t="s">
        <v>962</v>
      </c>
      <c r="E297" s="42" t="s">
        <v>29</v>
      </c>
      <c r="F297" s="42" t="s">
        <v>30</v>
      </c>
      <c r="G297" s="42" t="s">
        <v>963</v>
      </c>
      <c r="H297" s="46">
        <v>31</v>
      </c>
      <c r="I297" s="42">
        <v>13</v>
      </c>
      <c r="J297" s="42">
        <v>3</v>
      </c>
      <c r="K297" s="45">
        <v>25000</v>
      </c>
      <c r="L297" s="196">
        <v>1</v>
      </c>
      <c r="M297" s="47">
        <f t="shared" si="3"/>
        <v>25000</v>
      </c>
      <c r="N297" s="47">
        <f t="shared" si="63"/>
        <v>25000</v>
      </c>
      <c r="O297" s="775"/>
      <c r="P297" s="740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  <c r="AA297" s="246"/>
      <c r="AB297" s="246"/>
    </row>
    <row r="298" spans="1:28" ht="12" customHeight="1">
      <c r="A298" s="836">
        <v>148</v>
      </c>
      <c r="B298" s="838" t="s">
        <v>968</v>
      </c>
      <c r="C298" s="58" t="s">
        <v>961</v>
      </c>
      <c r="D298" s="58" t="s">
        <v>969</v>
      </c>
      <c r="E298" s="58" t="s">
        <v>29</v>
      </c>
      <c r="F298" s="58" t="s">
        <v>33</v>
      </c>
      <c r="G298" s="58" t="s">
        <v>970</v>
      </c>
      <c r="H298" s="62">
        <v>6</v>
      </c>
      <c r="I298" s="58">
        <v>6</v>
      </c>
      <c r="J298" s="58">
        <v>1</v>
      </c>
      <c r="K298" s="61">
        <v>100000</v>
      </c>
      <c r="L298" s="412">
        <v>0.3</v>
      </c>
      <c r="M298" s="63">
        <f t="shared" si="3"/>
        <v>30000</v>
      </c>
      <c r="N298" s="63">
        <f t="shared" si="63"/>
        <v>30000</v>
      </c>
      <c r="O298" s="741">
        <f>N298+N299+N300+N301</f>
        <v>41250</v>
      </c>
      <c r="P298" s="743">
        <f>O298*20%</f>
        <v>8250</v>
      </c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  <c r="AA298" s="246"/>
      <c r="AB298" s="246"/>
    </row>
    <row r="299" spans="1:28" ht="12" customHeight="1">
      <c r="A299" s="803"/>
      <c r="B299" s="772"/>
      <c r="C299" s="30" t="s">
        <v>961</v>
      </c>
      <c r="D299" s="30" t="s">
        <v>969</v>
      </c>
      <c r="E299" s="30" t="s">
        <v>29</v>
      </c>
      <c r="F299" s="30" t="s">
        <v>33</v>
      </c>
      <c r="G299" s="30" t="s">
        <v>970</v>
      </c>
      <c r="H299" s="37">
        <v>6</v>
      </c>
      <c r="I299" s="30">
        <v>7</v>
      </c>
      <c r="J299" s="30">
        <v>2</v>
      </c>
      <c r="K299" s="36">
        <f>75000*30%</f>
        <v>22500</v>
      </c>
      <c r="L299" s="413">
        <v>0.25</v>
      </c>
      <c r="M299" s="33">
        <f t="shared" si="3"/>
        <v>5625</v>
      </c>
      <c r="N299" s="33">
        <f t="shared" si="63"/>
        <v>5625</v>
      </c>
      <c r="O299" s="747"/>
      <c r="P299" s="752"/>
      <c r="Q299" s="106"/>
      <c r="R299" s="246"/>
      <c r="S299" s="246"/>
      <c r="T299" s="246"/>
      <c r="U299" s="246"/>
      <c r="V299" s="246"/>
      <c r="W299" s="246"/>
      <c r="X299" s="246"/>
      <c r="Y299" s="246"/>
      <c r="Z299" s="246"/>
      <c r="AA299" s="246"/>
      <c r="AB299" s="246"/>
    </row>
    <row r="300" spans="1:28" ht="12" customHeight="1">
      <c r="A300" s="803"/>
      <c r="B300" s="772"/>
      <c r="C300" s="30" t="s">
        <v>961</v>
      </c>
      <c r="D300" s="30" t="s">
        <v>969</v>
      </c>
      <c r="E300" s="30" t="s">
        <v>29</v>
      </c>
      <c r="F300" s="30" t="s">
        <v>971</v>
      </c>
      <c r="G300" s="30" t="s">
        <v>970</v>
      </c>
      <c r="H300" s="37">
        <v>7</v>
      </c>
      <c r="I300" s="30">
        <v>7</v>
      </c>
      <c r="J300" s="30">
        <v>3</v>
      </c>
      <c r="K300" s="36">
        <f t="shared" ref="K300:K301" si="66">37500*30%</f>
        <v>11250</v>
      </c>
      <c r="L300" s="413">
        <v>0.25</v>
      </c>
      <c r="M300" s="33">
        <f t="shared" si="3"/>
        <v>2812.5</v>
      </c>
      <c r="N300" s="33">
        <f t="shared" si="63"/>
        <v>2812.5</v>
      </c>
      <c r="O300" s="747"/>
      <c r="P300" s="752"/>
      <c r="Q300" s="10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</row>
    <row r="301" spans="1:28" ht="12" customHeight="1">
      <c r="A301" s="837"/>
      <c r="B301" s="773"/>
      <c r="C301" s="42" t="s">
        <v>961</v>
      </c>
      <c r="D301" s="42" t="s">
        <v>969</v>
      </c>
      <c r="E301" s="42" t="s">
        <v>29</v>
      </c>
      <c r="F301" s="42" t="s">
        <v>33</v>
      </c>
      <c r="G301" s="42" t="s">
        <v>970</v>
      </c>
      <c r="H301" s="46">
        <v>6</v>
      </c>
      <c r="I301" s="42">
        <v>7</v>
      </c>
      <c r="J301" s="42">
        <v>3</v>
      </c>
      <c r="K301" s="45">
        <f t="shared" si="66"/>
        <v>11250</v>
      </c>
      <c r="L301" s="414">
        <v>0.25</v>
      </c>
      <c r="M301" s="47">
        <f t="shared" si="3"/>
        <v>2812.5</v>
      </c>
      <c r="N301" s="47">
        <f t="shared" si="63"/>
        <v>2812.5</v>
      </c>
      <c r="O301" s="794"/>
      <c r="P301" s="725"/>
      <c r="Q301" s="10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</row>
    <row r="302" spans="1:28" ht="13.5" customHeight="1">
      <c r="A302" s="836">
        <v>149</v>
      </c>
      <c r="B302" s="771" t="s">
        <v>972</v>
      </c>
      <c r="C302" s="24" t="s">
        <v>961</v>
      </c>
      <c r="D302" s="24" t="s">
        <v>969</v>
      </c>
      <c r="E302" s="24" t="s">
        <v>29</v>
      </c>
      <c r="F302" s="24" t="s">
        <v>33</v>
      </c>
      <c r="G302" s="24" t="s">
        <v>970</v>
      </c>
      <c r="H302" s="28">
        <v>4</v>
      </c>
      <c r="I302" s="24">
        <v>6</v>
      </c>
      <c r="J302" s="24">
        <v>1</v>
      </c>
      <c r="K302" s="87">
        <v>0</v>
      </c>
      <c r="L302" s="415">
        <v>0</v>
      </c>
      <c r="M302" s="27">
        <f t="shared" si="3"/>
        <v>0</v>
      </c>
      <c r="N302" s="27">
        <f t="shared" si="63"/>
        <v>0</v>
      </c>
      <c r="O302" s="793">
        <f>SUM(N302:N304)</f>
        <v>21562.5</v>
      </c>
      <c r="P302" s="754">
        <f>O302*20%</f>
        <v>4312.5</v>
      </c>
      <c r="Q302" s="10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</row>
    <row r="303" spans="1:28" ht="12" customHeight="1">
      <c r="A303" s="803"/>
      <c r="B303" s="772"/>
      <c r="C303" s="30" t="s">
        <v>961</v>
      </c>
      <c r="D303" s="30" t="s">
        <v>969</v>
      </c>
      <c r="E303" s="30" t="s">
        <v>29</v>
      </c>
      <c r="F303" s="30" t="s">
        <v>33</v>
      </c>
      <c r="G303" s="30" t="s">
        <v>970</v>
      </c>
      <c r="H303" s="37">
        <v>7</v>
      </c>
      <c r="I303" s="30">
        <v>10</v>
      </c>
      <c r="J303" s="30">
        <v>2</v>
      </c>
      <c r="K303" s="36">
        <v>75000</v>
      </c>
      <c r="L303" s="413">
        <v>0.25</v>
      </c>
      <c r="M303" s="33">
        <f t="shared" si="3"/>
        <v>18750</v>
      </c>
      <c r="N303" s="33">
        <f t="shared" si="63"/>
        <v>18750</v>
      </c>
      <c r="O303" s="747"/>
      <c r="P303" s="752"/>
      <c r="Q303" s="10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</row>
    <row r="304" spans="1:28" ht="12" customHeight="1">
      <c r="A304" s="837"/>
      <c r="B304" s="773"/>
      <c r="C304" s="42" t="s">
        <v>961</v>
      </c>
      <c r="D304" s="42" t="s">
        <v>969</v>
      </c>
      <c r="E304" s="42" t="s">
        <v>29</v>
      </c>
      <c r="F304" s="42" t="s">
        <v>971</v>
      </c>
      <c r="G304" s="42" t="s">
        <v>970</v>
      </c>
      <c r="H304" s="46">
        <v>6</v>
      </c>
      <c r="I304" s="42">
        <v>6</v>
      </c>
      <c r="J304" s="42">
        <v>3</v>
      </c>
      <c r="K304" s="45">
        <f>37500*30%</f>
        <v>11250</v>
      </c>
      <c r="L304" s="414">
        <v>0.25</v>
      </c>
      <c r="M304" s="47">
        <f t="shared" si="3"/>
        <v>2812.5</v>
      </c>
      <c r="N304" s="47">
        <f t="shared" si="63"/>
        <v>2812.5</v>
      </c>
      <c r="O304" s="794"/>
      <c r="P304" s="725"/>
      <c r="Q304" s="10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</row>
    <row r="305" spans="1:28" ht="18" customHeight="1">
      <c r="A305" s="272">
        <v>150</v>
      </c>
      <c r="B305" s="353" t="s">
        <v>973</v>
      </c>
      <c r="C305" s="183" t="s">
        <v>961</v>
      </c>
      <c r="D305" s="183" t="s">
        <v>969</v>
      </c>
      <c r="E305" s="183" t="s">
        <v>29</v>
      </c>
      <c r="F305" s="183" t="s">
        <v>971</v>
      </c>
      <c r="G305" s="183" t="s">
        <v>970</v>
      </c>
      <c r="H305" s="273">
        <v>6</v>
      </c>
      <c r="I305" s="183">
        <v>6</v>
      </c>
      <c r="J305" s="183">
        <v>2</v>
      </c>
      <c r="K305" s="131">
        <v>75000</v>
      </c>
      <c r="L305" s="416">
        <v>0.3</v>
      </c>
      <c r="M305" s="163">
        <f t="shared" si="3"/>
        <v>22500</v>
      </c>
      <c r="N305" s="163">
        <f t="shared" si="63"/>
        <v>22500</v>
      </c>
      <c r="O305" s="133">
        <f>K305*L305</f>
        <v>22500</v>
      </c>
      <c r="P305" s="354">
        <f t="shared" ref="P305:P306" si="67">O305*20%</f>
        <v>4500</v>
      </c>
      <c r="Q305" s="10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</row>
    <row r="306" spans="1:28" ht="12" customHeight="1">
      <c r="A306" s="836">
        <v>151</v>
      </c>
      <c r="B306" s="771" t="s">
        <v>974</v>
      </c>
      <c r="C306" s="24" t="s">
        <v>961</v>
      </c>
      <c r="D306" s="24" t="s">
        <v>969</v>
      </c>
      <c r="E306" s="24" t="s">
        <v>29</v>
      </c>
      <c r="F306" s="24" t="s">
        <v>33</v>
      </c>
      <c r="G306" s="24" t="s">
        <v>970</v>
      </c>
      <c r="H306" s="28">
        <v>7</v>
      </c>
      <c r="I306" s="24">
        <v>9</v>
      </c>
      <c r="J306" s="24">
        <v>4</v>
      </c>
      <c r="K306" s="87">
        <v>0</v>
      </c>
      <c r="L306" s="415">
        <v>0</v>
      </c>
      <c r="M306" s="27">
        <f t="shared" si="3"/>
        <v>0</v>
      </c>
      <c r="N306" s="27">
        <f t="shared" si="63"/>
        <v>0</v>
      </c>
      <c r="O306" s="793">
        <f>K307*L307</f>
        <v>22500</v>
      </c>
      <c r="P306" s="754">
        <f t="shared" si="67"/>
        <v>4500</v>
      </c>
      <c r="Q306" s="10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</row>
    <row r="307" spans="1:28" ht="12" customHeight="1">
      <c r="A307" s="837"/>
      <c r="B307" s="773"/>
      <c r="C307" s="42" t="s">
        <v>961</v>
      </c>
      <c r="D307" s="42" t="s">
        <v>969</v>
      </c>
      <c r="E307" s="42" t="s">
        <v>29</v>
      </c>
      <c r="F307" s="42" t="s">
        <v>971</v>
      </c>
      <c r="G307" s="42" t="s">
        <v>970</v>
      </c>
      <c r="H307" s="46">
        <v>6</v>
      </c>
      <c r="I307" s="42">
        <v>6</v>
      </c>
      <c r="J307" s="42">
        <v>2</v>
      </c>
      <c r="K307" s="45">
        <v>75000</v>
      </c>
      <c r="L307" s="414">
        <v>0.3</v>
      </c>
      <c r="M307" s="47">
        <f t="shared" si="3"/>
        <v>22500</v>
      </c>
      <c r="N307" s="47">
        <f t="shared" si="63"/>
        <v>22500</v>
      </c>
      <c r="O307" s="794"/>
      <c r="P307" s="725"/>
      <c r="Q307" s="10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</row>
    <row r="308" spans="1:28" ht="12" customHeight="1">
      <c r="A308" s="836">
        <v>152</v>
      </c>
      <c r="B308" s="771" t="s">
        <v>975</v>
      </c>
      <c r="C308" s="24" t="s">
        <v>961</v>
      </c>
      <c r="D308" s="24" t="s">
        <v>969</v>
      </c>
      <c r="E308" s="24" t="s">
        <v>29</v>
      </c>
      <c r="F308" s="24" t="s">
        <v>33</v>
      </c>
      <c r="G308" s="24" t="s">
        <v>970</v>
      </c>
      <c r="H308" s="28">
        <v>4</v>
      </c>
      <c r="I308" s="24">
        <v>6</v>
      </c>
      <c r="J308" s="24">
        <v>1</v>
      </c>
      <c r="K308" s="87">
        <v>100000</v>
      </c>
      <c r="L308" s="415">
        <v>0.3</v>
      </c>
      <c r="M308" s="27">
        <f t="shared" si="3"/>
        <v>30000</v>
      </c>
      <c r="N308" s="27">
        <f t="shared" si="63"/>
        <v>30000</v>
      </c>
      <c r="O308" s="793">
        <f>N308+N309+N310+N311+N312</f>
        <v>50625</v>
      </c>
      <c r="P308" s="754">
        <f>O308*20%</f>
        <v>10125</v>
      </c>
      <c r="Q308" s="10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</row>
    <row r="309" spans="1:28" ht="12" customHeight="1">
      <c r="A309" s="803"/>
      <c r="B309" s="772"/>
      <c r="C309" s="30" t="s">
        <v>961</v>
      </c>
      <c r="D309" s="30" t="s">
        <v>969</v>
      </c>
      <c r="E309" s="30" t="s">
        <v>29</v>
      </c>
      <c r="F309" s="30" t="s">
        <v>971</v>
      </c>
      <c r="G309" s="30" t="s">
        <v>970</v>
      </c>
      <c r="H309" s="37">
        <v>6</v>
      </c>
      <c r="I309" s="30">
        <v>6</v>
      </c>
      <c r="J309" s="30">
        <v>3</v>
      </c>
      <c r="K309" s="36">
        <f t="shared" ref="K309:K310" si="68">37500*30%</f>
        <v>11250</v>
      </c>
      <c r="L309" s="413">
        <v>0.25</v>
      </c>
      <c r="M309" s="33">
        <f t="shared" si="3"/>
        <v>2812.5</v>
      </c>
      <c r="N309" s="33">
        <f t="shared" si="63"/>
        <v>2812.5</v>
      </c>
      <c r="O309" s="747"/>
      <c r="P309" s="752"/>
      <c r="Q309" s="106"/>
      <c r="R309" s="246"/>
      <c r="S309" s="246"/>
      <c r="T309" s="246"/>
      <c r="U309" s="246"/>
      <c r="V309" s="246"/>
      <c r="W309" s="246"/>
      <c r="X309" s="246"/>
      <c r="Y309" s="246"/>
      <c r="Z309" s="246"/>
      <c r="AA309" s="246"/>
      <c r="AB309" s="246"/>
    </row>
    <row r="310" spans="1:28" ht="12" customHeight="1">
      <c r="A310" s="803"/>
      <c r="B310" s="772"/>
      <c r="C310" s="30" t="s">
        <v>961</v>
      </c>
      <c r="D310" s="30" t="s">
        <v>969</v>
      </c>
      <c r="E310" s="30" t="s">
        <v>29</v>
      </c>
      <c r="F310" s="30" t="s">
        <v>33</v>
      </c>
      <c r="G310" s="30" t="s">
        <v>970</v>
      </c>
      <c r="H310" s="37">
        <v>6</v>
      </c>
      <c r="I310" s="30">
        <v>6</v>
      </c>
      <c r="J310" s="30">
        <v>3</v>
      </c>
      <c r="K310" s="36">
        <f t="shared" si="68"/>
        <v>11250</v>
      </c>
      <c r="L310" s="413">
        <v>0.25</v>
      </c>
      <c r="M310" s="33">
        <f t="shared" si="3"/>
        <v>2812.5</v>
      </c>
      <c r="N310" s="33">
        <f t="shared" si="63"/>
        <v>2812.5</v>
      </c>
      <c r="O310" s="747"/>
      <c r="P310" s="752"/>
      <c r="Q310" s="10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</row>
    <row r="311" spans="1:28" ht="12" customHeight="1">
      <c r="A311" s="803"/>
      <c r="B311" s="772"/>
      <c r="C311" s="30" t="s">
        <v>961</v>
      </c>
      <c r="D311" s="30" t="s">
        <v>969</v>
      </c>
      <c r="E311" s="30" t="s">
        <v>29</v>
      </c>
      <c r="F311" s="30" t="s">
        <v>971</v>
      </c>
      <c r="G311" s="30" t="s">
        <v>970</v>
      </c>
      <c r="H311" s="37">
        <v>6</v>
      </c>
      <c r="I311" s="30">
        <v>6</v>
      </c>
      <c r="J311" s="30">
        <v>2</v>
      </c>
      <c r="K311" s="36">
        <f>75000*30%</f>
        <v>22500</v>
      </c>
      <c r="L311" s="413">
        <v>0.25</v>
      </c>
      <c r="M311" s="33">
        <f t="shared" si="3"/>
        <v>5625</v>
      </c>
      <c r="N311" s="33">
        <f t="shared" si="63"/>
        <v>5625</v>
      </c>
      <c r="O311" s="747"/>
      <c r="P311" s="752"/>
      <c r="Q311" s="10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</row>
    <row r="312" spans="1:28" ht="12" customHeight="1">
      <c r="A312" s="837"/>
      <c r="B312" s="773"/>
      <c r="C312" s="42" t="s">
        <v>961</v>
      </c>
      <c r="D312" s="42" t="s">
        <v>969</v>
      </c>
      <c r="E312" s="42" t="s">
        <v>29</v>
      </c>
      <c r="F312" s="42" t="s">
        <v>33</v>
      </c>
      <c r="G312" s="42" t="s">
        <v>970</v>
      </c>
      <c r="H312" s="46">
        <v>6</v>
      </c>
      <c r="I312" s="42">
        <v>9</v>
      </c>
      <c r="J312" s="42">
        <v>3</v>
      </c>
      <c r="K312" s="45">
        <v>37500</v>
      </c>
      <c r="L312" s="414">
        <v>0.25</v>
      </c>
      <c r="M312" s="47">
        <f t="shared" si="3"/>
        <v>9375</v>
      </c>
      <c r="N312" s="47">
        <f t="shared" si="63"/>
        <v>9375</v>
      </c>
      <c r="O312" s="794"/>
      <c r="P312" s="725"/>
      <c r="Q312" s="106"/>
      <c r="R312" s="246"/>
      <c r="S312" s="246"/>
      <c r="T312" s="246"/>
      <c r="U312" s="246"/>
      <c r="V312" s="246"/>
      <c r="W312" s="246"/>
      <c r="X312" s="246"/>
      <c r="Y312" s="246"/>
      <c r="Z312" s="246"/>
      <c r="AA312" s="246"/>
      <c r="AB312" s="246"/>
    </row>
    <row r="313" spans="1:28" ht="12" customHeight="1">
      <c r="A313" s="836">
        <v>153</v>
      </c>
      <c r="B313" s="771" t="s">
        <v>976</v>
      </c>
      <c r="C313" s="24" t="s">
        <v>961</v>
      </c>
      <c r="D313" s="24" t="s">
        <v>969</v>
      </c>
      <c r="E313" s="24" t="s">
        <v>29</v>
      </c>
      <c r="F313" s="24" t="s">
        <v>971</v>
      </c>
      <c r="G313" s="24" t="s">
        <v>970</v>
      </c>
      <c r="H313" s="28">
        <v>5</v>
      </c>
      <c r="I313" s="24">
        <v>7</v>
      </c>
      <c r="J313" s="24">
        <v>3</v>
      </c>
      <c r="K313" s="87">
        <v>37500</v>
      </c>
      <c r="L313" s="415">
        <v>0.25</v>
      </c>
      <c r="M313" s="27">
        <f t="shared" si="3"/>
        <v>9375</v>
      </c>
      <c r="N313" s="27">
        <f t="shared" si="63"/>
        <v>9375</v>
      </c>
      <c r="O313" s="793">
        <f>N313+N314+N315</f>
        <v>34687.5</v>
      </c>
      <c r="P313" s="754">
        <f>O313*20%</f>
        <v>6937.5</v>
      </c>
      <c r="Q313" s="10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B313" s="246"/>
    </row>
    <row r="314" spans="1:28" ht="12" customHeight="1">
      <c r="A314" s="803"/>
      <c r="B314" s="772"/>
      <c r="C314" s="30" t="s">
        <v>961</v>
      </c>
      <c r="D314" s="30" t="s">
        <v>969</v>
      </c>
      <c r="E314" s="30" t="s">
        <v>29</v>
      </c>
      <c r="F314" s="30" t="s">
        <v>971</v>
      </c>
      <c r="G314" s="30" t="s">
        <v>970</v>
      </c>
      <c r="H314" s="37">
        <v>6</v>
      </c>
      <c r="I314" s="30">
        <v>6</v>
      </c>
      <c r="J314" s="30">
        <v>2</v>
      </c>
      <c r="K314" s="36">
        <v>75000</v>
      </c>
      <c r="L314" s="413">
        <v>0.3</v>
      </c>
      <c r="M314" s="33">
        <f t="shared" si="3"/>
        <v>22500</v>
      </c>
      <c r="N314" s="33">
        <f t="shared" si="63"/>
        <v>22500</v>
      </c>
      <c r="O314" s="747"/>
      <c r="P314" s="752"/>
      <c r="Q314" s="106"/>
      <c r="R314" s="246"/>
      <c r="S314" s="246"/>
      <c r="T314" s="246"/>
      <c r="U314" s="246"/>
      <c r="V314" s="246"/>
      <c r="W314" s="246"/>
      <c r="X314" s="246"/>
      <c r="Y314" s="246"/>
      <c r="Z314" s="246"/>
      <c r="AA314" s="246"/>
      <c r="AB314" s="246"/>
    </row>
    <row r="315" spans="1:28" ht="12" customHeight="1">
      <c r="A315" s="837"/>
      <c r="B315" s="773"/>
      <c r="C315" s="42" t="s">
        <v>961</v>
      </c>
      <c r="D315" s="42" t="s">
        <v>969</v>
      </c>
      <c r="E315" s="42" t="s">
        <v>29</v>
      </c>
      <c r="F315" s="42" t="s">
        <v>33</v>
      </c>
      <c r="G315" s="42" t="s">
        <v>970</v>
      </c>
      <c r="H315" s="46">
        <v>6</v>
      </c>
      <c r="I315" s="42">
        <v>6</v>
      </c>
      <c r="J315" s="42">
        <v>3</v>
      </c>
      <c r="K315" s="45">
        <f t="shared" ref="K315:K316" si="69">37500*30%</f>
        <v>11250</v>
      </c>
      <c r="L315" s="414">
        <v>0.25</v>
      </c>
      <c r="M315" s="47">
        <f t="shared" si="3"/>
        <v>2812.5</v>
      </c>
      <c r="N315" s="47">
        <f t="shared" si="63"/>
        <v>2812.5</v>
      </c>
      <c r="O315" s="794"/>
      <c r="P315" s="725"/>
      <c r="Q315" s="10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</row>
    <row r="316" spans="1:28" ht="12" customHeight="1">
      <c r="A316" s="836">
        <v>154</v>
      </c>
      <c r="B316" s="771" t="s">
        <v>977</v>
      </c>
      <c r="C316" s="24" t="s">
        <v>961</v>
      </c>
      <c r="D316" s="24" t="s">
        <v>969</v>
      </c>
      <c r="E316" s="24" t="s">
        <v>29</v>
      </c>
      <c r="F316" s="24" t="s">
        <v>971</v>
      </c>
      <c r="G316" s="24" t="s">
        <v>970</v>
      </c>
      <c r="H316" s="28">
        <v>6</v>
      </c>
      <c r="I316" s="24">
        <v>6</v>
      </c>
      <c r="J316" s="24">
        <v>3</v>
      </c>
      <c r="K316" s="87">
        <f t="shared" si="69"/>
        <v>11250</v>
      </c>
      <c r="L316" s="415">
        <v>0.25</v>
      </c>
      <c r="M316" s="27">
        <f t="shared" si="3"/>
        <v>2812.5</v>
      </c>
      <c r="N316" s="27">
        <f t="shared" si="63"/>
        <v>2812.5</v>
      </c>
      <c r="O316" s="793">
        <f>N316+N317</f>
        <v>25312.5</v>
      </c>
      <c r="P316" s="754">
        <f>O316*20%</f>
        <v>5062.5</v>
      </c>
      <c r="Q316" s="10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</row>
    <row r="317" spans="1:28" ht="12" customHeight="1">
      <c r="A317" s="837"/>
      <c r="B317" s="773"/>
      <c r="C317" s="42" t="s">
        <v>961</v>
      </c>
      <c r="D317" s="42" t="s">
        <v>969</v>
      </c>
      <c r="E317" s="42" t="s">
        <v>29</v>
      </c>
      <c r="F317" s="42" t="s">
        <v>971</v>
      </c>
      <c r="G317" s="42" t="s">
        <v>970</v>
      </c>
      <c r="H317" s="46">
        <v>6</v>
      </c>
      <c r="I317" s="42">
        <v>6</v>
      </c>
      <c r="J317" s="42">
        <v>2</v>
      </c>
      <c r="K317" s="45">
        <v>75000</v>
      </c>
      <c r="L317" s="414">
        <v>0.3</v>
      </c>
      <c r="M317" s="47">
        <f t="shared" si="3"/>
        <v>22500</v>
      </c>
      <c r="N317" s="47">
        <f t="shared" si="63"/>
        <v>22500</v>
      </c>
      <c r="O317" s="794"/>
      <c r="P317" s="725"/>
      <c r="Q317" s="106"/>
      <c r="R317" s="246"/>
      <c r="S317" s="246"/>
      <c r="T317" s="246"/>
      <c r="U317" s="246"/>
      <c r="V317" s="246"/>
      <c r="W317" s="246"/>
      <c r="X317" s="246"/>
      <c r="Y317" s="246"/>
      <c r="Z317" s="246"/>
      <c r="AA317" s="246"/>
      <c r="AB317" s="246"/>
    </row>
    <row r="318" spans="1:28" ht="12" customHeight="1">
      <c r="A318" s="836">
        <v>155</v>
      </c>
      <c r="B318" s="771" t="s">
        <v>978</v>
      </c>
      <c r="C318" s="24" t="s">
        <v>961</v>
      </c>
      <c r="D318" s="24" t="s">
        <v>969</v>
      </c>
      <c r="E318" s="24" t="s">
        <v>29</v>
      </c>
      <c r="F318" s="24" t="s">
        <v>33</v>
      </c>
      <c r="G318" s="24" t="s">
        <v>970</v>
      </c>
      <c r="H318" s="28">
        <v>8</v>
      </c>
      <c r="I318" s="24">
        <v>11</v>
      </c>
      <c r="J318" s="24">
        <v>4</v>
      </c>
      <c r="K318" s="87">
        <v>0</v>
      </c>
      <c r="L318" s="415">
        <v>0</v>
      </c>
      <c r="M318" s="27">
        <f t="shared" si="3"/>
        <v>0</v>
      </c>
      <c r="N318" s="27">
        <f t="shared" si="63"/>
        <v>0</v>
      </c>
      <c r="O318" s="793">
        <f>K319*L319</f>
        <v>11250</v>
      </c>
      <c r="P318" s="754">
        <f>O318*20%</f>
        <v>2250</v>
      </c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6"/>
      <c r="AB318" s="246"/>
    </row>
    <row r="319" spans="1:28" ht="12" customHeight="1">
      <c r="A319" s="837"/>
      <c r="B319" s="773"/>
      <c r="C319" s="42" t="s">
        <v>961</v>
      </c>
      <c r="D319" s="42" t="s">
        <v>969</v>
      </c>
      <c r="E319" s="42" t="s">
        <v>29</v>
      </c>
      <c r="F319" s="42" t="s">
        <v>971</v>
      </c>
      <c r="G319" s="42" t="s">
        <v>970</v>
      </c>
      <c r="H319" s="46">
        <v>6</v>
      </c>
      <c r="I319" s="42">
        <v>6</v>
      </c>
      <c r="J319" s="42">
        <v>3</v>
      </c>
      <c r="K319" s="45">
        <v>37500</v>
      </c>
      <c r="L319" s="414">
        <v>0.3</v>
      </c>
      <c r="M319" s="47">
        <f t="shared" si="3"/>
        <v>11250</v>
      </c>
      <c r="N319" s="47">
        <f t="shared" si="63"/>
        <v>11250</v>
      </c>
      <c r="O319" s="794"/>
      <c r="P319" s="725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  <c r="AA319" s="246"/>
      <c r="AB319" s="246"/>
    </row>
    <row r="320" spans="1:28" ht="24.75" customHeight="1">
      <c r="A320" s="272">
        <v>156</v>
      </c>
      <c r="B320" s="361" t="s">
        <v>979</v>
      </c>
      <c r="C320" s="58" t="s">
        <v>961</v>
      </c>
      <c r="D320" s="58" t="s">
        <v>969</v>
      </c>
      <c r="E320" s="58" t="s">
        <v>29</v>
      </c>
      <c r="F320" s="58" t="s">
        <v>33</v>
      </c>
      <c r="G320" s="58" t="s">
        <v>970</v>
      </c>
      <c r="H320" s="62">
        <v>7</v>
      </c>
      <c r="I320" s="58">
        <v>9</v>
      </c>
      <c r="J320" s="58">
        <v>2</v>
      </c>
      <c r="K320" s="61">
        <v>75000</v>
      </c>
      <c r="L320" s="412">
        <v>1</v>
      </c>
      <c r="M320" s="63">
        <f t="shared" si="3"/>
        <v>75000</v>
      </c>
      <c r="N320" s="63">
        <f t="shared" si="63"/>
        <v>75000</v>
      </c>
      <c r="O320" s="224">
        <f>K320*L320</f>
        <v>75000</v>
      </c>
      <c r="P320" s="362">
        <f t="shared" ref="P320:P322" si="70">O320*20%</f>
        <v>15000</v>
      </c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  <c r="AA320" s="246"/>
      <c r="AB320" s="246"/>
    </row>
    <row r="321" spans="1:28" ht="24.75" customHeight="1">
      <c r="A321" s="272">
        <v>157</v>
      </c>
      <c r="B321" s="363" t="s">
        <v>980</v>
      </c>
      <c r="C321" s="79" t="s">
        <v>961</v>
      </c>
      <c r="D321" s="79" t="s">
        <v>969</v>
      </c>
      <c r="E321" s="79" t="s">
        <v>29</v>
      </c>
      <c r="F321" s="79" t="s">
        <v>33</v>
      </c>
      <c r="G321" s="79" t="s">
        <v>970</v>
      </c>
      <c r="H321" s="83">
        <v>7</v>
      </c>
      <c r="I321" s="79">
        <v>10</v>
      </c>
      <c r="J321" s="79">
        <v>4</v>
      </c>
      <c r="K321" s="82">
        <v>0</v>
      </c>
      <c r="L321" s="417">
        <v>0</v>
      </c>
      <c r="M321" s="84">
        <f t="shared" si="3"/>
        <v>0</v>
      </c>
      <c r="N321" s="84">
        <f t="shared" si="63"/>
        <v>0</v>
      </c>
      <c r="O321" s="411">
        <v>0</v>
      </c>
      <c r="P321" s="364">
        <f t="shared" si="70"/>
        <v>0</v>
      </c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  <c r="AA321" s="246"/>
      <c r="AB321" s="246"/>
    </row>
    <row r="322" spans="1:28" ht="12" customHeight="1">
      <c r="A322" s="836">
        <v>158</v>
      </c>
      <c r="B322" s="771" t="s">
        <v>981</v>
      </c>
      <c r="C322" s="24" t="s">
        <v>961</v>
      </c>
      <c r="D322" s="24" t="s">
        <v>969</v>
      </c>
      <c r="E322" s="24" t="s">
        <v>29</v>
      </c>
      <c r="F322" s="24" t="s">
        <v>33</v>
      </c>
      <c r="G322" s="24" t="s">
        <v>970</v>
      </c>
      <c r="H322" s="28">
        <v>8</v>
      </c>
      <c r="I322" s="24">
        <v>11</v>
      </c>
      <c r="J322" s="24">
        <v>4</v>
      </c>
      <c r="K322" s="87">
        <v>0</v>
      </c>
      <c r="L322" s="415">
        <v>0</v>
      </c>
      <c r="M322" s="27">
        <f t="shared" si="3"/>
        <v>0</v>
      </c>
      <c r="N322" s="27">
        <f t="shared" si="63"/>
        <v>0</v>
      </c>
      <c r="O322" s="793">
        <f>K323*L323</f>
        <v>11250</v>
      </c>
      <c r="P322" s="754">
        <f t="shared" si="70"/>
        <v>2250</v>
      </c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  <c r="AA322" s="246"/>
      <c r="AB322" s="246"/>
    </row>
    <row r="323" spans="1:28" ht="12" customHeight="1">
      <c r="A323" s="837"/>
      <c r="B323" s="773"/>
      <c r="C323" s="42" t="s">
        <v>961</v>
      </c>
      <c r="D323" s="42" t="s">
        <v>969</v>
      </c>
      <c r="E323" s="42" t="s">
        <v>29</v>
      </c>
      <c r="F323" s="42" t="s">
        <v>971</v>
      </c>
      <c r="G323" s="42" t="s">
        <v>970</v>
      </c>
      <c r="H323" s="46">
        <v>6</v>
      </c>
      <c r="I323" s="42">
        <v>6</v>
      </c>
      <c r="J323" s="42">
        <v>3</v>
      </c>
      <c r="K323" s="45">
        <v>37500</v>
      </c>
      <c r="L323" s="414">
        <v>0.3</v>
      </c>
      <c r="M323" s="47">
        <f t="shared" si="3"/>
        <v>11250</v>
      </c>
      <c r="N323" s="47">
        <f t="shared" si="63"/>
        <v>11250</v>
      </c>
      <c r="O323" s="794"/>
      <c r="P323" s="725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  <c r="AA323" s="246"/>
      <c r="AB323" s="246"/>
    </row>
    <row r="324" spans="1:28" ht="12" customHeight="1">
      <c r="A324" s="836">
        <v>159</v>
      </c>
      <c r="B324" s="771" t="s">
        <v>982</v>
      </c>
      <c r="C324" s="24" t="s">
        <v>961</v>
      </c>
      <c r="D324" s="24" t="s">
        <v>969</v>
      </c>
      <c r="E324" s="24" t="s">
        <v>51</v>
      </c>
      <c r="F324" s="24" t="s">
        <v>33</v>
      </c>
      <c r="G324" s="24" t="s">
        <v>970</v>
      </c>
      <c r="H324" s="28">
        <v>6</v>
      </c>
      <c r="I324" s="24">
        <v>7</v>
      </c>
      <c r="J324" s="24">
        <v>3</v>
      </c>
      <c r="K324" s="87">
        <v>4500</v>
      </c>
      <c r="L324" s="415">
        <v>1</v>
      </c>
      <c r="M324" s="27">
        <f t="shared" si="3"/>
        <v>4500</v>
      </c>
      <c r="N324" s="27">
        <f t="shared" si="63"/>
        <v>4500</v>
      </c>
      <c r="O324" s="793">
        <f>K324*L324</f>
        <v>4500</v>
      </c>
      <c r="P324" s="754">
        <f>O324*20%</f>
        <v>900</v>
      </c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  <c r="AA324" s="246"/>
      <c r="AB324" s="246"/>
    </row>
    <row r="325" spans="1:28" ht="12" customHeight="1">
      <c r="A325" s="837"/>
      <c r="B325" s="773"/>
      <c r="C325" s="42" t="s">
        <v>961</v>
      </c>
      <c r="D325" s="42" t="s">
        <v>969</v>
      </c>
      <c r="E325" s="42" t="s">
        <v>51</v>
      </c>
      <c r="F325" s="42" t="s">
        <v>33</v>
      </c>
      <c r="G325" s="42" t="s">
        <v>970</v>
      </c>
      <c r="H325" s="46">
        <v>6</v>
      </c>
      <c r="I325" s="42">
        <v>7</v>
      </c>
      <c r="J325" s="42">
        <v>4</v>
      </c>
      <c r="K325" s="45">
        <v>0</v>
      </c>
      <c r="L325" s="414">
        <v>0</v>
      </c>
      <c r="M325" s="47">
        <f t="shared" si="3"/>
        <v>0</v>
      </c>
      <c r="N325" s="47">
        <f t="shared" si="63"/>
        <v>0</v>
      </c>
      <c r="O325" s="794"/>
      <c r="P325" s="725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  <c r="AA325" s="246"/>
      <c r="AB325" s="246"/>
    </row>
    <row r="326" spans="1:28" ht="12" customHeight="1">
      <c r="A326" s="836">
        <v>160</v>
      </c>
      <c r="B326" s="771" t="s">
        <v>983</v>
      </c>
      <c r="C326" s="24" t="s">
        <v>961</v>
      </c>
      <c r="D326" s="24" t="s">
        <v>969</v>
      </c>
      <c r="E326" s="24" t="s">
        <v>51</v>
      </c>
      <c r="F326" s="24" t="s">
        <v>33</v>
      </c>
      <c r="G326" s="24" t="s">
        <v>970</v>
      </c>
      <c r="H326" s="28">
        <v>4</v>
      </c>
      <c r="I326" s="24">
        <v>4</v>
      </c>
      <c r="J326" s="24">
        <v>3</v>
      </c>
      <c r="K326" s="87">
        <v>1125</v>
      </c>
      <c r="L326" s="415">
        <v>0.25</v>
      </c>
      <c r="M326" s="27">
        <f t="shared" si="3"/>
        <v>281.25</v>
      </c>
      <c r="N326" s="27">
        <f t="shared" si="63"/>
        <v>281.25</v>
      </c>
      <c r="O326" s="793">
        <f>N326+N327+N328+N329</f>
        <v>5906.25</v>
      </c>
      <c r="P326" s="754">
        <f>O326*20%</f>
        <v>1181.25</v>
      </c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</row>
    <row r="327" spans="1:28" ht="12" customHeight="1">
      <c r="A327" s="803"/>
      <c r="B327" s="772"/>
      <c r="C327" s="30" t="s">
        <v>961</v>
      </c>
      <c r="D327" s="30" t="s">
        <v>969</v>
      </c>
      <c r="E327" s="30" t="s">
        <v>51</v>
      </c>
      <c r="F327" s="30" t="s">
        <v>33</v>
      </c>
      <c r="G327" s="30" t="s">
        <v>970</v>
      </c>
      <c r="H327" s="37">
        <v>8</v>
      </c>
      <c r="I327" s="30">
        <v>9</v>
      </c>
      <c r="J327" s="30">
        <v>3</v>
      </c>
      <c r="K327" s="36">
        <v>4500</v>
      </c>
      <c r="L327" s="413">
        <v>1</v>
      </c>
      <c r="M327" s="33">
        <f t="shared" si="3"/>
        <v>4500</v>
      </c>
      <c r="N327" s="33">
        <f t="shared" si="63"/>
        <v>4500</v>
      </c>
      <c r="O327" s="747"/>
      <c r="P327" s="752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</row>
    <row r="328" spans="1:28" ht="12" customHeight="1">
      <c r="A328" s="803"/>
      <c r="B328" s="772"/>
      <c r="C328" s="30" t="s">
        <v>961</v>
      </c>
      <c r="D328" s="30" t="s">
        <v>969</v>
      </c>
      <c r="E328" s="30" t="s">
        <v>51</v>
      </c>
      <c r="F328" s="30" t="s">
        <v>33</v>
      </c>
      <c r="G328" s="30" t="s">
        <v>970</v>
      </c>
      <c r="H328" s="37">
        <v>8</v>
      </c>
      <c r="I328" s="30">
        <v>9</v>
      </c>
      <c r="J328" s="30">
        <v>4</v>
      </c>
      <c r="K328" s="36">
        <v>0</v>
      </c>
      <c r="L328" s="413">
        <v>0</v>
      </c>
      <c r="M328" s="33">
        <f t="shared" si="3"/>
        <v>0</v>
      </c>
      <c r="N328" s="33">
        <f t="shared" si="63"/>
        <v>0</v>
      </c>
      <c r="O328" s="747"/>
      <c r="P328" s="752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  <c r="AA328" s="246"/>
      <c r="AB328" s="246"/>
    </row>
    <row r="329" spans="1:28" ht="12" customHeight="1">
      <c r="A329" s="837"/>
      <c r="B329" s="773"/>
      <c r="C329" s="42" t="s">
        <v>961</v>
      </c>
      <c r="D329" s="42" t="s">
        <v>969</v>
      </c>
      <c r="E329" s="42" t="s">
        <v>51</v>
      </c>
      <c r="F329" s="42" t="s">
        <v>33</v>
      </c>
      <c r="G329" s="42" t="s">
        <v>970</v>
      </c>
      <c r="H329" s="46">
        <v>6</v>
      </c>
      <c r="I329" s="42">
        <v>7</v>
      </c>
      <c r="J329" s="42">
        <v>3</v>
      </c>
      <c r="K329" s="45">
        <v>4500</v>
      </c>
      <c r="L329" s="414">
        <v>0.25</v>
      </c>
      <c r="M329" s="47">
        <f t="shared" si="3"/>
        <v>1125</v>
      </c>
      <c r="N329" s="47">
        <f t="shared" si="63"/>
        <v>1125</v>
      </c>
      <c r="O329" s="794"/>
      <c r="P329" s="725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  <c r="AA329" s="246"/>
      <c r="AB329" s="246"/>
    </row>
    <row r="330" spans="1:28" ht="19.5" customHeight="1">
      <c r="A330" s="272">
        <v>161</v>
      </c>
      <c r="B330" s="353" t="s">
        <v>984</v>
      </c>
      <c r="C330" s="183" t="s">
        <v>961</v>
      </c>
      <c r="D330" s="183" t="s">
        <v>969</v>
      </c>
      <c r="E330" s="183" t="s">
        <v>51</v>
      </c>
      <c r="F330" s="183" t="s">
        <v>971</v>
      </c>
      <c r="G330" s="183" t="s">
        <v>970</v>
      </c>
      <c r="H330" s="273">
        <v>6</v>
      </c>
      <c r="I330" s="183">
        <v>7</v>
      </c>
      <c r="J330" s="183">
        <v>3</v>
      </c>
      <c r="K330" s="131">
        <v>4500</v>
      </c>
      <c r="L330" s="416">
        <v>1</v>
      </c>
      <c r="M330" s="163">
        <f t="shared" si="3"/>
        <v>4500</v>
      </c>
      <c r="N330" s="163">
        <f t="shared" si="63"/>
        <v>4500</v>
      </c>
      <c r="O330" s="133">
        <f>K330*L330</f>
        <v>4500</v>
      </c>
      <c r="P330" s="354">
        <f t="shared" ref="P330:P331" si="71">O330*20%</f>
        <v>900</v>
      </c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  <c r="AA330" s="246"/>
      <c r="AB330" s="246"/>
    </row>
    <row r="331" spans="1:28" ht="12" customHeight="1">
      <c r="A331" s="836">
        <v>162</v>
      </c>
      <c r="B331" s="771" t="s">
        <v>985</v>
      </c>
      <c r="C331" s="24" t="s">
        <v>961</v>
      </c>
      <c r="D331" s="24" t="s">
        <v>969</v>
      </c>
      <c r="E331" s="24" t="s">
        <v>51</v>
      </c>
      <c r="F331" s="24" t="s">
        <v>33</v>
      </c>
      <c r="G331" s="24" t="s">
        <v>970</v>
      </c>
      <c r="H331" s="28">
        <v>4</v>
      </c>
      <c r="I331" s="24">
        <v>7</v>
      </c>
      <c r="J331" s="24">
        <v>4</v>
      </c>
      <c r="K331" s="87">
        <v>0</v>
      </c>
      <c r="L331" s="415">
        <v>0</v>
      </c>
      <c r="M331" s="27">
        <f t="shared" si="3"/>
        <v>0</v>
      </c>
      <c r="N331" s="27">
        <f t="shared" si="63"/>
        <v>0</v>
      </c>
      <c r="O331" s="793">
        <v>0</v>
      </c>
      <c r="P331" s="754">
        <f t="shared" si="71"/>
        <v>0</v>
      </c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  <c r="AA331" s="246"/>
      <c r="AB331" s="246"/>
    </row>
    <row r="332" spans="1:28" ht="12" customHeight="1">
      <c r="A332" s="837"/>
      <c r="B332" s="773"/>
      <c r="C332" s="42" t="s">
        <v>961</v>
      </c>
      <c r="D332" s="42" t="s">
        <v>969</v>
      </c>
      <c r="E332" s="42" t="s">
        <v>51</v>
      </c>
      <c r="F332" s="42" t="s">
        <v>33</v>
      </c>
      <c r="G332" s="42" t="s">
        <v>970</v>
      </c>
      <c r="H332" s="46">
        <v>7</v>
      </c>
      <c r="I332" s="42">
        <v>8</v>
      </c>
      <c r="J332" s="42">
        <v>4</v>
      </c>
      <c r="K332" s="45">
        <v>0</v>
      </c>
      <c r="L332" s="414">
        <v>0</v>
      </c>
      <c r="M332" s="47">
        <f t="shared" si="3"/>
        <v>0</v>
      </c>
      <c r="N332" s="47">
        <f t="shared" si="63"/>
        <v>0</v>
      </c>
      <c r="O332" s="794"/>
      <c r="P332" s="725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  <c r="AA332" s="246"/>
      <c r="AB332" s="246"/>
    </row>
    <row r="333" spans="1:28" ht="12" customHeight="1">
      <c r="A333" s="836">
        <v>163</v>
      </c>
      <c r="B333" s="771" t="s">
        <v>986</v>
      </c>
      <c r="C333" s="24" t="s">
        <v>961</v>
      </c>
      <c r="D333" s="24" t="s">
        <v>969</v>
      </c>
      <c r="E333" s="24" t="s">
        <v>67</v>
      </c>
      <c r="F333" s="24" t="s">
        <v>33</v>
      </c>
      <c r="G333" s="24" t="s">
        <v>970</v>
      </c>
      <c r="H333" s="28">
        <v>6</v>
      </c>
      <c r="I333" s="24">
        <v>9</v>
      </c>
      <c r="J333" s="24">
        <v>2</v>
      </c>
      <c r="K333" s="87">
        <v>3250</v>
      </c>
      <c r="L333" s="415">
        <v>1</v>
      </c>
      <c r="M333" s="27">
        <f t="shared" si="3"/>
        <v>3250</v>
      </c>
      <c r="N333" s="27">
        <f t="shared" si="63"/>
        <v>3250</v>
      </c>
      <c r="O333" s="793">
        <f>K333*L333</f>
        <v>3250</v>
      </c>
      <c r="P333" s="754">
        <f>O333*20%</f>
        <v>650</v>
      </c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</row>
    <row r="334" spans="1:28" ht="12" customHeight="1">
      <c r="A334" s="837"/>
      <c r="B334" s="773"/>
      <c r="C334" s="42" t="s">
        <v>961</v>
      </c>
      <c r="D334" s="42" t="s">
        <v>969</v>
      </c>
      <c r="E334" s="42" t="s">
        <v>67</v>
      </c>
      <c r="F334" s="42" t="s">
        <v>33</v>
      </c>
      <c r="G334" s="42" t="s">
        <v>970</v>
      </c>
      <c r="H334" s="46">
        <v>6</v>
      </c>
      <c r="I334" s="42">
        <v>7</v>
      </c>
      <c r="J334" s="42">
        <v>4</v>
      </c>
      <c r="K334" s="45">
        <v>0</v>
      </c>
      <c r="L334" s="414">
        <v>0</v>
      </c>
      <c r="M334" s="47">
        <f t="shared" si="3"/>
        <v>0</v>
      </c>
      <c r="N334" s="47">
        <f t="shared" si="63"/>
        <v>0</v>
      </c>
      <c r="O334" s="794"/>
      <c r="P334" s="725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</row>
    <row r="335" spans="1:28" ht="34.5" customHeight="1">
      <c r="A335" s="272">
        <v>164</v>
      </c>
      <c r="B335" s="353" t="s">
        <v>987</v>
      </c>
      <c r="C335" s="183" t="s">
        <v>961</v>
      </c>
      <c r="D335" s="183" t="s">
        <v>969</v>
      </c>
      <c r="E335" s="183" t="s">
        <v>67</v>
      </c>
      <c r="F335" s="183" t="s">
        <v>971</v>
      </c>
      <c r="G335" s="183" t="s">
        <v>970</v>
      </c>
      <c r="H335" s="273">
        <v>6</v>
      </c>
      <c r="I335" s="183">
        <v>7</v>
      </c>
      <c r="J335" s="183">
        <v>4</v>
      </c>
      <c r="K335" s="131">
        <v>0</v>
      </c>
      <c r="L335" s="416">
        <v>0</v>
      </c>
      <c r="M335" s="163">
        <f t="shared" si="3"/>
        <v>0</v>
      </c>
      <c r="N335" s="163">
        <f t="shared" si="63"/>
        <v>0</v>
      </c>
      <c r="O335" s="135">
        <v>0</v>
      </c>
      <c r="P335" s="354">
        <f t="shared" ref="P335:P336" si="72">O335*20%</f>
        <v>0</v>
      </c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</row>
    <row r="336" spans="1:28" ht="12" customHeight="1">
      <c r="A336" s="836">
        <v>165</v>
      </c>
      <c r="B336" s="771" t="s">
        <v>988</v>
      </c>
      <c r="C336" s="24" t="s">
        <v>961</v>
      </c>
      <c r="D336" s="24" t="s">
        <v>969</v>
      </c>
      <c r="E336" s="24" t="s">
        <v>67</v>
      </c>
      <c r="F336" s="24" t="s">
        <v>33</v>
      </c>
      <c r="G336" s="24" t="s">
        <v>970</v>
      </c>
      <c r="H336" s="28">
        <v>7</v>
      </c>
      <c r="I336" s="24">
        <v>9</v>
      </c>
      <c r="J336" s="24">
        <v>3</v>
      </c>
      <c r="K336" s="87">
        <v>2250</v>
      </c>
      <c r="L336" s="415">
        <v>1</v>
      </c>
      <c r="M336" s="27">
        <f t="shared" si="3"/>
        <v>2250</v>
      </c>
      <c r="N336" s="27">
        <f t="shared" si="63"/>
        <v>2250</v>
      </c>
      <c r="O336" s="793">
        <f>K336*L336</f>
        <v>2250</v>
      </c>
      <c r="P336" s="754">
        <f t="shared" si="72"/>
        <v>450</v>
      </c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</row>
    <row r="337" spans="1:28" ht="12" customHeight="1">
      <c r="A337" s="803"/>
      <c r="B337" s="772"/>
      <c r="C337" s="30" t="s">
        <v>961</v>
      </c>
      <c r="D337" s="30" t="s">
        <v>969</v>
      </c>
      <c r="E337" s="30" t="s">
        <v>67</v>
      </c>
      <c r="F337" s="30" t="s">
        <v>971</v>
      </c>
      <c r="G337" s="30" t="s">
        <v>970</v>
      </c>
      <c r="H337" s="37">
        <v>7</v>
      </c>
      <c r="I337" s="30">
        <v>9</v>
      </c>
      <c r="J337" s="30">
        <v>4</v>
      </c>
      <c r="K337" s="36">
        <v>0</v>
      </c>
      <c r="L337" s="413">
        <v>0</v>
      </c>
      <c r="M337" s="33">
        <f t="shared" si="3"/>
        <v>0</v>
      </c>
      <c r="N337" s="33">
        <f t="shared" si="63"/>
        <v>0</v>
      </c>
      <c r="O337" s="747"/>
      <c r="P337" s="752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</row>
    <row r="338" spans="1:28" ht="12" customHeight="1">
      <c r="A338" s="837"/>
      <c r="B338" s="773"/>
      <c r="C338" s="42" t="s">
        <v>961</v>
      </c>
      <c r="D338" s="42" t="s">
        <v>969</v>
      </c>
      <c r="E338" s="42" t="s">
        <v>67</v>
      </c>
      <c r="F338" s="42" t="s">
        <v>33</v>
      </c>
      <c r="G338" s="42" t="s">
        <v>970</v>
      </c>
      <c r="H338" s="46">
        <v>6</v>
      </c>
      <c r="I338" s="42">
        <v>7</v>
      </c>
      <c r="J338" s="42">
        <v>4</v>
      </c>
      <c r="K338" s="45">
        <v>0</v>
      </c>
      <c r="L338" s="414">
        <v>0</v>
      </c>
      <c r="M338" s="47">
        <f t="shared" si="3"/>
        <v>0</v>
      </c>
      <c r="N338" s="47">
        <f t="shared" si="63"/>
        <v>0</v>
      </c>
      <c r="O338" s="794"/>
      <c r="P338" s="725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</row>
    <row r="339" spans="1:28" ht="12" customHeight="1">
      <c r="A339" s="836">
        <v>166</v>
      </c>
      <c r="B339" s="771" t="s">
        <v>989</v>
      </c>
      <c r="C339" s="24" t="s">
        <v>961</v>
      </c>
      <c r="D339" s="24" t="s">
        <v>969</v>
      </c>
      <c r="E339" s="24" t="s">
        <v>51</v>
      </c>
      <c r="F339" s="24" t="s">
        <v>990</v>
      </c>
      <c r="G339" s="24" t="s">
        <v>970</v>
      </c>
      <c r="H339" s="28">
        <v>2</v>
      </c>
      <c r="I339" s="24">
        <v>4</v>
      </c>
      <c r="J339" s="24">
        <v>1</v>
      </c>
      <c r="K339" s="87">
        <v>0</v>
      </c>
      <c r="L339" s="415">
        <v>0</v>
      </c>
      <c r="M339" s="27">
        <f t="shared" si="3"/>
        <v>0</v>
      </c>
      <c r="N339" s="27">
        <f t="shared" si="63"/>
        <v>0</v>
      </c>
      <c r="O339" s="793">
        <f>N339+N340</f>
        <v>0</v>
      </c>
      <c r="P339" s="754">
        <f>O339*20%</f>
        <v>0</v>
      </c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</row>
    <row r="340" spans="1:28" ht="12" customHeight="1">
      <c r="A340" s="837"/>
      <c r="B340" s="773"/>
      <c r="C340" s="42" t="s">
        <v>961</v>
      </c>
      <c r="D340" s="42" t="s">
        <v>969</v>
      </c>
      <c r="E340" s="42" t="s">
        <v>51</v>
      </c>
      <c r="F340" s="42" t="s">
        <v>990</v>
      </c>
      <c r="G340" s="42" t="s">
        <v>970</v>
      </c>
      <c r="H340" s="46">
        <v>3</v>
      </c>
      <c r="I340" s="42">
        <v>5</v>
      </c>
      <c r="J340" s="42">
        <v>1</v>
      </c>
      <c r="K340" s="45">
        <v>0</v>
      </c>
      <c r="L340" s="414">
        <v>0</v>
      </c>
      <c r="M340" s="47">
        <f t="shared" si="3"/>
        <v>0</v>
      </c>
      <c r="N340" s="47">
        <f t="shared" si="63"/>
        <v>0</v>
      </c>
      <c r="O340" s="794"/>
      <c r="P340" s="725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  <c r="AA340" s="246"/>
      <c r="AB340" s="246"/>
    </row>
    <row r="341" spans="1:28" ht="18" customHeight="1">
      <c r="A341" s="272">
        <v>167</v>
      </c>
      <c r="B341" s="353" t="s">
        <v>991</v>
      </c>
      <c r="C341" s="183" t="s">
        <v>961</v>
      </c>
      <c r="D341" s="183" t="s">
        <v>969</v>
      </c>
      <c r="E341" s="183" t="s">
        <v>67</v>
      </c>
      <c r="F341" s="183" t="s">
        <v>33</v>
      </c>
      <c r="G341" s="183" t="s">
        <v>970</v>
      </c>
      <c r="H341" s="273">
        <v>2</v>
      </c>
      <c r="I341" s="183">
        <v>4</v>
      </c>
      <c r="J341" s="183">
        <v>2</v>
      </c>
      <c r="K341" s="131">
        <v>0</v>
      </c>
      <c r="L341" s="416">
        <v>0</v>
      </c>
      <c r="M341" s="163">
        <f t="shared" si="3"/>
        <v>0</v>
      </c>
      <c r="N341" s="163">
        <f t="shared" si="63"/>
        <v>0</v>
      </c>
      <c r="O341" s="133">
        <f>K341*L341</f>
        <v>0</v>
      </c>
      <c r="P341" s="354">
        <f t="shared" ref="P341:P342" si="73">O341*20%</f>
        <v>0</v>
      </c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  <c r="AA341" s="246"/>
      <c r="AB341" s="246"/>
    </row>
    <row r="342" spans="1:28">
      <c r="A342" s="836">
        <v>168</v>
      </c>
      <c r="B342" s="771" t="s">
        <v>992</v>
      </c>
      <c r="C342" s="24" t="s">
        <v>961</v>
      </c>
      <c r="D342" s="24" t="s">
        <v>969</v>
      </c>
      <c r="E342" s="24" t="s">
        <v>67</v>
      </c>
      <c r="F342" s="24" t="s">
        <v>33</v>
      </c>
      <c r="G342" s="24" t="s">
        <v>970</v>
      </c>
      <c r="H342" s="28">
        <v>2</v>
      </c>
      <c r="I342" s="24">
        <v>2</v>
      </c>
      <c r="J342" s="24">
        <v>1</v>
      </c>
      <c r="K342" s="87">
        <v>0</v>
      </c>
      <c r="L342" s="415">
        <v>0</v>
      </c>
      <c r="M342" s="27">
        <f t="shared" si="3"/>
        <v>0</v>
      </c>
      <c r="N342" s="27">
        <f t="shared" si="63"/>
        <v>0</v>
      </c>
      <c r="O342" s="793">
        <v>0</v>
      </c>
      <c r="P342" s="754">
        <f t="shared" si="73"/>
        <v>0</v>
      </c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  <c r="AA342" s="246"/>
      <c r="AB342" s="246"/>
    </row>
    <row r="343" spans="1:28" ht="13.5" customHeight="1">
      <c r="A343" s="837"/>
      <c r="B343" s="773"/>
      <c r="C343" s="42" t="s">
        <v>961</v>
      </c>
      <c r="D343" s="42" t="s">
        <v>969</v>
      </c>
      <c r="E343" s="42" t="s">
        <v>67</v>
      </c>
      <c r="F343" s="42" t="s">
        <v>33</v>
      </c>
      <c r="G343" s="42" t="s">
        <v>970</v>
      </c>
      <c r="H343" s="46">
        <v>2</v>
      </c>
      <c r="I343" s="42">
        <v>2</v>
      </c>
      <c r="J343" s="42">
        <v>2</v>
      </c>
      <c r="K343" s="45">
        <v>0</v>
      </c>
      <c r="L343" s="414">
        <v>0</v>
      </c>
      <c r="M343" s="47">
        <f t="shared" si="3"/>
        <v>0</v>
      </c>
      <c r="N343" s="47">
        <f t="shared" si="63"/>
        <v>0</v>
      </c>
      <c r="O343" s="794"/>
      <c r="P343" s="725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  <c r="AA343" s="246"/>
      <c r="AB343" s="246"/>
    </row>
    <row r="344" spans="1:28" ht="18" customHeight="1">
      <c r="A344" s="272">
        <v>169</v>
      </c>
      <c r="B344" s="353" t="s">
        <v>993</v>
      </c>
      <c r="C344" s="183" t="s">
        <v>994</v>
      </c>
      <c r="D344" s="183" t="s">
        <v>995</v>
      </c>
      <c r="E344" s="183" t="s">
        <v>996</v>
      </c>
      <c r="F344" s="183" t="s">
        <v>30</v>
      </c>
      <c r="G344" s="183" t="s">
        <v>997</v>
      </c>
      <c r="H344" s="273">
        <v>27</v>
      </c>
      <c r="I344" s="183">
        <v>8</v>
      </c>
      <c r="J344" s="183">
        <v>1</v>
      </c>
      <c r="K344" s="131">
        <v>0</v>
      </c>
      <c r="L344" s="132">
        <v>0</v>
      </c>
      <c r="M344" s="131">
        <v>0</v>
      </c>
      <c r="N344" s="131">
        <v>0</v>
      </c>
      <c r="O344" s="135">
        <v>0</v>
      </c>
      <c r="P344" s="354">
        <f t="shared" ref="P344:P345" si="74">O344*20%</f>
        <v>0</v>
      </c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  <c r="AA344" s="246"/>
      <c r="AB344" s="246"/>
    </row>
    <row r="345" spans="1:28" ht="12" customHeight="1">
      <c r="A345" s="836">
        <v>170</v>
      </c>
      <c r="B345" s="771" t="s">
        <v>998</v>
      </c>
      <c r="C345" s="24" t="s">
        <v>994</v>
      </c>
      <c r="D345" s="24" t="s">
        <v>995</v>
      </c>
      <c r="E345" s="24" t="s">
        <v>67</v>
      </c>
      <c r="F345" s="24" t="s">
        <v>30</v>
      </c>
      <c r="G345" s="24" t="s">
        <v>997</v>
      </c>
      <c r="H345" s="28">
        <v>27</v>
      </c>
      <c r="I345" s="24">
        <v>13</v>
      </c>
      <c r="J345" s="24">
        <v>2</v>
      </c>
      <c r="K345" s="87">
        <v>1500</v>
      </c>
      <c r="L345" s="193">
        <v>1</v>
      </c>
      <c r="M345" s="27">
        <f t="shared" ref="M345:M347" si="75">K345*L345</f>
        <v>1500</v>
      </c>
      <c r="N345" s="27">
        <f t="shared" ref="N345:N419" si="76">K345*L345</f>
        <v>1500</v>
      </c>
      <c r="O345" s="793">
        <f>N345+N346</f>
        <v>3750</v>
      </c>
      <c r="P345" s="754">
        <f t="shared" si="74"/>
        <v>750</v>
      </c>
      <c r="Q345" s="246"/>
      <c r="R345" s="259"/>
      <c r="S345" s="246"/>
      <c r="T345" s="246"/>
      <c r="U345" s="246"/>
      <c r="V345" s="246"/>
      <c r="W345" s="246"/>
      <c r="X345" s="246"/>
      <c r="Y345" s="246"/>
      <c r="Z345" s="246"/>
      <c r="AA345" s="246"/>
      <c r="AB345" s="246"/>
    </row>
    <row r="346" spans="1:28" ht="12" customHeight="1">
      <c r="A346" s="837"/>
      <c r="B346" s="773"/>
      <c r="C346" s="42" t="s">
        <v>994</v>
      </c>
      <c r="D346" s="42" t="s">
        <v>995</v>
      </c>
      <c r="E346" s="42" t="s">
        <v>67</v>
      </c>
      <c r="F346" s="42" t="s">
        <v>33</v>
      </c>
      <c r="G346" s="42" t="s">
        <v>999</v>
      </c>
      <c r="H346" s="46">
        <v>44</v>
      </c>
      <c r="I346" s="42">
        <v>15</v>
      </c>
      <c r="J346" s="42">
        <v>3</v>
      </c>
      <c r="K346" s="45">
        <v>2250</v>
      </c>
      <c r="L346" s="196">
        <v>1</v>
      </c>
      <c r="M346" s="47">
        <f t="shared" si="75"/>
        <v>2250</v>
      </c>
      <c r="N346" s="47">
        <f t="shared" si="76"/>
        <v>2250</v>
      </c>
      <c r="O346" s="794"/>
      <c r="P346" s="725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  <c r="AA346" s="246"/>
      <c r="AB346" s="246"/>
    </row>
    <row r="347" spans="1:28" ht="18" customHeight="1">
      <c r="A347" s="272">
        <v>171</v>
      </c>
      <c r="B347" s="353" t="s">
        <v>1000</v>
      </c>
      <c r="C347" s="183" t="s">
        <v>994</v>
      </c>
      <c r="D347" s="183" t="s">
        <v>995</v>
      </c>
      <c r="E347" s="183" t="s">
        <v>51</v>
      </c>
      <c r="F347" s="183" t="s">
        <v>30</v>
      </c>
      <c r="G347" s="183" t="s">
        <v>997</v>
      </c>
      <c r="H347" s="273">
        <v>27</v>
      </c>
      <c r="I347" s="183">
        <v>19</v>
      </c>
      <c r="J347" s="183">
        <v>2</v>
      </c>
      <c r="K347" s="131">
        <v>3750</v>
      </c>
      <c r="L347" s="132">
        <v>1</v>
      </c>
      <c r="M347" s="163">
        <f t="shared" si="75"/>
        <v>3750</v>
      </c>
      <c r="N347" s="163">
        <f t="shared" si="76"/>
        <v>3750</v>
      </c>
      <c r="O347" s="133">
        <f t="shared" ref="O347:O351" si="77">K347*L347</f>
        <v>3750</v>
      </c>
      <c r="P347" s="354">
        <f t="shared" ref="P347:P352" si="78">O347*20%</f>
        <v>750</v>
      </c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</row>
    <row r="348" spans="1:28" ht="19.5" customHeight="1">
      <c r="A348" s="272">
        <v>172</v>
      </c>
      <c r="B348" s="250" t="s">
        <v>1001</v>
      </c>
      <c r="C348" s="186" t="s">
        <v>994</v>
      </c>
      <c r="D348" s="186" t="s">
        <v>995</v>
      </c>
      <c r="E348" s="186" t="s">
        <v>996</v>
      </c>
      <c r="F348" s="186" t="s">
        <v>30</v>
      </c>
      <c r="G348" s="186" t="s">
        <v>997</v>
      </c>
      <c r="H348" s="251">
        <v>27</v>
      </c>
      <c r="I348" s="186">
        <v>18</v>
      </c>
      <c r="J348" s="186">
        <v>2</v>
      </c>
      <c r="K348" s="187">
        <v>0</v>
      </c>
      <c r="L348" s="188">
        <v>0</v>
      </c>
      <c r="M348" s="187">
        <v>0</v>
      </c>
      <c r="N348" s="191">
        <f t="shared" si="76"/>
        <v>0</v>
      </c>
      <c r="O348" s="252">
        <f t="shared" si="77"/>
        <v>0</v>
      </c>
      <c r="P348" s="379">
        <f t="shared" si="78"/>
        <v>0</v>
      </c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  <c r="AA348" s="246"/>
      <c r="AB348" s="246"/>
    </row>
    <row r="349" spans="1:28" ht="18" customHeight="1">
      <c r="A349" s="272">
        <v>173</v>
      </c>
      <c r="B349" s="353" t="s">
        <v>1002</v>
      </c>
      <c r="C349" s="183" t="s">
        <v>994</v>
      </c>
      <c r="D349" s="183" t="s">
        <v>995</v>
      </c>
      <c r="E349" s="183" t="s">
        <v>67</v>
      </c>
      <c r="F349" s="183" t="s">
        <v>30</v>
      </c>
      <c r="G349" s="183" t="s">
        <v>997</v>
      </c>
      <c r="H349" s="273">
        <v>27</v>
      </c>
      <c r="I349" s="183">
        <v>17</v>
      </c>
      <c r="J349" s="183">
        <v>2</v>
      </c>
      <c r="K349" s="131">
        <v>1500</v>
      </c>
      <c r="L349" s="132">
        <v>1</v>
      </c>
      <c r="M349" s="163">
        <f t="shared" ref="M349:M427" si="79">K349*L349</f>
        <v>1500</v>
      </c>
      <c r="N349" s="163">
        <f t="shared" si="76"/>
        <v>1500</v>
      </c>
      <c r="O349" s="133">
        <f t="shared" si="77"/>
        <v>1500</v>
      </c>
      <c r="P349" s="354">
        <f t="shared" si="78"/>
        <v>300</v>
      </c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  <c r="AA349" s="246"/>
      <c r="AB349" s="246"/>
    </row>
    <row r="350" spans="1:28" ht="21" customHeight="1">
      <c r="A350" s="272">
        <v>174</v>
      </c>
      <c r="B350" s="250" t="s">
        <v>1003</v>
      </c>
      <c r="C350" s="186" t="s">
        <v>994</v>
      </c>
      <c r="D350" s="186" t="s">
        <v>995</v>
      </c>
      <c r="E350" s="186" t="s">
        <v>51</v>
      </c>
      <c r="F350" s="186" t="s">
        <v>30</v>
      </c>
      <c r="G350" s="186" t="s">
        <v>997</v>
      </c>
      <c r="H350" s="251">
        <v>27</v>
      </c>
      <c r="I350" s="186">
        <v>12</v>
      </c>
      <c r="J350" s="186">
        <v>3</v>
      </c>
      <c r="K350" s="187">
        <v>2500</v>
      </c>
      <c r="L350" s="188">
        <v>1</v>
      </c>
      <c r="M350" s="191">
        <f t="shared" si="79"/>
        <v>2500</v>
      </c>
      <c r="N350" s="191">
        <f t="shared" si="76"/>
        <v>2500</v>
      </c>
      <c r="O350" s="252">
        <f t="shared" si="77"/>
        <v>2500</v>
      </c>
      <c r="P350" s="379">
        <f t="shared" si="78"/>
        <v>500</v>
      </c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  <c r="AA350" s="246"/>
      <c r="AB350" s="246"/>
    </row>
    <row r="351" spans="1:28" ht="16.5" customHeight="1">
      <c r="A351" s="272">
        <v>175</v>
      </c>
      <c r="B351" s="353" t="s">
        <v>1004</v>
      </c>
      <c r="C351" s="397" t="s">
        <v>1005</v>
      </c>
      <c r="D351" s="183" t="s">
        <v>1006</v>
      </c>
      <c r="E351" s="183" t="s">
        <v>1007</v>
      </c>
      <c r="F351" s="183" t="s">
        <v>33</v>
      </c>
      <c r="G351" s="183" t="s">
        <v>1008</v>
      </c>
      <c r="H351" s="418">
        <v>18</v>
      </c>
      <c r="I351" s="183">
        <v>4</v>
      </c>
      <c r="J351" s="183">
        <v>1</v>
      </c>
      <c r="K351" s="131">
        <v>100000</v>
      </c>
      <c r="L351" s="132">
        <v>0.3</v>
      </c>
      <c r="M351" s="163">
        <f t="shared" si="79"/>
        <v>30000</v>
      </c>
      <c r="N351" s="163">
        <f t="shared" si="76"/>
        <v>30000</v>
      </c>
      <c r="O351" s="133">
        <f t="shared" si="77"/>
        <v>30000</v>
      </c>
      <c r="P351" s="354">
        <f t="shared" si="78"/>
        <v>6000</v>
      </c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  <c r="AA351" s="246"/>
      <c r="AB351" s="246"/>
    </row>
    <row r="352" spans="1:28" ht="12" customHeight="1">
      <c r="A352" s="836">
        <v>176</v>
      </c>
      <c r="B352" s="771" t="s">
        <v>1009</v>
      </c>
      <c r="C352" s="382" t="s">
        <v>1005</v>
      </c>
      <c r="D352" s="24" t="s">
        <v>1010</v>
      </c>
      <c r="E352" s="24" t="s">
        <v>1007</v>
      </c>
      <c r="F352" s="24" t="s">
        <v>33</v>
      </c>
      <c r="G352" s="24" t="s">
        <v>1008</v>
      </c>
      <c r="H352" s="419">
        <v>18</v>
      </c>
      <c r="I352" s="24">
        <v>6</v>
      </c>
      <c r="J352" s="24">
        <v>2</v>
      </c>
      <c r="K352" s="87">
        <v>75000</v>
      </c>
      <c r="L352" s="193">
        <v>0.3</v>
      </c>
      <c r="M352" s="27">
        <f t="shared" si="79"/>
        <v>22500</v>
      </c>
      <c r="N352" s="27">
        <f t="shared" si="76"/>
        <v>22500</v>
      </c>
      <c r="O352" s="793">
        <f>N352+N353+N354</f>
        <v>33750</v>
      </c>
      <c r="P352" s="754">
        <f t="shared" si="78"/>
        <v>6750</v>
      </c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  <c r="AA352" s="246"/>
      <c r="AB352" s="246"/>
    </row>
    <row r="353" spans="1:28" ht="11.25" customHeight="1">
      <c r="A353" s="803"/>
      <c r="B353" s="772"/>
      <c r="C353" s="393" t="s">
        <v>1005</v>
      </c>
      <c r="D353" s="393" t="s">
        <v>1011</v>
      </c>
      <c r="E353" s="30" t="s">
        <v>1007</v>
      </c>
      <c r="F353" s="30" t="s">
        <v>33</v>
      </c>
      <c r="G353" s="30" t="s">
        <v>1008</v>
      </c>
      <c r="H353" s="420">
        <v>18</v>
      </c>
      <c r="I353" s="30">
        <v>6</v>
      </c>
      <c r="J353" s="30">
        <v>2</v>
      </c>
      <c r="K353" s="36">
        <f t="shared" ref="K353:K354" si="80">75000*30%</f>
        <v>22500</v>
      </c>
      <c r="L353" s="421">
        <v>0.25</v>
      </c>
      <c r="M353" s="422">
        <f t="shared" si="79"/>
        <v>5625</v>
      </c>
      <c r="N353" s="422">
        <f t="shared" si="76"/>
        <v>5625</v>
      </c>
      <c r="O353" s="747"/>
      <c r="P353" s="752"/>
    </row>
    <row r="354" spans="1:28" ht="12" customHeight="1">
      <c r="A354" s="837"/>
      <c r="B354" s="773"/>
      <c r="C354" s="386" t="s">
        <v>1005</v>
      </c>
      <c r="D354" s="386" t="s">
        <v>1012</v>
      </c>
      <c r="E354" s="42" t="s">
        <v>1007</v>
      </c>
      <c r="F354" s="42" t="s">
        <v>33</v>
      </c>
      <c r="G354" s="42" t="s">
        <v>1008</v>
      </c>
      <c r="H354" s="423">
        <v>18</v>
      </c>
      <c r="I354" s="42">
        <v>6</v>
      </c>
      <c r="J354" s="42">
        <v>2</v>
      </c>
      <c r="K354" s="45">
        <f t="shared" si="80"/>
        <v>22500</v>
      </c>
      <c r="L354" s="424">
        <v>0.25</v>
      </c>
      <c r="M354" s="425">
        <f t="shared" si="79"/>
        <v>5625</v>
      </c>
      <c r="N354" s="425">
        <f t="shared" si="76"/>
        <v>5625</v>
      </c>
      <c r="O354" s="794"/>
      <c r="P354" s="725"/>
    </row>
    <row r="355" spans="1:28" ht="12" customHeight="1">
      <c r="A355" s="836">
        <v>177</v>
      </c>
      <c r="B355" s="771" t="s">
        <v>1013</v>
      </c>
      <c r="C355" s="26" t="s">
        <v>1014</v>
      </c>
      <c r="D355" s="26" t="s">
        <v>1014</v>
      </c>
      <c r="E355" s="26" t="s">
        <v>29</v>
      </c>
      <c r="F355" s="26" t="s">
        <v>33</v>
      </c>
      <c r="G355" s="26" t="s">
        <v>1015</v>
      </c>
      <c r="H355" s="28">
        <v>60</v>
      </c>
      <c r="I355" s="26">
        <v>23</v>
      </c>
      <c r="J355" s="26">
        <v>1</v>
      </c>
      <c r="K355" s="87">
        <v>100000</v>
      </c>
      <c r="L355" s="193">
        <v>1</v>
      </c>
      <c r="M355" s="87">
        <f t="shared" si="79"/>
        <v>100000</v>
      </c>
      <c r="N355" s="87">
        <f t="shared" si="76"/>
        <v>100000</v>
      </c>
      <c r="O355" s="793">
        <f>N355+N356+N357+N358</f>
        <v>187500</v>
      </c>
      <c r="P355" s="754">
        <f>O355*20%</f>
        <v>37500</v>
      </c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  <c r="AA355" s="246"/>
      <c r="AB355" s="246"/>
    </row>
    <row r="356" spans="1:28" ht="12" customHeight="1">
      <c r="A356" s="803"/>
      <c r="B356" s="772"/>
      <c r="C356" s="32" t="s">
        <v>1014</v>
      </c>
      <c r="D356" s="32" t="s">
        <v>1014</v>
      </c>
      <c r="E356" s="32" t="s">
        <v>29</v>
      </c>
      <c r="F356" s="32" t="s">
        <v>33</v>
      </c>
      <c r="G356" s="32" t="s">
        <v>1015</v>
      </c>
      <c r="H356" s="37">
        <v>60</v>
      </c>
      <c r="I356" s="32">
        <v>24</v>
      </c>
      <c r="J356" s="32">
        <v>1</v>
      </c>
      <c r="K356" s="36">
        <v>100000</v>
      </c>
      <c r="L356" s="152">
        <v>0.25</v>
      </c>
      <c r="M356" s="36">
        <f t="shared" si="79"/>
        <v>25000</v>
      </c>
      <c r="N356" s="36">
        <f t="shared" si="76"/>
        <v>25000</v>
      </c>
      <c r="O356" s="747"/>
      <c r="P356" s="752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</row>
    <row r="357" spans="1:28" ht="12" customHeight="1">
      <c r="A357" s="803"/>
      <c r="B357" s="772"/>
      <c r="C357" s="32" t="s">
        <v>1014</v>
      </c>
      <c r="D357" s="32" t="s">
        <v>1014</v>
      </c>
      <c r="E357" s="32" t="s">
        <v>29</v>
      </c>
      <c r="F357" s="32" t="s">
        <v>30</v>
      </c>
      <c r="G357" s="32" t="s">
        <v>1016</v>
      </c>
      <c r="H357" s="37">
        <v>29</v>
      </c>
      <c r="I357" s="32">
        <v>15</v>
      </c>
      <c r="J357" s="32">
        <v>1</v>
      </c>
      <c r="K357" s="36">
        <v>50000</v>
      </c>
      <c r="L357" s="152">
        <v>1</v>
      </c>
      <c r="M357" s="36">
        <f t="shared" si="79"/>
        <v>50000</v>
      </c>
      <c r="N357" s="36">
        <f t="shared" si="76"/>
        <v>50000</v>
      </c>
      <c r="O357" s="747"/>
      <c r="P357" s="752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</row>
    <row r="358" spans="1:28" ht="13.5" customHeight="1">
      <c r="A358" s="837"/>
      <c r="B358" s="773"/>
      <c r="C358" s="44" t="s">
        <v>1014</v>
      </c>
      <c r="D358" s="44" t="s">
        <v>1014</v>
      </c>
      <c r="E358" s="44" t="s">
        <v>29</v>
      </c>
      <c r="F358" s="44" t="s">
        <v>30</v>
      </c>
      <c r="G358" s="44" t="s">
        <v>1016</v>
      </c>
      <c r="H358" s="46">
        <v>29</v>
      </c>
      <c r="I358" s="42">
        <v>16</v>
      </c>
      <c r="J358" s="44">
        <v>1</v>
      </c>
      <c r="K358" s="45">
        <v>50000</v>
      </c>
      <c r="L358" s="196">
        <v>0.25</v>
      </c>
      <c r="M358" s="45">
        <f t="shared" si="79"/>
        <v>12500</v>
      </c>
      <c r="N358" s="45">
        <f t="shared" si="76"/>
        <v>12500</v>
      </c>
      <c r="O358" s="794"/>
      <c r="P358" s="725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  <c r="AA358" s="246"/>
      <c r="AB358" s="246"/>
    </row>
    <row r="359" spans="1:28" ht="12" customHeight="1">
      <c r="A359" s="836">
        <v>178</v>
      </c>
      <c r="B359" s="771" t="s">
        <v>1017</v>
      </c>
      <c r="C359" s="26" t="s">
        <v>1014</v>
      </c>
      <c r="D359" s="26" t="s">
        <v>1014</v>
      </c>
      <c r="E359" s="24" t="s">
        <v>32</v>
      </c>
      <c r="F359" s="26" t="s">
        <v>30</v>
      </c>
      <c r="G359" s="26" t="s">
        <v>1016</v>
      </c>
      <c r="H359" s="28">
        <v>29</v>
      </c>
      <c r="I359" s="24">
        <v>11</v>
      </c>
      <c r="J359" s="26">
        <v>2</v>
      </c>
      <c r="K359" s="87">
        <v>7500</v>
      </c>
      <c r="L359" s="193">
        <v>0.25</v>
      </c>
      <c r="M359" s="87">
        <f t="shared" si="79"/>
        <v>1875</v>
      </c>
      <c r="N359" s="87">
        <f t="shared" si="76"/>
        <v>1875</v>
      </c>
      <c r="O359" s="793">
        <f>N359+N360+N361+N362+N363</f>
        <v>73750</v>
      </c>
      <c r="P359" s="754">
        <f>O359*20%</f>
        <v>14750</v>
      </c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  <c r="AA359" s="246"/>
      <c r="AB359" s="246"/>
    </row>
    <row r="360" spans="1:28" ht="12" customHeight="1">
      <c r="A360" s="803"/>
      <c r="B360" s="772"/>
      <c r="C360" s="32" t="s">
        <v>1014</v>
      </c>
      <c r="D360" s="32" t="s">
        <v>1014</v>
      </c>
      <c r="E360" s="30" t="s">
        <v>32</v>
      </c>
      <c r="F360" s="32" t="s">
        <v>30</v>
      </c>
      <c r="G360" s="32" t="s">
        <v>1016</v>
      </c>
      <c r="H360" s="37">
        <v>29</v>
      </c>
      <c r="I360" s="30">
        <v>11</v>
      </c>
      <c r="J360" s="32">
        <v>1</v>
      </c>
      <c r="K360" s="36">
        <v>17500</v>
      </c>
      <c r="L360" s="152">
        <v>1</v>
      </c>
      <c r="M360" s="36">
        <f t="shared" si="79"/>
        <v>17500</v>
      </c>
      <c r="N360" s="36">
        <f t="shared" si="76"/>
        <v>17500</v>
      </c>
      <c r="O360" s="747"/>
      <c r="P360" s="752"/>
      <c r="Q360" s="259"/>
      <c r="R360" s="246"/>
      <c r="S360" s="246"/>
      <c r="T360" s="246"/>
      <c r="U360" s="246"/>
      <c r="V360" s="246"/>
      <c r="W360" s="246"/>
      <c r="X360" s="246"/>
      <c r="Y360" s="246"/>
      <c r="Z360" s="246"/>
      <c r="AA360" s="246"/>
      <c r="AB360" s="246"/>
    </row>
    <row r="361" spans="1:28" ht="15" customHeight="1">
      <c r="A361" s="803"/>
      <c r="B361" s="772"/>
      <c r="C361" s="32" t="s">
        <v>1014</v>
      </c>
      <c r="D361" s="32" t="s">
        <v>1014</v>
      </c>
      <c r="E361" s="32" t="s">
        <v>29</v>
      </c>
      <c r="F361" s="32" t="s">
        <v>33</v>
      </c>
      <c r="G361" s="32" t="s">
        <v>1015</v>
      </c>
      <c r="H361" s="37">
        <v>60</v>
      </c>
      <c r="I361" s="30">
        <v>25</v>
      </c>
      <c r="J361" s="32">
        <v>3</v>
      </c>
      <c r="K361" s="36">
        <v>37500</v>
      </c>
      <c r="L361" s="152">
        <v>1</v>
      </c>
      <c r="M361" s="36">
        <f t="shared" si="79"/>
        <v>37500</v>
      </c>
      <c r="N361" s="36">
        <f t="shared" si="76"/>
        <v>37500</v>
      </c>
      <c r="O361" s="747"/>
      <c r="P361" s="752"/>
      <c r="Q361" s="259"/>
      <c r="R361" s="246"/>
      <c r="S361" s="246"/>
      <c r="T361" s="246"/>
      <c r="U361" s="246"/>
      <c r="V361" s="246"/>
      <c r="W361" s="246"/>
      <c r="X361" s="246"/>
      <c r="Y361" s="246"/>
      <c r="Z361" s="246"/>
      <c r="AA361" s="246"/>
      <c r="AB361" s="246"/>
    </row>
    <row r="362" spans="1:28" ht="15" customHeight="1">
      <c r="A362" s="803"/>
      <c r="B362" s="772"/>
      <c r="C362" s="32" t="s">
        <v>1014</v>
      </c>
      <c r="D362" s="32" t="s">
        <v>1014</v>
      </c>
      <c r="E362" s="32" t="s">
        <v>29</v>
      </c>
      <c r="F362" s="32" t="s">
        <v>33</v>
      </c>
      <c r="G362" s="32" t="s">
        <v>1015</v>
      </c>
      <c r="H362" s="37">
        <v>60</v>
      </c>
      <c r="I362" s="30">
        <v>26</v>
      </c>
      <c r="J362" s="32">
        <v>3</v>
      </c>
      <c r="K362" s="36">
        <v>37500</v>
      </c>
      <c r="L362" s="152">
        <v>0.25</v>
      </c>
      <c r="M362" s="36">
        <f t="shared" si="79"/>
        <v>9375</v>
      </c>
      <c r="N362" s="36">
        <f t="shared" si="76"/>
        <v>9375</v>
      </c>
      <c r="O362" s="747"/>
      <c r="P362" s="752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  <c r="AA362" s="246"/>
      <c r="AB362" s="246"/>
    </row>
    <row r="363" spans="1:28" ht="15" customHeight="1">
      <c r="A363" s="837"/>
      <c r="B363" s="773"/>
      <c r="C363" s="44" t="s">
        <v>1014</v>
      </c>
      <c r="D363" s="44" t="s">
        <v>1014</v>
      </c>
      <c r="E363" s="42" t="s">
        <v>32</v>
      </c>
      <c r="F363" s="44" t="s">
        <v>33</v>
      </c>
      <c r="G363" s="44" t="s">
        <v>1015</v>
      </c>
      <c r="H363" s="46">
        <v>60</v>
      </c>
      <c r="I363" s="42">
        <v>15</v>
      </c>
      <c r="J363" s="44">
        <v>2</v>
      </c>
      <c r="K363" s="45">
        <v>30000</v>
      </c>
      <c r="L363" s="196">
        <v>0.25</v>
      </c>
      <c r="M363" s="45">
        <f t="shared" si="79"/>
        <v>7500</v>
      </c>
      <c r="N363" s="45">
        <f t="shared" si="76"/>
        <v>7500</v>
      </c>
      <c r="O363" s="794"/>
      <c r="P363" s="725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</row>
    <row r="364" spans="1:28" ht="15" customHeight="1">
      <c r="A364" s="836">
        <v>179</v>
      </c>
      <c r="B364" s="771" t="s">
        <v>1018</v>
      </c>
      <c r="C364" s="26" t="s">
        <v>1014</v>
      </c>
      <c r="D364" s="26" t="s">
        <v>1014</v>
      </c>
      <c r="E364" s="24" t="s">
        <v>32</v>
      </c>
      <c r="F364" s="26" t="s">
        <v>33</v>
      </c>
      <c r="G364" s="26" t="s">
        <v>1015</v>
      </c>
      <c r="H364" s="28">
        <v>60</v>
      </c>
      <c r="I364" s="26">
        <v>17</v>
      </c>
      <c r="J364" s="26">
        <v>1</v>
      </c>
      <c r="K364" s="87">
        <v>25000</v>
      </c>
      <c r="L364" s="193">
        <v>1</v>
      </c>
      <c r="M364" s="87">
        <f t="shared" si="79"/>
        <v>25000</v>
      </c>
      <c r="N364" s="87">
        <f t="shared" si="76"/>
        <v>25000</v>
      </c>
      <c r="O364" s="793">
        <f>N364+N365</f>
        <v>30000</v>
      </c>
      <c r="P364" s="754">
        <f>O364*20%</f>
        <v>6000</v>
      </c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</row>
    <row r="365" spans="1:28" ht="15" customHeight="1">
      <c r="A365" s="837"/>
      <c r="B365" s="773"/>
      <c r="C365" s="44" t="s">
        <v>1014</v>
      </c>
      <c r="D365" s="44" t="s">
        <v>1014</v>
      </c>
      <c r="E365" s="42" t="s">
        <v>32</v>
      </c>
      <c r="F365" s="44" t="s">
        <v>30</v>
      </c>
      <c r="G365" s="44" t="s">
        <v>1016</v>
      </c>
      <c r="H365" s="46">
        <v>29</v>
      </c>
      <c r="I365" s="44">
        <v>17</v>
      </c>
      <c r="J365" s="44">
        <v>3</v>
      </c>
      <c r="K365" s="45">
        <v>5000</v>
      </c>
      <c r="L365" s="196">
        <v>1</v>
      </c>
      <c r="M365" s="45">
        <f t="shared" si="79"/>
        <v>5000</v>
      </c>
      <c r="N365" s="45">
        <f t="shared" si="76"/>
        <v>5000</v>
      </c>
      <c r="O365" s="794"/>
      <c r="P365" s="725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</row>
    <row r="366" spans="1:28" ht="19.5" customHeight="1">
      <c r="A366" s="272">
        <v>180</v>
      </c>
      <c r="B366" s="426" t="s">
        <v>1019</v>
      </c>
      <c r="C366" s="129" t="s">
        <v>1014</v>
      </c>
      <c r="D366" s="129" t="s">
        <v>1014</v>
      </c>
      <c r="E366" s="129" t="s">
        <v>29</v>
      </c>
      <c r="F366" s="129" t="s">
        <v>30</v>
      </c>
      <c r="G366" s="129" t="s">
        <v>1016</v>
      </c>
      <c r="H366" s="273">
        <v>29</v>
      </c>
      <c r="I366" s="129">
        <v>9</v>
      </c>
      <c r="J366" s="129">
        <v>2</v>
      </c>
      <c r="K366" s="131">
        <v>37500</v>
      </c>
      <c r="L366" s="132">
        <v>1</v>
      </c>
      <c r="M366" s="131">
        <f t="shared" si="79"/>
        <v>37500</v>
      </c>
      <c r="N366" s="131">
        <f t="shared" si="76"/>
        <v>37500</v>
      </c>
      <c r="O366" s="135">
        <f>K366*L366</f>
        <v>37500</v>
      </c>
      <c r="P366" s="354">
        <f t="shared" ref="P366:P367" si="81">O366*20%</f>
        <v>7500</v>
      </c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</row>
    <row r="367" spans="1:28" ht="12" customHeight="1">
      <c r="A367" s="836">
        <v>181</v>
      </c>
      <c r="B367" s="771" t="s">
        <v>1020</v>
      </c>
      <c r="C367" s="26" t="s">
        <v>1014</v>
      </c>
      <c r="D367" s="26" t="s">
        <v>1014</v>
      </c>
      <c r="E367" s="24" t="s">
        <v>32</v>
      </c>
      <c r="F367" s="26" t="s">
        <v>33</v>
      </c>
      <c r="G367" s="26" t="s">
        <v>1015</v>
      </c>
      <c r="H367" s="28">
        <v>60</v>
      </c>
      <c r="I367" s="24">
        <v>13</v>
      </c>
      <c r="J367" s="26">
        <v>3</v>
      </c>
      <c r="K367" s="87">
        <v>7500</v>
      </c>
      <c r="L367" s="193">
        <v>1</v>
      </c>
      <c r="M367" s="87">
        <f t="shared" si="79"/>
        <v>7500</v>
      </c>
      <c r="N367" s="87">
        <f t="shared" si="76"/>
        <v>7500</v>
      </c>
      <c r="O367" s="793">
        <f>N367+N368</f>
        <v>12500</v>
      </c>
      <c r="P367" s="754">
        <f t="shared" si="81"/>
        <v>2500</v>
      </c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</row>
    <row r="368" spans="1:28" ht="12" customHeight="1">
      <c r="A368" s="837"/>
      <c r="B368" s="773"/>
      <c r="C368" s="44" t="s">
        <v>1014</v>
      </c>
      <c r="D368" s="44" t="s">
        <v>1014</v>
      </c>
      <c r="E368" s="42" t="s">
        <v>32</v>
      </c>
      <c r="F368" s="44" t="s">
        <v>30</v>
      </c>
      <c r="G368" s="44" t="s">
        <v>1016</v>
      </c>
      <c r="H368" s="46">
        <v>29</v>
      </c>
      <c r="I368" s="44">
        <v>14</v>
      </c>
      <c r="J368" s="44">
        <v>3</v>
      </c>
      <c r="K368" s="45">
        <v>5000</v>
      </c>
      <c r="L368" s="196">
        <v>1</v>
      </c>
      <c r="M368" s="45">
        <f t="shared" si="79"/>
        <v>5000</v>
      </c>
      <c r="N368" s="45">
        <f t="shared" si="76"/>
        <v>5000</v>
      </c>
      <c r="O368" s="794"/>
      <c r="P368" s="725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</row>
    <row r="369" spans="1:28" ht="12" customHeight="1">
      <c r="A369" s="836">
        <v>182</v>
      </c>
      <c r="B369" s="771" t="s">
        <v>1021</v>
      </c>
      <c r="C369" s="26" t="s">
        <v>1014</v>
      </c>
      <c r="D369" s="26" t="s">
        <v>1014</v>
      </c>
      <c r="E369" s="24" t="s">
        <v>32</v>
      </c>
      <c r="F369" s="26" t="s">
        <v>33</v>
      </c>
      <c r="G369" s="26" t="s">
        <v>1015</v>
      </c>
      <c r="H369" s="28">
        <v>60</v>
      </c>
      <c r="I369" s="26">
        <v>17</v>
      </c>
      <c r="J369" s="26">
        <v>2</v>
      </c>
      <c r="K369" s="87">
        <v>15000</v>
      </c>
      <c r="L369" s="193">
        <v>1</v>
      </c>
      <c r="M369" s="87">
        <f t="shared" si="79"/>
        <v>15000</v>
      </c>
      <c r="N369" s="87">
        <f t="shared" si="76"/>
        <v>15000</v>
      </c>
      <c r="O369" s="793">
        <f>N369+N370+N371+N372+N373</f>
        <v>52500</v>
      </c>
      <c r="P369" s="754">
        <f>O369*20%</f>
        <v>10500</v>
      </c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  <c r="AA369" s="246"/>
      <c r="AB369" s="246"/>
    </row>
    <row r="370" spans="1:28" ht="12" customHeight="1">
      <c r="A370" s="803"/>
      <c r="B370" s="772"/>
      <c r="C370" s="32" t="s">
        <v>1014</v>
      </c>
      <c r="D370" s="32" t="s">
        <v>1014</v>
      </c>
      <c r="E370" s="30" t="s">
        <v>32</v>
      </c>
      <c r="F370" s="32" t="s">
        <v>33</v>
      </c>
      <c r="G370" s="32" t="s">
        <v>1015</v>
      </c>
      <c r="H370" s="37">
        <v>60</v>
      </c>
      <c r="I370" s="32">
        <v>20</v>
      </c>
      <c r="J370" s="32">
        <v>2</v>
      </c>
      <c r="K370" s="36">
        <v>15000</v>
      </c>
      <c r="L370" s="152">
        <v>0.25</v>
      </c>
      <c r="M370" s="36">
        <f t="shared" si="79"/>
        <v>3750</v>
      </c>
      <c r="N370" s="36">
        <f t="shared" si="76"/>
        <v>3750</v>
      </c>
      <c r="O370" s="747"/>
      <c r="P370" s="752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  <c r="AA370" s="246"/>
      <c r="AB370" s="246"/>
    </row>
    <row r="371" spans="1:28" ht="12" customHeight="1">
      <c r="A371" s="803"/>
      <c r="B371" s="772"/>
      <c r="C371" s="32" t="s">
        <v>1014</v>
      </c>
      <c r="D371" s="32" t="s">
        <v>1014</v>
      </c>
      <c r="E371" s="30" t="s">
        <v>32</v>
      </c>
      <c r="F371" s="32" t="s">
        <v>30</v>
      </c>
      <c r="G371" s="32" t="s">
        <v>1016</v>
      </c>
      <c r="H371" s="37">
        <v>29</v>
      </c>
      <c r="I371" s="32">
        <v>18</v>
      </c>
      <c r="J371" s="32">
        <v>1</v>
      </c>
      <c r="K371" s="36">
        <v>17500</v>
      </c>
      <c r="L371" s="152">
        <v>0.25</v>
      </c>
      <c r="M371" s="36">
        <f t="shared" si="79"/>
        <v>4375</v>
      </c>
      <c r="N371" s="36">
        <f t="shared" si="76"/>
        <v>4375</v>
      </c>
      <c r="O371" s="747"/>
      <c r="P371" s="752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  <c r="AA371" s="246"/>
      <c r="AB371" s="246"/>
    </row>
    <row r="372" spans="1:28" ht="12" customHeight="1">
      <c r="A372" s="803"/>
      <c r="B372" s="772"/>
      <c r="C372" s="32" t="s">
        <v>1014</v>
      </c>
      <c r="D372" s="32" t="s">
        <v>1014</v>
      </c>
      <c r="E372" s="30" t="s">
        <v>32</v>
      </c>
      <c r="F372" s="32" t="s">
        <v>30</v>
      </c>
      <c r="G372" s="32" t="s">
        <v>1016</v>
      </c>
      <c r="H372" s="37">
        <v>29</v>
      </c>
      <c r="I372" s="32">
        <v>19</v>
      </c>
      <c r="J372" s="32">
        <v>1</v>
      </c>
      <c r="K372" s="36">
        <v>17500</v>
      </c>
      <c r="L372" s="152">
        <v>0.25</v>
      </c>
      <c r="M372" s="36">
        <f t="shared" si="79"/>
        <v>4375</v>
      </c>
      <c r="N372" s="36">
        <f t="shared" si="76"/>
        <v>4375</v>
      </c>
      <c r="O372" s="747"/>
      <c r="P372" s="752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  <c r="AA372" s="246"/>
      <c r="AB372" s="246"/>
    </row>
    <row r="373" spans="1:28" ht="1.5" customHeight="1">
      <c r="A373" s="837"/>
      <c r="B373" s="773"/>
      <c r="C373" s="44" t="s">
        <v>1014</v>
      </c>
      <c r="D373" s="44" t="s">
        <v>1014</v>
      </c>
      <c r="E373" s="44" t="s">
        <v>29</v>
      </c>
      <c r="F373" s="44" t="s">
        <v>30</v>
      </c>
      <c r="G373" s="44" t="s">
        <v>1016</v>
      </c>
      <c r="H373" s="46">
        <v>29</v>
      </c>
      <c r="I373" s="44">
        <v>15</v>
      </c>
      <c r="J373" s="44">
        <v>3</v>
      </c>
      <c r="K373" s="45">
        <v>25000</v>
      </c>
      <c r="L373" s="196">
        <v>1</v>
      </c>
      <c r="M373" s="45">
        <f t="shared" si="79"/>
        <v>25000</v>
      </c>
      <c r="N373" s="45">
        <f t="shared" si="76"/>
        <v>25000</v>
      </c>
      <c r="O373" s="794"/>
      <c r="P373" s="725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  <c r="AA373" s="246"/>
      <c r="AB373" s="246"/>
    </row>
    <row r="374" spans="1:28" ht="22.5" customHeight="1">
      <c r="A374" s="272">
        <v>183</v>
      </c>
      <c r="B374" s="426" t="s">
        <v>1022</v>
      </c>
      <c r="C374" s="129" t="s">
        <v>1014</v>
      </c>
      <c r="D374" s="129" t="s">
        <v>1014</v>
      </c>
      <c r="E374" s="183" t="s">
        <v>51</v>
      </c>
      <c r="F374" s="129" t="s">
        <v>33</v>
      </c>
      <c r="G374" s="129" t="s">
        <v>1015</v>
      </c>
      <c r="H374" s="273">
        <v>60</v>
      </c>
      <c r="I374" s="129">
        <v>22</v>
      </c>
      <c r="J374" s="129">
        <v>2</v>
      </c>
      <c r="K374" s="131">
        <v>6250</v>
      </c>
      <c r="L374" s="132">
        <v>1</v>
      </c>
      <c r="M374" s="131">
        <f t="shared" si="79"/>
        <v>6250</v>
      </c>
      <c r="N374" s="131">
        <f t="shared" si="76"/>
        <v>6250</v>
      </c>
      <c r="O374" s="135">
        <f>K374*L374</f>
        <v>6250</v>
      </c>
      <c r="P374" s="354">
        <f t="shared" ref="P374:P375" si="82">O374*20%</f>
        <v>1250</v>
      </c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</row>
    <row r="375" spans="1:28" ht="12" customHeight="1">
      <c r="A375" s="836">
        <v>184</v>
      </c>
      <c r="B375" s="771" t="s">
        <v>1023</v>
      </c>
      <c r="C375" s="26" t="s">
        <v>1014</v>
      </c>
      <c r="D375" s="26" t="s">
        <v>1014</v>
      </c>
      <c r="E375" s="24" t="s">
        <v>67</v>
      </c>
      <c r="F375" s="26" t="s">
        <v>33</v>
      </c>
      <c r="G375" s="26" t="s">
        <v>1015</v>
      </c>
      <c r="H375" s="28">
        <v>60</v>
      </c>
      <c r="I375" s="26">
        <v>12</v>
      </c>
      <c r="J375" s="26">
        <v>1</v>
      </c>
      <c r="K375" s="87">
        <v>5000</v>
      </c>
      <c r="L375" s="193">
        <v>1</v>
      </c>
      <c r="M375" s="87">
        <f t="shared" si="79"/>
        <v>5000</v>
      </c>
      <c r="N375" s="87">
        <f t="shared" si="76"/>
        <v>5000</v>
      </c>
      <c r="O375" s="793">
        <f>N375+N376</f>
        <v>7500</v>
      </c>
      <c r="P375" s="754">
        <f t="shared" si="82"/>
        <v>1500</v>
      </c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  <c r="AA375" s="246"/>
      <c r="AB375" s="246"/>
    </row>
    <row r="376" spans="1:28" ht="12" customHeight="1">
      <c r="A376" s="837"/>
      <c r="B376" s="773"/>
      <c r="C376" s="44" t="s">
        <v>1014</v>
      </c>
      <c r="D376" s="44" t="s">
        <v>1014</v>
      </c>
      <c r="E376" s="42" t="s">
        <v>67</v>
      </c>
      <c r="F376" s="44" t="s">
        <v>30</v>
      </c>
      <c r="G376" s="44" t="s">
        <v>1016</v>
      </c>
      <c r="H376" s="46">
        <v>29</v>
      </c>
      <c r="I376" s="42">
        <v>12</v>
      </c>
      <c r="J376" s="44">
        <v>1</v>
      </c>
      <c r="K376" s="45">
        <v>2500</v>
      </c>
      <c r="L376" s="196">
        <v>1</v>
      </c>
      <c r="M376" s="45">
        <f t="shared" si="79"/>
        <v>2500</v>
      </c>
      <c r="N376" s="45">
        <f t="shared" si="76"/>
        <v>2500</v>
      </c>
      <c r="O376" s="794"/>
      <c r="P376" s="725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  <c r="AA376" s="246"/>
      <c r="AB376" s="246"/>
    </row>
    <row r="377" spans="1:28" ht="21" customHeight="1">
      <c r="A377" s="272">
        <v>185</v>
      </c>
      <c r="B377" s="427" t="s">
        <v>1024</v>
      </c>
      <c r="C377" s="130" t="s">
        <v>1014</v>
      </c>
      <c r="D377" s="130" t="s">
        <v>1014</v>
      </c>
      <c r="E377" s="58" t="s">
        <v>32</v>
      </c>
      <c r="F377" s="130" t="s">
        <v>30</v>
      </c>
      <c r="G377" s="130" t="s">
        <v>1016</v>
      </c>
      <c r="H377" s="62">
        <v>29</v>
      </c>
      <c r="I377" s="130">
        <v>11</v>
      </c>
      <c r="J377" s="130">
        <v>3</v>
      </c>
      <c r="K377" s="61">
        <v>5000</v>
      </c>
      <c r="L377" s="151">
        <v>1</v>
      </c>
      <c r="M377" s="61">
        <f t="shared" si="79"/>
        <v>5000</v>
      </c>
      <c r="N377" s="61">
        <f t="shared" si="76"/>
        <v>5000</v>
      </c>
      <c r="O377" s="230">
        <f t="shared" ref="O377:O378" si="83">K377*L377</f>
        <v>5000</v>
      </c>
      <c r="P377" s="362">
        <f t="shared" ref="P377:P379" si="84">O377*20%</f>
        <v>1000</v>
      </c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</row>
    <row r="378" spans="1:28" ht="19.5" customHeight="1">
      <c r="A378" s="272">
        <v>186</v>
      </c>
      <c r="B378" s="428" t="s">
        <v>1025</v>
      </c>
      <c r="C378" s="96" t="s">
        <v>1014</v>
      </c>
      <c r="D378" s="96" t="s">
        <v>1014</v>
      </c>
      <c r="E378" s="79" t="s">
        <v>67</v>
      </c>
      <c r="F378" s="96" t="s">
        <v>30</v>
      </c>
      <c r="G378" s="96" t="s">
        <v>1016</v>
      </c>
      <c r="H378" s="83">
        <v>29</v>
      </c>
      <c r="I378" s="79">
        <v>5</v>
      </c>
      <c r="J378" s="96">
        <v>3</v>
      </c>
      <c r="K378" s="82">
        <f>1000</f>
        <v>1000</v>
      </c>
      <c r="L378" s="134">
        <v>0.3</v>
      </c>
      <c r="M378" s="82">
        <f t="shared" si="79"/>
        <v>300</v>
      </c>
      <c r="N378" s="82">
        <f t="shared" si="76"/>
        <v>300</v>
      </c>
      <c r="O378" s="411">
        <f t="shared" si="83"/>
        <v>300</v>
      </c>
      <c r="P378" s="364">
        <f t="shared" si="84"/>
        <v>60</v>
      </c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</row>
    <row r="379" spans="1:28" ht="12" customHeight="1">
      <c r="A379" s="836">
        <v>187</v>
      </c>
      <c r="B379" s="771" t="s">
        <v>1026</v>
      </c>
      <c r="C379" s="26" t="s">
        <v>1014</v>
      </c>
      <c r="D379" s="26" t="s">
        <v>1014</v>
      </c>
      <c r="E379" s="24" t="s">
        <v>67</v>
      </c>
      <c r="F379" s="26" t="s">
        <v>33</v>
      </c>
      <c r="G379" s="26" t="s">
        <v>1015</v>
      </c>
      <c r="H379" s="28">
        <v>60</v>
      </c>
      <c r="I379" s="26">
        <v>7</v>
      </c>
      <c r="J379" s="26">
        <v>3</v>
      </c>
      <c r="K379" s="87">
        <v>2250</v>
      </c>
      <c r="L379" s="193">
        <v>1</v>
      </c>
      <c r="M379" s="87">
        <f t="shared" si="79"/>
        <v>2250</v>
      </c>
      <c r="N379" s="87">
        <f t="shared" si="76"/>
        <v>2250</v>
      </c>
      <c r="O379" s="793">
        <f>N379+N380+N381</f>
        <v>2775</v>
      </c>
      <c r="P379" s="754">
        <f t="shared" si="84"/>
        <v>555</v>
      </c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</row>
    <row r="380" spans="1:28" ht="12" customHeight="1">
      <c r="A380" s="803"/>
      <c r="B380" s="772"/>
      <c r="C380" s="32" t="s">
        <v>1014</v>
      </c>
      <c r="D380" s="32" t="s">
        <v>1014</v>
      </c>
      <c r="E380" s="30" t="s">
        <v>67</v>
      </c>
      <c r="F380" s="32" t="s">
        <v>30</v>
      </c>
      <c r="G380" s="32" t="s">
        <v>1016</v>
      </c>
      <c r="H380" s="37">
        <v>29</v>
      </c>
      <c r="I380" s="32">
        <v>5</v>
      </c>
      <c r="J380" s="32">
        <v>2</v>
      </c>
      <c r="K380" s="36">
        <v>1500</v>
      </c>
      <c r="L380" s="152">
        <v>0.3</v>
      </c>
      <c r="M380" s="36">
        <f t="shared" si="79"/>
        <v>450</v>
      </c>
      <c r="N380" s="36">
        <f t="shared" si="76"/>
        <v>450</v>
      </c>
      <c r="O380" s="747"/>
      <c r="P380" s="752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  <c r="AA380" s="246"/>
      <c r="AB380" s="246"/>
    </row>
    <row r="381" spans="1:28" ht="12" customHeight="1">
      <c r="A381" s="837"/>
      <c r="B381" s="773"/>
      <c r="C381" s="44" t="s">
        <v>1014</v>
      </c>
      <c r="D381" s="44" t="s">
        <v>1014</v>
      </c>
      <c r="E381" s="42" t="s">
        <v>67</v>
      </c>
      <c r="F381" s="44" t="s">
        <v>30</v>
      </c>
      <c r="G381" s="44" t="s">
        <v>1016</v>
      </c>
      <c r="H381" s="46">
        <v>29</v>
      </c>
      <c r="I381" s="44">
        <v>5</v>
      </c>
      <c r="J381" s="44">
        <v>3</v>
      </c>
      <c r="K381" s="45">
        <f>1000*30%</f>
        <v>300</v>
      </c>
      <c r="L381" s="196">
        <v>0.25</v>
      </c>
      <c r="M381" s="45">
        <f t="shared" si="79"/>
        <v>75</v>
      </c>
      <c r="N381" s="45">
        <f t="shared" si="76"/>
        <v>75</v>
      </c>
      <c r="O381" s="794"/>
      <c r="P381" s="725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  <c r="AA381" s="246"/>
      <c r="AB381" s="246"/>
    </row>
    <row r="382" spans="1:28" ht="12" customHeight="1">
      <c r="A382" s="836">
        <v>188</v>
      </c>
      <c r="B382" s="771" t="s">
        <v>1027</v>
      </c>
      <c r="C382" s="26" t="s">
        <v>1014</v>
      </c>
      <c r="D382" s="26" t="s">
        <v>1014</v>
      </c>
      <c r="E382" s="24" t="s">
        <v>51</v>
      </c>
      <c r="F382" s="26" t="s">
        <v>33</v>
      </c>
      <c r="G382" s="26" t="s">
        <v>1015</v>
      </c>
      <c r="H382" s="28">
        <v>60</v>
      </c>
      <c r="I382" s="26">
        <v>13</v>
      </c>
      <c r="J382" s="26">
        <v>1</v>
      </c>
      <c r="K382" s="87">
        <v>10000</v>
      </c>
      <c r="L382" s="193">
        <v>1</v>
      </c>
      <c r="M382" s="87">
        <f t="shared" si="79"/>
        <v>10000</v>
      </c>
      <c r="N382" s="87">
        <f t="shared" si="76"/>
        <v>10000</v>
      </c>
      <c r="O382" s="793">
        <f>N382+N383+N384+N385</f>
        <v>17187.5</v>
      </c>
      <c r="P382" s="754">
        <f>O382*20%</f>
        <v>3437.5</v>
      </c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</row>
    <row r="383" spans="1:28" ht="12" customHeight="1">
      <c r="A383" s="803"/>
      <c r="B383" s="772"/>
      <c r="C383" s="32" t="s">
        <v>1014</v>
      </c>
      <c r="D383" s="32" t="s">
        <v>1014</v>
      </c>
      <c r="E383" s="30" t="s">
        <v>51</v>
      </c>
      <c r="F383" s="32" t="s">
        <v>33</v>
      </c>
      <c r="G383" s="32" t="s">
        <v>1015</v>
      </c>
      <c r="H383" s="37">
        <v>60</v>
      </c>
      <c r="I383" s="32">
        <v>13</v>
      </c>
      <c r="J383" s="32">
        <v>2</v>
      </c>
      <c r="K383" s="36">
        <v>6250</v>
      </c>
      <c r="L383" s="152">
        <v>0.25</v>
      </c>
      <c r="M383" s="36">
        <f t="shared" si="79"/>
        <v>1562.5</v>
      </c>
      <c r="N383" s="36">
        <f t="shared" si="76"/>
        <v>1562.5</v>
      </c>
      <c r="O383" s="747"/>
      <c r="P383" s="752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</row>
    <row r="384" spans="1:28" ht="12" customHeight="1">
      <c r="A384" s="803"/>
      <c r="B384" s="772"/>
      <c r="C384" s="32" t="s">
        <v>1014</v>
      </c>
      <c r="D384" s="32" t="s">
        <v>1014</v>
      </c>
      <c r="E384" s="30" t="s">
        <v>51</v>
      </c>
      <c r="F384" s="32" t="s">
        <v>30</v>
      </c>
      <c r="G384" s="32" t="s">
        <v>1016</v>
      </c>
      <c r="H384" s="37">
        <v>29</v>
      </c>
      <c r="I384" s="32">
        <v>9</v>
      </c>
      <c r="J384" s="32">
        <v>1</v>
      </c>
      <c r="K384" s="36">
        <v>5000</v>
      </c>
      <c r="L384" s="152">
        <v>1</v>
      </c>
      <c r="M384" s="36">
        <f t="shared" si="79"/>
        <v>5000</v>
      </c>
      <c r="N384" s="36">
        <f t="shared" si="76"/>
        <v>5000</v>
      </c>
      <c r="O384" s="747"/>
      <c r="P384" s="752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  <c r="AA384" s="246"/>
      <c r="AB384" s="246"/>
    </row>
    <row r="385" spans="1:28" ht="12" customHeight="1">
      <c r="A385" s="837"/>
      <c r="B385" s="773"/>
      <c r="C385" s="44" t="s">
        <v>1014</v>
      </c>
      <c r="D385" s="44" t="s">
        <v>1014</v>
      </c>
      <c r="E385" s="42" t="s">
        <v>51</v>
      </c>
      <c r="F385" s="44" t="s">
        <v>30</v>
      </c>
      <c r="G385" s="44" t="s">
        <v>1016</v>
      </c>
      <c r="H385" s="46">
        <v>29</v>
      </c>
      <c r="I385" s="44">
        <v>9</v>
      </c>
      <c r="J385" s="44">
        <v>3</v>
      </c>
      <c r="K385" s="45">
        <v>2500</v>
      </c>
      <c r="L385" s="196">
        <v>0.25</v>
      </c>
      <c r="M385" s="45">
        <f t="shared" si="79"/>
        <v>625</v>
      </c>
      <c r="N385" s="45">
        <f t="shared" si="76"/>
        <v>625</v>
      </c>
      <c r="O385" s="794"/>
      <c r="P385" s="725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  <c r="AA385" s="246"/>
      <c r="AB385" s="246"/>
    </row>
    <row r="386" spans="1:28" ht="12" customHeight="1">
      <c r="A386" s="836">
        <v>189</v>
      </c>
      <c r="B386" s="771" t="s">
        <v>1028</v>
      </c>
      <c r="C386" s="26" t="s">
        <v>1014</v>
      </c>
      <c r="D386" s="26" t="s">
        <v>1014</v>
      </c>
      <c r="E386" s="24" t="s">
        <v>51</v>
      </c>
      <c r="F386" s="26" t="s">
        <v>30</v>
      </c>
      <c r="G386" s="26" t="s">
        <v>1016</v>
      </c>
      <c r="H386" s="28">
        <v>29</v>
      </c>
      <c r="I386" s="26">
        <v>6</v>
      </c>
      <c r="J386" s="26">
        <v>2</v>
      </c>
      <c r="K386" s="87">
        <v>3750</v>
      </c>
      <c r="L386" s="193">
        <v>1</v>
      </c>
      <c r="M386" s="87">
        <f t="shared" si="79"/>
        <v>3750</v>
      </c>
      <c r="N386" s="87">
        <f t="shared" si="76"/>
        <v>3750</v>
      </c>
      <c r="O386" s="793">
        <f>N386+N387</f>
        <v>3937.5</v>
      </c>
      <c r="P386" s="754">
        <f>O386*20%</f>
        <v>787.5</v>
      </c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  <c r="AA386" s="246"/>
      <c r="AB386" s="246"/>
    </row>
    <row r="387" spans="1:28" ht="12" customHeight="1">
      <c r="A387" s="837"/>
      <c r="B387" s="773"/>
      <c r="C387" s="44" t="s">
        <v>1014</v>
      </c>
      <c r="D387" s="44" t="s">
        <v>1014</v>
      </c>
      <c r="E387" s="42" t="s">
        <v>51</v>
      </c>
      <c r="F387" s="44" t="s">
        <v>30</v>
      </c>
      <c r="G387" s="44" t="s">
        <v>1016</v>
      </c>
      <c r="H387" s="46">
        <v>29</v>
      </c>
      <c r="I387" s="44">
        <v>5</v>
      </c>
      <c r="J387" s="44">
        <v>3</v>
      </c>
      <c r="K387" s="45">
        <f>2500*30%</f>
        <v>750</v>
      </c>
      <c r="L387" s="196">
        <v>0.25</v>
      </c>
      <c r="M387" s="45">
        <f t="shared" si="79"/>
        <v>187.5</v>
      </c>
      <c r="N387" s="45">
        <f t="shared" si="76"/>
        <v>187.5</v>
      </c>
      <c r="O387" s="794"/>
      <c r="P387" s="725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  <c r="AA387" s="246"/>
      <c r="AB387" s="246"/>
    </row>
    <row r="388" spans="1:28" ht="24" customHeight="1">
      <c r="A388" s="272">
        <v>190</v>
      </c>
      <c r="B388" s="353" t="s">
        <v>1029</v>
      </c>
      <c r="C388" s="129" t="s">
        <v>1014</v>
      </c>
      <c r="D388" s="129" t="s">
        <v>1014</v>
      </c>
      <c r="E388" s="183" t="s">
        <v>67</v>
      </c>
      <c r="F388" s="129" t="s">
        <v>30</v>
      </c>
      <c r="G388" s="129" t="s">
        <v>1016</v>
      </c>
      <c r="H388" s="273">
        <v>29</v>
      </c>
      <c r="I388" s="129">
        <v>6</v>
      </c>
      <c r="J388" s="129">
        <v>2</v>
      </c>
      <c r="K388" s="131">
        <v>1500</v>
      </c>
      <c r="L388" s="132">
        <v>1</v>
      </c>
      <c r="M388" s="131">
        <f t="shared" si="79"/>
        <v>1500</v>
      </c>
      <c r="N388" s="131">
        <f t="shared" si="76"/>
        <v>1500</v>
      </c>
      <c r="O388" s="135">
        <f>K388*L388</f>
        <v>1500</v>
      </c>
      <c r="P388" s="354">
        <f t="shared" ref="P388:P389" si="85">O388*20%</f>
        <v>300</v>
      </c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</row>
    <row r="389" spans="1:28" ht="12" customHeight="1">
      <c r="A389" s="836">
        <v>191</v>
      </c>
      <c r="B389" s="771" t="s">
        <v>1030</v>
      </c>
      <c r="C389" s="26" t="s">
        <v>1014</v>
      </c>
      <c r="D389" s="26" t="s">
        <v>1014</v>
      </c>
      <c r="E389" s="24" t="s">
        <v>51</v>
      </c>
      <c r="F389" s="26" t="s">
        <v>30</v>
      </c>
      <c r="G389" s="26" t="s">
        <v>1016</v>
      </c>
      <c r="H389" s="28">
        <v>29</v>
      </c>
      <c r="I389" s="26">
        <v>11</v>
      </c>
      <c r="J389" s="26">
        <v>2</v>
      </c>
      <c r="K389" s="87">
        <v>3750</v>
      </c>
      <c r="L389" s="193">
        <v>1</v>
      </c>
      <c r="M389" s="87">
        <f t="shared" si="79"/>
        <v>3750</v>
      </c>
      <c r="N389" s="87">
        <f t="shared" si="76"/>
        <v>3750</v>
      </c>
      <c r="O389" s="793">
        <f>N389+N390</f>
        <v>10000</v>
      </c>
      <c r="P389" s="754">
        <f t="shared" si="85"/>
        <v>2000</v>
      </c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</row>
    <row r="390" spans="1:28" ht="12" customHeight="1">
      <c r="A390" s="837"/>
      <c r="B390" s="773"/>
      <c r="C390" s="44" t="s">
        <v>1014</v>
      </c>
      <c r="D390" s="44" t="s">
        <v>1014</v>
      </c>
      <c r="E390" s="42" t="s">
        <v>51</v>
      </c>
      <c r="F390" s="44" t="s">
        <v>33</v>
      </c>
      <c r="G390" s="44" t="s">
        <v>1015</v>
      </c>
      <c r="H390" s="46">
        <v>60</v>
      </c>
      <c r="I390" s="44">
        <v>16</v>
      </c>
      <c r="J390" s="44">
        <v>2</v>
      </c>
      <c r="K390" s="45">
        <v>6250</v>
      </c>
      <c r="L390" s="196">
        <v>1</v>
      </c>
      <c r="M390" s="45">
        <f t="shared" si="79"/>
        <v>6250</v>
      </c>
      <c r="N390" s="45">
        <f t="shared" si="76"/>
        <v>6250</v>
      </c>
      <c r="O390" s="794"/>
      <c r="P390" s="725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  <c r="AA390" s="246"/>
      <c r="AB390" s="246"/>
    </row>
    <row r="391" spans="1:28" ht="21" customHeight="1">
      <c r="A391" s="272">
        <v>192</v>
      </c>
      <c r="B391" s="426" t="s">
        <v>1031</v>
      </c>
      <c r="C391" s="129" t="s">
        <v>1014</v>
      </c>
      <c r="D391" s="129" t="s">
        <v>1014</v>
      </c>
      <c r="E391" s="183" t="s">
        <v>51</v>
      </c>
      <c r="F391" s="129" t="s">
        <v>30</v>
      </c>
      <c r="G391" s="129" t="s">
        <v>1016</v>
      </c>
      <c r="H391" s="273">
        <v>29</v>
      </c>
      <c r="I391" s="183">
        <v>9</v>
      </c>
      <c r="J391" s="129">
        <v>3</v>
      </c>
      <c r="K391" s="131">
        <v>2500</v>
      </c>
      <c r="L391" s="132">
        <v>1</v>
      </c>
      <c r="M391" s="131">
        <f t="shared" si="79"/>
        <v>2500</v>
      </c>
      <c r="N391" s="131">
        <f t="shared" si="76"/>
        <v>2500</v>
      </c>
      <c r="O391" s="135">
        <f>K391*L391</f>
        <v>2500</v>
      </c>
      <c r="P391" s="354">
        <f t="shared" ref="P391:P392" si="86">O391*20%</f>
        <v>500</v>
      </c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  <c r="AA391" s="246"/>
      <c r="AB391" s="246"/>
    </row>
    <row r="392" spans="1:28" ht="12" customHeight="1">
      <c r="A392" s="836">
        <v>193</v>
      </c>
      <c r="B392" s="771" t="s">
        <v>1032</v>
      </c>
      <c r="C392" s="26" t="s">
        <v>1014</v>
      </c>
      <c r="D392" s="26" t="s">
        <v>1014</v>
      </c>
      <c r="E392" s="24" t="s">
        <v>67</v>
      </c>
      <c r="F392" s="26" t="s">
        <v>30</v>
      </c>
      <c r="G392" s="26" t="s">
        <v>1016</v>
      </c>
      <c r="H392" s="28">
        <v>29</v>
      </c>
      <c r="I392" s="26">
        <v>7</v>
      </c>
      <c r="J392" s="26">
        <v>2</v>
      </c>
      <c r="K392" s="87">
        <v>1500</v>
      </c>
      <c r="L392" s="193">
        <v>1</v>
      </c>
      <c r="M392" s="87">
        <f t="shared" si="79"/>
        <v>1500</v>
      </c>
      <c r="N392" s="87">
        <f t="shared" si="76"/>
        <v>1500</v>
      </c>
      <c r="O392" s="833">
        <f>N392+N393</f>
        <v>1875</v>
      </c>
      <c r="P392" s="826">
        <f t="shared" si="86"/>
        <v>375</v>
      </c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  <c r="AA392" s="246"/>
      <c r="AB392" s="246"/>
    </row>
    <row r="393" spans="1:28" ht="12" customHeight="1">
      <c r="A393" s="837"/>
      <c r="B393" s="773"/>
      <c r="C393" s="44" t="s">
        <v>1014</v>
      </c>
      <c r="D393" s="44" t="s">
        <v>1014</v>
      </c>
      <c r="E393" s="42" t="s">
        <v>67</v>
      </c>
      <c r="F393" s="44" t="s">
        <v>30</v>
      </c>
      <c r="G393" s="44" t="s">
        <v>1016</v>
      </c>
      <c r="H393" s="46">
        <v>29</v>
      </c>
      <c r="I393" s="44">
        <v>6</v>
      </c>
      <c r="J393" s="44">
        <v>2</v>
      </c>
      <c r="K393" s="45">
        <v>1500</v>
      </c>
      <c r="L393" s="196">
        <v>0.25</v>
      </c>
      <c r="M393" s="45">
        <f t="shared" si="79"/>
        <v>375</v>
      </c>
      <c r="N393" s="45">
        <f t="shared" si="76"/>
        <v>375</v>
      </c>
      <c r="O393" s="775"/>
      <c r="P393" s="824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  <c r="AA393" s="246"/>
      <c r="AB393" s="246"/>
    </row>
    <row r="394" spans="1:28" ht="12" customHeight="1">
      <c r="A394" s="836">
        <v>194</v>
      </c>
      <c r="B394" s="771" t="s">
        <v>1033</v>
      </c>
      <c r="C394" s="26" t="s">
        <v>1014</v>
      </c>
      <c r="D394" s="26" t="s">
        <v>1014</v>
      </c>
      <c r="E394" s="24" t="s">
        <v>32</v>
      </c>
      <c r="F394" s="24" t="s">
        <v>30</v>
      </c>
      <c r="G394" s="26" t="s">
        <v>1016</v>
      </c>
      <c r="H394" s="28">
        <v>29</v>
      </c>
      <c r="I394" s="24">
        <v>4</v>
      </c>
      <c r="J394" s="24">
        <v>3</v>
      </c>
      <c r="K394" s="87">
        <v>5000</v>
      </c>
      <c r="L394" s="193">
        <v>0.3</v>
      </c>
      <c r="M394" s="87">
        <f t="shared" si="79"/>
        <v>1500</v>
      </c>
      <c r="N394" s="87">
        <f t="shared" si="76"/>
        <v>1500</v>
      </c>
      <c r="O394" s="792">
        <f>N394+N395</f>
        <v>9000</v>
      </c>
      <c r="P394" s="826">
        <f>O394*20%</f>
        <v>1800</v>
      </c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  <c r="AA394" s="246"/>
      <c r="AB394" s="246"/>
    </row>
    <row r="395" spans="1:28" ht="12" customHeight="1">
      <c r="A395" s="837"/>
      <c r="B395" s="773"/>
      <c r="C395" s="44" t="s">
        <v>1014</v>
      </c>
      <c r="D395" s="44" t="s">
        <v>1014</v>
      </c>
      <c r="E395" s="42" t="s">
        <v>32</v>
      </c>
      <c r="F395" s="44" t="s">
        <v>33</v>
      </c>
      <c r="G395" s="44" t="s">
        <v>1015</v>
      </c>
      <c r="H395" s="46">
        <v>60</v>
      </c>
      <c r="I395" s="42">
        <v>5</v>
      </c>
      <c r="J395" s="42">
        <v>1</v>
      </c>
      <c r="K395" s="45">
        <v>25000</v>
      </c>
      <c r="L395" s="196">
        <v>0.3</v>
      </c>
      <c r="M395" s="45">
        <f t="shared" si="79"/>
        <v>7500</v>
      </c>
      <c r="N395" s="45">
        <f t="shared" si="76"/>
        <v>7500</v>
      </c>
      <c r="O395" s="775"/>
      <c r="P395" s="824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  <c r="AA395" s="246"/>
      <c r="AB395" s="246"/>
    </row>
    <row r="396" spans="1:28" ht="12" customHeight="1">
      <c r="A396" s="836">
        <v>195</v>
      </c>
      <c r="B396" s="854" t="s">
        <v>1034</v>
      </c>
      <c r="C396" s="265" t="s">
        <v>113</v>
      </c>
      <c r="D396" s="60" t="s">
        <v>1035</v>
      </c>
      <c r="E396" s="265" t="s">
        <v>29</v>
      </c>
      <c r="F396" s="265" t="s">
        <v>30</v>
      </c>
      <c r="G396" s="265" t="s">
        <v>1036</v>
      </c>
      <c r="H396" s="429">
        <v>29</v>
      </c>
      <c r="I396" s="58">
        <v>4</v>
      </c>
      <c r="J396" s="265">
        <v>2</v>
      </c>
      <c r="K396" s="430">
        <v>37500</v>
      </c>
      <c r="L396" s="151">
        <v>0.3</v>
      </c>
      <c r="M396" s="63">
        <f t="shared" si="79"/>
        <v>11250</v>
      </c>
      <c r="N396" s="431">
        <f t="shared" si="76"/>
        <v>11250</v>
      </c>
      <c r="O396" s="741">
        <f>N396+N397</f>
        <v>33750</v>
      </c>
      <c r="P396" s="754">
        <f>O396*20%</f>
        <v>6750</v>
      </c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  <c r="AA396" s="246"/>
      <c r="AB396" s="246"/>
    </row>
    <row r="397" spans="1:28" ht="12" customHeight="1">
      <c r="A397" s="837"/>
      <c r="B397" s="773"/>
      <c r="C397" s="268" t="s">
        <v>113</v>
      </c>
      <c r="D397" s="98" t="s">
        <v>1035</v>
      </c>
      <c r="E397" s="268" t="s">
        <v>29</v>
      </c>
      <c r="F397" s="268" t="s">
        <v>33</v>
      </c>
      <c r="G397" s="268" t="s">
        <v>1037</v>
      </c>
      <c r="H397" s="432">
        <v>52</v>
      </c>
      <c r="I397" s="42">
        <v>6</v>
      </c>
      <c r="J397" s="268">
        <v>2</v>
      </c>
      <c r="K397" s="388">
        <v>75000</v>
      </c>
      <c r="L397" s="433">
        <v>0.3</v>
      </c>
      <c r="M397" s="47">
        <f t="shared" si="79"/>
        <v>22500</v>
      </c>
      <c r="N397" s="47">
        <f t="shared" si="76"/>
        <v>22500</v>
      </c>
      <c r="O397" s="794"/>
      <c r="P397" s="725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  <c r="AA397" s="246"/>
      <c r="AB397" s="246"/>
    </row>
    <row r="398" spans="1:28" ht="12" customHeight="1">
      <c r="A398" s="836">
        <v>196</v>
      </c>
      <c r="B398" s="852" t="s">
        <v>1038</v>
      </c>
      <c r="C398" s="383" t="s">
        <v>113</v>
      </c>
      <c r="D398" s="312" t="s">
        <v>1035</v>
      </c>
      <c r="E398" s="383" t="s">
        <v>51</v>
      </c>
      <c r="F398" s="383" t="s">
        <v>30</v>
      </c>
      <c r="G398" s="383" t="s">
        <v>1036</v>
      </c>
      <c r="H398" s="434">
        <v>29</v>
      </c>
      <c r="I398" s="24">
        <v>3</v>
      </c>
      <c r="J398" s="383">
        <v>2</v>
      </c>
      <c r="K398" s="385">
        <f>3750*30%</f>
        <v>1125</v>
      </c>
      <c r="L398" s="193">
        <v>0.25</v>
      </c>
      <c r="M398" s="27">
        <f t="shared" si="79"/>
        <v>281.25</v>
      </c>
      <c r="N398" s="27">
        <f t="shared" si="76"/>
        <v>281.25</v>
      </c>
      <c r="O398" s="793">
        <f>N398+N399+N400</f>
        <v>8062.5</v>
      </c>
      <c r="P398" s="754">
        <f>O398*20%</f>
        <v>1612.5</v>
      </c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  <c r="AA398" s="246"/>
      <c r="AB398" s="246"/>
    </row>
    <row r="399" spans="1:28" ht="12" customHeight="1">
      <c r="A399" s="803"/>
      <c r="B399" s="772"/>
      <c r="C399" s="267" t="s">
        <v>113</v>
      </c>
      <c r="D399" s="77" t="s">
        <v>1035</v>
      </c>
      <c r="E399" s="267" t="s">
        <v>1039</v>
      </c>
      <c r="F399" s="267" t="s">
        <v>30</v>
      </c>
      <c r="G399" s="267" t="s">
        <v>1036</v>
      </c>
      <c r="H399" s="435">
        <v>29</v>
      </c>
      <c r="I399" s="30">
        <v>5</v>
      </c>
      <c r="J399" s="267">
        <v>3</v>
      </c>
      <c r="K399" s="395">
        <v>25000</v>
      </c>
      <c r="L399" s="436">
        <v>0.3</v>
      </c>
      <c r="M399" s="33">
        <f t="shared" si="79"/>
        <v>7500</v>
      </c>
      <c r="N399" s="33">
        <f t="shared" si="76"/>
        <v>7500</v>
      </c>
      <c r="O399" s="747"/>
      <c r="P399" s="752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  <c r="AA399" s="246"/>
      <c r="AB399" s="246"/>
    </row>
    <row r="400" spans="1:28" ht="12" customHeight="1">
      <c r="A400" s="837"/>
      <c r="B400" s="773"/>
      <c r="C400" s="268" t="s">
        <v>113</v>
      </c>
      <c r="D400" s="98" t="s">
        <v>1035</v>
      </c>
      <c r="E400" s="268" t="s">
        <v>51</v>
      </c>
      <c r="F400" s="268" t="s">
        <v>30</v>
      </c>
      <c r="G400" s="268" t="s">
        <v>1036</v>
      </c>
      <c r="H400" s="432">
        <v>29</v>
      </c>
      <c r="I400" s="42">
        <v>3</v>
      </c>
      <c r="J400" s="268">
        <v>2</v>
      </c>
      <c r="K400" s="388">
        <f>3750*30%</f>
        <v>1125</v>
      </c>
      <c r="L400" s="196">
        <v>0.25</v>
      </c>
      <c r="M400" s="47">
        <f t="shared" si="79"/>
        <v>281.25</v>
      </c>
      <c r="N400" s="47">
        <f t="shared" si="76"/>
        <v>281.25</v>
      </c>
      <c r="O400" s="794"/>
      <c r="P400" s="725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  <c r="AA400" s="246"/>
      <c r="AB400" s="246"/>
    </row>
    <row r="401" spans="1:28" ht="12" customHeight="1">
      <c r="A401" s="836">
        <v>197</v>
      </c>
      <c r="B401" s="852" t="s">
        <v>1040</v>
      </c>
      <c r="C401" s="383" t="s">
        <v>113</v>
      </c>
      <c r="D401" s="312" t="s">
        <v>1035</v>
      </c>
      <c r="E401" s="383" t="s">
        <v>29</v>
      </c>
      <c r="F401" s="383" t="s">
        <v>30</v>
      </c>
      <c r="G401" s="383" t="s">
        <v>1036</v>
      </c>
      <c r="H401" s="434">
        <v>29</v>
      </c>
      <c r="I401" s="24">
        <v>6</v>
      </c>
      <c r="J401" s="383">
        <v>1</v>
      </c>
      <c r="K401" s="385">
        <v>50000</v>
      </c>
      <c r="L401" s="193">
        <v>1</v>
      </c>
      <c r="M401" s="27">
        <f t="shared" si="79"/>
        <v>50000</v>
      </c>
      <c r="N401" s="27">
        <f t="shared" si="76"/>
        <v>50000</v>
      </c>
      <c r="O401" s="793">
        <f>N401+N402</f>
        <v>59375</v>
      </c>
      <c r="P401" s="754">
        <f>O401*20%</f>
        <v>11875</v>
      </c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  <c r="AA401" s="246"/>
      <c r="AB401" s="246"/>
    </row>
    <row r="402" spans="1:28" ht="12" customHeight="1">
      <c r="A402" s="837"/>
      <c r="B402" s="773"/>
      <c r="C402" s="268" t="s">
        <v>113</v>
      </c>
      <c r="D402" s="98" t="s">
        <v>1035</v>
      </c>
      <c r="E402" s="268" t="s">
        <v>29</v>
      </c>
      <c r="F402" s="268" t="s">
        <v>30</v>
      </c>
      <c r="G402" s="268" t="s">
        <v>1036</v>
      </c>
      <c r="H402" s="432">
        <v>29</v>
      </c>
      <c r="I402" s="42">
        <v>6</v>
      </c>
      <c r="J402" s="268">
        <v>2</v>
      </c>
      <c r="K402" s="388">
        <v>37500</v>
      </c>
      <c r="L402" s="196">
        <v>0.25</v>
      </c>
      <c r="M402" s="47">
        <f t="shared" si="79"/>
        <v>9375</v>
      </c>
      <c r="N402" s="47">
        <f t="shared" si="76"/>
        <v>9375</v>
      </c>
      <c r="O402" s="794"/>
      <c r="P402" s="725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  <c r="AA402" s="246"/>
      <c r="AB402" s="246"/>
    </row>
    <row r="403" spans="1:28" ht="12" customHeight="1">
      <c r="A403" s="836">
        <v>198</v>
      </c>
      <c r="B403" s="852" t="s">
        <v>1041</v>
      </c>
      <c r="C403" s="383" t="s">
        <v>113</v>
      </c>
      <c r="D403" s="312" t="s">
        <v>1035</v>
      </c>
      <c r="E403" s="383" t="s">
        <v>29</v>
      </c>
      <c r="F403" s="383" t="s">
        <v>30</v>
      </c>
      <c r="G403" s="383" t="s">
        <v>1036</v>
      </c>
      <c r="H403" s="434">
        <v>29</v>
      </c>
      <c r="I403" s="24">
        <v>4</v>
      </c>
      <c r="J403" s="383">
        <v>1</v>
      </c>
      <c r="K403" s="385">
        <v>50000</v>
      </c>
      <c r="L403" s="193">
        <v>0.3</v>
      </c>
      <c r="M403" s="27">
        <f t="shared" si="79"/>
        <v>15000</v>
      </c>
      <c r="N403" s="27">
        <f t="shared" si="76"/>
        <v>15000</v>
      </c>
      <c r="O403" s="793">
        <f>N403+N404</f>
        <v>115000</v>
      </c>
      <c r="P403" s="754">
        <f>O403*20%</f>
        <v>23000</v>
      </c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  <c r="AA403" s="246"/>
      <c r="AB403" s="246"/>
    </row>
    <row r="404" spans="1:28" ht="13.5" customHeight="1">
      <c r="A404" s="837"/>
      <c r="B404" s="773"/>
      <c r="C404" s="268" t="s">
        <v>113</v>
      </c>
      <c r="D404" s="98" t="s">
        <v>1035</v>
      </c>
      <c r="E404" s="268" t="s">
        <v>29</v>
      </c>
      <c r="F404" s="268" t="s">
        <v>33</v>
      </c>
      <c r="G404" s="268" t="s">
        <v>1037</v>
      </c>
      <c r="H404" s="432">
        <v>52</v>
      </c>
      <c r="I404" s="42">
        <v>8</v>
      </c>
      <c r="J404" s="268">
        <v>1</v>
      </c>
      <c r="K404" s="388">
        <v>100000</v>
      </c>
      <c r="L404" s="196">
        <v>1</v>
      </c>
      <c r="M404" s="47">
        <f t="shared" si="79"/>
        <v>100000</v>
      </c>
      <c r="N404" s="47">
        <f t="shared" si="76"/>
        <v>100000</v>
      </c>
      <c r="O404" s="794"/>
      <c r="P404" s="725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  <c r="AA404" s="246"/>
      <c r="AB404" s="246"/>
    </row>
    <row r="405" spans="1:28" ht="12" customHeight="1">
      <c r="A405" s="836">
        <v>199</v>
      </c>
      <c r="B405" s="852" t="s">
        <v>1042</v>
      </c>
      <c r="C405" s="383" t="s">
        <v>113</v>
      </c>
      <c r="D405" s="312" t="s">
        <v>1035</v>
      </c>
      <c r="E405" s="383" t="s">
        <v>51</v>
      </c>
      <c r="F405" s="383" t="s">
        <v>30</v>
      </c>
      <c r="G405" s="383" t="s">
        <v>1036</v>
      </c>
      <c r="H405" s="437">
        <v>29</v>
      </c>
      <c r="I405" s="24">
        <v>2</v>
      </c>
      <c r="J405" s="383">
        <v>2</v>
      </c>
      <c r="K405" s="385">
        <v>0</v>
      </c>
      <c r="L405" s="193">
        <v>0</v>
      </c>
      <c r="M405" s="27">
        <f t="shared" si="79"/>
        <v>0</v>
      </c>
      <c r="N405" s="27">
        <f t="shared" si="76"/>
        <v>0</v>
      </c>
      <c r="O405" s="793">
        <f>N406+N407</f>
        <v>2343.75</v>
      </c>
      <c r="P405" s="754">
        <f>O405*20%</f>
        <v>468.75</v>
      </c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  <c r="AA405" s="246"/>
      <c r="AB405" s="246"/>
    </row>
    <row r="406" spans="1:28" ht="12" customHeight="1">
      <c r="A406" s="803"/>
      <c r="B406" s="772"/>
      <c r="C406" s="267" t="s">
        <v>113</v>
      </c>
      <c r="D406" s="77" t="s">
        <v>1035</v>
      </c>
      <c r="E406" s="267" t="s">
        <v>51</v>
      </c>
      <c r="F406" s="267" t="s">
        <v>33</v>
      </c>
      <c r="G406" s="267" t="s">
        <v>1037</v>
      </c>
      <c r="H406" s="435">
        <v>52</v>
      </c>
      <c r="I406" s="30">
        <v>3</v>
      </c>
      <c r="J406" s="267">
        <v>2</v>
      </c>
      <c r="K406" s="395">
        <v>6250</v>
      </c>
      <c r="L406" s="152">
        <v>0.3</v>
      </c>
      <c r="M406" s="33">
        <f t="shared" si="79"/>
        <v>1875</v>
      </c>
      <c r="N406" s="33">
        <f t="shared" si="76"/>
        <v>1875</v>
      </c>
      <c r="O406" s="747"/>
      <c r="P406" s="752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  <c r="AA406" s="246"/>
      <c r="AB406" s="246"/>
    </row>
    <row r="407" spans="1:28" ht="12.75" customHeight="1">
      <c r="A407" s="837"/>
      <c r="B407" s="773"/>
      <c r="C407" s="268" t="s">
        <v>113</v>
      </c>
      <c r="D407" s="98" t="s">
        <v>1035</v>
      </c>
      <c r="E407" s="268" t="s">
        <v>51</v>
      </c>
      <c r="F407" s="268" t="s">
        <v>33</v>
      </c>
      <c r="G407" s="268" t="s">
        <v>1037</v>
      </c>
      <c r="H407" s="432">
        <v>52</v>
      </c>
      <c r="I407" s="42">
        <v>3</v>
      </c>
      <c r="J407" s="438">
        <v>2</v>
      </c>
      <c r="K407" s="45">
        <f>6250*30%</f>
        <v>1875</v>
      </c>
      <c r="L407" s="196">
        <v>0.25</v>
      </c>
      <c r="M407" s="47">
        <f t="shared" si="79"/>
        <v>468.75</v>
      </c>
      <c r="N407" s="47">
        <f t="shared" si="76"/>
        <v>468.75</v>
      </c>
      <c r="O407" s="794"/>
      <c r="P407" s="725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</row>
    <row r="408" spans="1:28" ht="12" customHeight="1">
      <c r="A408" s="836">
        <v>200</v>
      </c>
      <c r="B408" s="852" t="s">
        <v>117</v>
      </c>
      <c r="C408" s="383" t="s">
        <v>113</v>
      </c>
      <c r="D408" s="312" t="s">
        <v>1035</v>
      </c>
      <c r="E408" s="383" t="s">
        <v>29</v>
      </c>
      <c r="F408" s="383" t="s">
        <v>30</v>
      </c>
      <c r="G408" s="383" t="s">
        <v>1036</v>
      </c>
      <c r="H408" s="437">
        <v>29</v>
      </c>
      <c r="I408" s="24">
        <v>6</v>
      </c>
      <c r="J408" s="383">
        <v>1</v>
      </c>
      <c r="K408" s="385">
        <v>50000</v>
      </c>
      <c r="L408" s="439">
        <v>1</v>
      </c>
      <c r="M408" s="27">
        <f t="shared" si="79"/>
        <v>50000</v>
      </c>
      <c r="N408" s="27">
        <f t="shared" si="76"/>
        <v>50000</v>
      </c>
      <c r="O408" s="793">
        <f>N408+N409+N410</f>
        <v>159375</v>
      </c>
      <c r="P408" s="754">
        <f>O408*20%</f>
        <v>31875</v>
      </c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</row>
    <row r="409" spans="1:28" ht="12" customHeight="1">
      <c r="A409" s="803"/>
      <c r="B409" s="772"/>
      <c r="C409" s="267" t="s">
        <v>113</v>
      </c>
      <c r="D409" s="77" t="s">
        <v>1035</v>
      </c>
      <c r="E409" s="267" t="s">
        <v>29</v>
      </c>
      <c r="F409" s="267" t="s">
        <v>33</v>
      </c>
      <c r="G409" s="267" t="s">
        <v>1037</v>
      </c>
      <c r="H409" s="435">
        <v>52</v>
      </c>
      <c r="I409" s="30">
        <v>7</v>
      </c>
      <c r="J409" s="267">
        <v>1</v>
      </c>
      <c r="K409" s="395">
        <v>100000</v>
      </c>
      <c r="L409" s="152">
        <v>1</v>
      </c>
      <c r="M409" s="33">
        <f t="shared" si="79"/>
        <v>100000</v>
      </c>
      <c r="N409" s="33">
        <f t="shared" si="76"/>
        <v>100000</v>
      </c>
      <c r="O409" s="747"/>
      <c r="P409" s="752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  <c r="AA409" s="246"/>
      <c r="AB409" s="246"/>
    </row>
    <row r="410" spans="1:28" ht="12" customHeight="1">
      <c r="A410" s="837"/>
      <c r="B410" s="773"/>
      <c r="C410" s="268" t="s">
        <v>113</v>
      </c>
      <c r="D410" s="98" t="s">
        <v>1035</v>
      </c>
      <c r="E410" s="268" t="s">
        <v>29</v>
      </c>
      <c r="F410" s="268" t="s">
        <v>30</v>
      </c>
      <c r="G410" s="268" t="s">
        <v>1036</v>
      </c>
      <c r="H410" s="440">
        <v>29</v>
      </c>
      <c r="I410" s="42">
        <v>6</v>
      </c>
      <c r="J410" s="268">
        <v>2</v>
      </c>
      <c r="K410" s="388">
        <v>37500</v>
      </c>
      <c r="L410" s="196">
        <v>0.25</v>
      </c>
      <c r="M410" s="47">
        <f t="shared" si="79"/>
        <v>9375</v>
      </c>
      <c r="N410" s="47">
        <f t="shared" si="76"/>
        <v>9375</v>
      </c>
      <c r="O410" s="794"/>
      <c r="P410" s="725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  <c r="AA410" s="246"/>
      <c r="AB410" s="246"/>
    </row>
    <row r="411" spans="1:28" ht="12" customHeight="1">
      <c r="A411" s="836">
        <v>201</v>
      </c>
      <c r="B411" s="852" t="s">
        <v>1043</v>
      </c>
      <c r="C411" s="383" t="s">
        <v>113</v>
      </c>
      <c r="D411" s="312" t="s">
        <v>1035</v>
      </c>
      <c r="E411" s="383" t="s">
        <v>29</v>
      </c>
      <c r="F411" s="383" t="s">
        <v>30</v>
      </c>
      <c r="G411" s="383" t="s">
        <v>1036</v>
      </c>
      <c r="H411" s="437">
        <v>29</v>
      </c>
      <c r="I411" s="24">
        <v>3</v>
      </c>
      <c r="J411" s="383">
        <v>3</v>
      </c>
      <c r="K411" s="385">
        <v>25000</v>
      </c>
      <c r="L411" s="193">
        <v>0.3</v>
      </c>
      <c r="M411" s="27">
        <f t="shared" si="79"/>
        <v>7500</v>
      </c>
      <c r="N411" s="27">
        <f t="shared" si="76"/>
        <v>7500</v>
      </c>
      <c r="O411" s="793">
        <f>N411+N412+N413</f>
        <v>10725</v>
      </c>
      <c r="P411" s="754">
        <f>O411*20%</f>
        <v>2145</v>
      </c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  <c r="AA411" s="246"/>
      <c r="AB411" s="246"/>
    </row>
    <row r="412" spans="1:28" ht="12" customHeight="1">
      <c r="A412" s="803"/>
      <c r="B412" s="772"/>
      <c r="C412" s="267" t="s">
        <v>113</v>
      </c>
      <c r="D412" s="77" t="s">
        <v>1035</v>
      </c>
      <c r="E412" s="267" t="s">
        <v>29</v>
      </c>
      <c r="F412" s="267" t="s">
        <v>30</v>
      </c>
      <c r="G412" s="267" t="s">
        <v>1036</v>
      </c>
      <c r="H412" s="441">
        <v>29</v>
      </c>
      <c r="I412" s="30">
        <v>3</v>
      </c>
      <c r="J412" s="267">
        <v>3</v>
      </c>
      <c r="K412" s="395">
        <f>25000*30%</f>
        <v>7500</v>
      </c>
      <c r="L412" s="152">
        <v>0.25</v>
      </c>
      <c r="M412" s="33">
        <f t="shared" si="79"/>
        <v>1875</v>
      </c>
      <c r="N412" s="33">
        <f t="shared" si="76"/>
        <v>1875</v>
      </c>
      <c r="O412" s="747"/>
      <c r="P412" s="752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</row>
    <row r="413" spans="1:28" ht="12" customHeight="1">
      <c r="A413" s="837"/>
      <c r="B413" s="773"/>
      <c r="C413" s="268" t="s">
        <v>113</v>
      </c>
      <c r="D413" s="98" t="s">
        <v>1035</v>
      </c>
      <c r="E413" s="268" t="s">
        <v>51</v>
      </c>
      <c r="F413" s="268" t="s">
        <v>33</v>
      </c>
      <c r="G413" s="268" t="s">
        <v>1037</v>
      </c>
      <c r="H413" s="432">
        <v>52</v>
      </c>
      <c r="I413" s="42">
        <v>3</v>
      </c>
      <c r="J413" s="268">
        <v>3</v>
      </c>
      <c r="K413" s="388">
        <v>4500</v>
      </c>
      <c r="L413" s="196">
        <v>0.3</v>
      </c>
      <c r="M413" s="47">
        <f t="shared" si="79"/>
        <v>1350</v>
      </c>
      <c r="N413" s="47">
        <f t="shared" si="76"/>
        <v>1350</v>
      </c>
      <c r="O413" s="794"/>
      <c r="P413" s="725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</row>
    <row r="414" spans="1:28" ht="12" customHeight="1">
      <c r="A414" s="836">
        <v>202</v>
      </c>
      <c r="B414" s="853" t="s">
        <v>1044</v>
      </c>
      <c r="C414" s="265" t="s">
        <v>113</v>
      </c>
      <c r="D414" s="60" t="s">
        <v>1035</v>
      </c>
      <c r="E414" s="265" t="s">
        <v>29</v>
      </c>
      <c r="F414" s="265" t="s">
        <v>30</v>
      </c>
      <c r="G414" s="265" t="s">
        <v>1036</v>
      </c>
      <c r="H414" s="437">
        <v>29</v>
      </c>
      <c r="I414" s="58">
        <v>7</v>
      </c>
      <c r="J414" s="265">
        <v>3</v>
      </c>
      <c r="K414" s="430">
        <v>25000</v>
      </c>
      <c r="L414" s="151">
        <v>1</v>
      </c>
      <c r="M414" s="63">
        <f t="shared" si="79"/>
        <v>25000</v>
      </c>
      <c r="N414" s="63">
        <f t="shared" si="76"/>
        <v>25000</v>
      </c>
      <c r="O414" s="741">
        <f>N414+N415</f>
        <v>36250</v>
      </c>
      <c r="P414" s="743">
        <f>O414*20%</f>
        <v>7250</v>
      </c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</row>
    <row r="415" spans="1:28" ht="12" customHeight="1">
      <c r="A415" s="837"/>
      <c r="B415" s="831"/>
      <c r="C415" s="442" t="s">
        <v>113</v>
      </c>
      <c r="D415" s="81" t="s">
        <v>1035</v>
      </c>
      <c r="E415" s="442" t="s">
        <v>29</v>
      </c>
      <c r="F415" s="442" t="s">
        <v>33</v>
      </c>
      <c r="G415" s="442" t="s">
        <v>1037</v>
      </c>
      <c r="H415" s="443">
        <v>52</v>
      </c>
      <c r="I415" s="79">
        <v>5</v>
      </c>
      <c r="J415" s="442">
        <v>3</v>
      </c>
      <c r="K415" s="444">
        <v>37500</v>
      </c>
      <c r="L415" s="134">
        <v>0.3</v>
      </c>
      <c r="M415" s="84">
        <f t="shared" si="79"/>
        <v>11250</v>
      </c>
      <c r="N415" s="84">
        <f t="shared" si="76"/>
        <v>11250</v>
      </c>
      <c r="O415" s="742"/>
      <c r="P415" s="753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</row>
    <row r="416" spans="1:28" ht="16.5" customHeight="1">
      <c r="A416" s="272">
        <v>203</v>
      </c>
      <c r="B416" s="398" t="s">
        <v>1045</v>
      </c>
      <c r="C416" s="400" t="s">
        <v>113</v>
      </c>
      <c r="D416" s="445" t="s">
        <v>1035</v>
      </c>
      <c r="E416" s="400" t="s">
        <v>29</v>
      </c>
      <c r="F416" s="400" t="s">
        <v>403</v>
      </c>
      <c r="G416" s="400" t="s">
        <v>1036</v>
      </c>
      <c r="H416" s="446">
        <v>29</v>
      </c>
      <c r="I416" s="186">
        <v>4</v>
      </c>
      <c r="J416" s="400">
        <v>3</v>
      </c>
      <c r="K416" s="402">
        <v>25000</v>
      </c>
      <c r="L416" s="188">
        <v>0.3</v>
      </c>
      <c r="M416" s="191">
        <f t="shared" si="79"/>
        <v>7500</v>
      </c>
      <c r="N416" s="191">
        <f t="shared" si="76"/>
        <v>7500</v>
      </c>
      <c r="O416" s="252">
        <f t="shared" ref="O416:O421" si="87">K416*L416</f>
        <v>7500</v>
      </c>
      <c r="P416" s="379">
        <f t="shared" ref="P416:P422" si="88">O416*20%</f>
        <v>1500</v>
      </c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</row>
    <row r="417" spans="1:28" ht="18" customHeight="1">
      <c r="A417" s="272">
        <v>204</v>
      </c>
      <c r="B417" s="396" t="s">
        <v>1046</v>
      </c>
      <c r="C417" s="390" t="s">
        <v>113</v>
      </c>
      <c r="D417" s="237" t="s">
        <v>1035</v>
      </c>
      <c r="E417" s="390" t="s">
        <v>29</v>
      </c>
      <c r="F417" s="390" t="s">
        <v>33</v>
      </c>
      <c r="G417" s="390" t="s">
        <v>1037</v>
      </c>
      <c r="H417" s="391">
        <v>52</v>
      </c>
      <c r="I417" s="183">
        <v>2</v>
      </c>
      <c r="J417" s="390">
        <v>2</v>
      </c>
      <c r="K417" s="392">
        <v>0</v>
      </c>
      <c r="L417" s="132">
        <v>0</v>
      </c>
      <c r="M417" s="163">
        <f t="shared" si="79"/>
        <v>0</v>
      </c>
      <c r="N417" s="163">
        <f t="shared" si="76"/>
        <v>0</v>
      </c>
      <c r="O417" s="133">
        <f t="shared" si="87"/>
        <v>0</v>
      </c>
      <c r="P417" s="354">
        <f t="shared" si="88"/>
        <v>0</v>
      </c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  <c r="AA417" s="246"/>
      <c r="AB417" s="246"/>
    </row>
    <row r="418" spans="1:28" ht="15" customHeight="1">
      <c r="A418" s="272">
        <v>205</v>
      </c>
      <c r="B418" s="447" t="s">
        <v>1047</v>
      </c>
      <c r="C418" s="448" t="s">
        <v>113</v>
      </c>
      <c r="D418" s="449" t="s">
        <v>1035</v>
      </c>
      <c r="E418" s="448" t="s">
        <v>29</v>
      </c>
      <c r="F418" s="448" t="s">
        <v>33</v>
      </c>
      <c r="G418" s="448" t="s">
        <v>1037</v>
      </c>
      <c r="H418" s="450">
        <v>52</v>
      </c>
      <c r="I418" s="260">
        <v>7</v>
      </c>
      <c r="J418" s="448">
        <v>3</v>
      </c>
      <c r="K418" s="451">
        <v>37500</v>
      </c>
      <c r="L418" s="263">
        <v>1</v>
      </c>
      <c r="M418" s="194">
        <f t="shared" si="79"/>
        <v>37500</v>
      </c>
      <c r="N418" s="194">
        <f t="shared" si="76"/>
        <v>37500</v>
      </c>
      <c r="O418" s="149">
        <f t="shared" si="87"/>
        <v>37500</v>
      </c>
      <c r="P418" s="350">
        <f t="shared" si="88"/>
        <v>7500</v>
      </c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  <c r="AA418" s="246"/>
      <c r="AB418" s="246"/>
    </row>
    <row r="419" spans="1:28" ht="18" customHeight="1">
      <c r="A419" s="272">
        <v>206</v>
      </c>
      <c r="B419" s="452" t="s">
        <v>1048</v>
      </c>
      <c r="C419" s="400" t="s">
        <v>113</v>
      </c>
      <c r="D419" s="445" t="s">
        <v>1035</v>
      </c>
      <c r="E419" s="400" t="s">
        <v>29</v>
      </c>
      <c r="F419" s="400" t="s">
        <v>33</v>
      </c>
      <c r="G419" s="400" t="s">
        <v>1037</v>
      </c>
      <c r="H419" s="401">
        <v>52</v>
      </c>
      <c r="I419" s="186">
        <v>4</v>
      </c>
      <c r="J419" s="400">
        <v>3</v>
      </c>
      <c r="K419" s="402">
        <v>37500</v>
      </c>
      <c r="L419" s="453">
        <v>0.3</v>
      </c>
      <c r="M419" s="191">
        <f t="shared" si="79"/>
        <v>11250</v>
      </c>
      <c r="N419" s="191">
        <f t="shared" si="76"/>
        <v>11250</v>
      </c>
      <c r="O419" s="252">
        <f t="shared" si="87"/>
        <v>11250</v>
      </c>
      <c r="P419" s="379">
        <f t="shared" si="88"/>
        <v>2250</v>
      </c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  <c r="AA419" s="246"/>
      <c r="AB419" s="246"/>
    </row>
    <row r="420" spans="1:28" ht="18" customHeight="1">
      <c r="A420" s="272">
        <v>207</v>
      </c>
      <c r="B420" s="353" t="s">
        <v>1049</v>
      </c>
      <c r="C420" s="183" t="s">
        <v>1050</v>
      </c>
      <c r="D420" s="183" t="s">
        <v>1051</v>
      </c>
      <c r="E420" s="183" t="s">
        <v>29</v>
      </c>
      <c r="F420" s="183" t="s">
        <v>30</v>
      </c>
      <c r="G420" s="183" t="s">
        <v>1008</v>
      </c>
      <c r="H420" s="273">
        <v>14</v>
      </c>
      <c r="I420" s="183">
        <v>19</v>
      </c>
      <c r="J420" s="183">
        <v>2</v>
      </c>
      <c r="K420" s="131">
        <v>37500</v>
      </c>
      <c r="L420" s="132">
        <v>1</v>
      </c>
      <c r="M420" s="163">
        <f t="shared" si="79"/>
        <v>37500</v>
      </c>
      <c r="N420" s="163">
        <f>L420*M420</f>
        <v>37500</v>
      </c>
      <c r="O420" s="133">
        <f t="shared" si="87"/>
        <v>37500</v>
      </c>
      <c r="P420" s="354">
        <f t="shared" si="88"/>
        <v>7500</v>
      </c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</row>
    <row r="421" spans="1:28" ht="19.5" customHeight="1">
      <c r="A421" s="272">
        <v>208</v>
      </c>
      <c r="B421" s="250" t="s">
        <v>1052</v>
      </c>
      <c r="C421" s="186" t="s">
        <v>1050</v>
      </c>
      <c r="D421" s="186" t="s">
        <v>1051</v>
      </c>
      <c r="E421" s="186" t="s">
        <v>944</v>
      </c>
      <c r="F421" s="186" t="s">
        <v>30</v>
      </c>
      <c r="G421" s="186" t="s">
        <v>1008</v>
      </c>
      <c r="H421" s="251">
        <v>14</v>
      </c>
      <c r="I421" s="186">
        <v>14</v>
      </c>
      <c r="J421" s="186">
        <v>2</v>
      </c>
      <c r="K421" s="187">
        <v>1500</v>
      </c>
      <c r="L421" s="188">
        <v>0.3</v>
      </c>
      <c r="M421" s="191">
        <f t="shared" si="79"/>
        <v>450</v>
      </c>
      <c r="N421" s="191">
        <f>K421*L421</f>
        <v>450</v>
      </c>
      <c r="O421" s="252">
        <f t="shared" si="87"/>
        <v>450</v>
      </c>
      <c r="P421" s="379">
        <f t="shared" si="88"/>
        <v>90</v>
      </c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  <c r="AA421" s="246"/>
      <c r="AB421" s="246"/>
    </row>
    <row r="422" spans="1:28" ht="12" customHeight="1">
      <c r="A422" s="836">
        <v>209</v>
      </c>
      <c r="B422" s="853" t="s">
        <v>1053</v>
      </c>
      <c r="C422" s="58" t="s">
        <v>1050</v>
      </c>
      <c r="D422" s="58" t="s">
        <v>1051</v>
      </c>
      <c r="E422" s="58" t="s">
        <v>51</v>
      </c>
      <c r="F422" s="58" t="s">
        <v>33</v>
      </c>
      <c r="G422" s="58" t="s">
        <v>1054</v>
      </c>
      <c r="H422" s="62">
        <v>14</v>
      </c>
      <c r="I422" s="58">
        <v>15</v>
      </c>
      <c r="J422" s="58">
        <v>3</v>
      </c>
      <c r="K422" s="61">
        <v>4500</v>
      </c>
      <c r="L422" s="151">
        <v>1</v>
      </c>
      <c r="M422" s="63">
        <f t="shared" si="79"/>
        <v>4500</v>
      </c>
      <c r="N422" s="63">
        <f>L422*M422</f>
        <v>4500</v>
      </c>
      <c r="O422" s="741">
        <f>N422+N423</f>
        <v>6750</v>
      </c>
      <c r="P422" s="743">
        <f t="shared" si="88"/>
        <v>1350</v>
      </c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  <c r="AA422" s="246"/>
      <c r="AB422" s="246"/>
    </row>
    <row r="423" spans="1:28" ht="12" customHeight="1">
      <c r="A423" s="837"/>
      <c r="B423" s="831"/>
      <c r="C423" s="79" t="s">
        <v>1050</v>
      </c>
      <c r="D423" s="454" t="s">
        <v>1055</v>
      </c>
      <c r="E423" s="79" t="s">
        <v>51</v>
      </c>
      <c r="F423" s="79" t="s">
        <v>33</v>
      </c>
      <c r="G423" s="79" t="s">
        <v>1054</v>
      </c>
      <c r="H423" s="83">
        <v>14</v>
      </c>
      <c r="I423" s="79">
        <v>15</v>
      </c>
      <c r="J423" s="79">
        <v>3</v>
      </c>
      <c r="K423" s="82">
        <f>4500</f>
        <v>4500</v>
      </c>
      <c r="L423" s="134">
        <v>0.25</v>
      </c>
      <c r="M423" s="84">
        <f t="shared" si="79"/>
        <v>1125</v>
      </c>
      <c r="N423" s="82">
        <v>2250</v>
      </c>
      <c r="O423" s="742"/>
      <c r="P423" s="753"/>
      <c r="Q423" s="246"/>
      <c r="R423" s="246"/>
      <c r="S423" s="246"/>
      <c r="T423" s="246"/>
      <c r="U423" s="246"/>
      <c r="V423" s="246"/>
      <c r="W423" s="246"/>
      <c r="X423" s="106" t="s">
        <v>800</v>
      </c>
      <c r="Y423" s="246"/>
      <c r="Z423" s="246"/>
      <c r="AA423" s="246"/>
      <c r="AB423" s="246"/>
    </row>
    <row r="424" spans="1:28" ht="12" customHeight="1">
      <c r="A424" s="836">
        <v>210</v>
      </c>
      <c r="B424" s="852" t="s">
        <v>1056</v>
      </c>
      <c r="C424" s="24" t="s">
        <v>1057</v>
      </c>
      <c r="D424" s="24" t="s">
        <v>1058</v>
      </c>
      <c r="E424" s="24" t="s">
        <v>51</v>
      </c>
      <c r="F424" s="24" t="s">
        <v>33</v>
      </c>
      <c r="G424" s="24" t="s">
        <v>1059</v>
      </c>
      <c r="H424" s="419">
        <v>28</v>
      </c>
      <c r="I424" s="24">
        <v>14</v>
      </c>
      <c r="J424" s="24">
        <v>3</v>
      </c>
      <c r="K424" s="87">
        <v>4500</v>
      </c>
      <c r="L424" s="193">
        <v>0.25</v>
      </c>
      <c r="M424" s="27">
        <f t="shared" si="79"/>
        <v>1125</v>
      </c>
      <c r="N424" s="27">
        <f t="shared" ref="N424:N427" si="89">K424*L424</f>
        <v>1125</v>
      </c>
      <c r="O424" s="793">
        <f>N424+N425</f>
        <v>7375</v>
      </c>
      <c r="P424" s="754">
        <f>O424*20%</f>
        <v>1475</v>
      </c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  <c r="AA424" s="246"/>
      <c r="AB424" s="246"/>
    </row>
    <row r="425" spans="1:28" ht="12" customHeight="1">
      <c r="A425" s="837"/>
      <c r="B425" s="773"/>
      <c r="C425" s="42" t="s">
        <v>1057</v>
      </c>
      <c r="D425" s="42" t="s">
        <v>1060</v>
      </c>
      <c r="E425" s="42" t="s">
        <v>51</v>
      </c>
      <c r="F425" s="42" t="s">
        <v>971</v>
      </c>
      <c r="G425" s="42" t="s">
        <v>1059</v>
      </c>
      <c r="H425" s="455">
        <v>28</v>
      </c>
      <c r="I425" s="42">
        <v>9</v>
      </c>
      <c r="J425" s="42">
        <v>2</v>
      </c>
      <c r="K425" s="45">
        <v>6250</v>
      </c>
      <c r="L425" s="196">
        <v>1</v>
      </c>
      <c r="M425" s="47">
        <f t="shared" si="79"/>
        <v>6250</v>
      </c>
      <c r="N425" s="47">
        <f t="shared" si="89"/>
        <v>6250</v>
      </c>
      <c r="O425" s="794"/>
      <c r="P425" s="725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  <c r="AA425" s="246"/>
      <c r="AB425" s="246"/>
    </row>
    <row r="426" spans="1:28" ht="12" customHeight="1">
      <c r="A426" s="836">
        <v>211</v>
      </c>
      <c r="B426" s="771" t="s">
        <v>1061</v>
      </c>
      <c r="C426" s="24" t="s">
        <v>1057</v>
      </c>
      <c r="D426" s="24" t="s">
        <v>1062</v>
      </c>
      <c r="E426" s="24" t="s">
        <v>51</v>
      </c>
      <c r="F426" s="24" t="s">
        <v>971</v>
      </c>
      <c r="G426" s="24" t="s">
        <v>1059</v>
      </c>
      <c r="H426" s="419">
        <v>28</v>
      </c>
      <c r="I426" s="24">
        <v>9</v>
      </c>
      <c r="J426" s="24">
        <v>2</v>
      </c>
      <c r="K426" s="87">
        <v>6250</v>
      </c>
      <c r="L426" s="193">
        <v>1</v>
      </c>
      <c r="M426" s="27">
        <f t="shared" si="79"/>
        <v>6250</v>
      </c>
      <c r="N426" s="27">
        <f t="shared" si="89"/>
        <v>6250</v>
      </c>
      <c r="O426" s="793">
        <f>N426+N427</f>
        <v>7375</v>
      </c>
      <c r="P426" s="754">
        <f>O426*20%</f>
        <v>1475</v>
      </c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  <c r="AA426" s="246"/>
      <c r="AB426" s="246"/>
    </row>
    <row r="427" spans="1:28" ht="12" customHeight="1">
      <c r="A427" s="837"/>
      <c r="B427" s="773"/>
      <c r="C427" s="42" t="s">
        <v>1057</v>
      </c>
      <c r="D427" s="42" t="s">
        <v>1063</v>
      </c>
      <c r="E427" s="42" t="s">
        <v>51</v>
      </c>
      <c r="F427" s="42" t="s">
        <v>33</v>
      </c>
      <c r="G427" s="42" t="s">
        <v>1059</v>
      </c>
      <c r="H427" s="455">
        <v>28</v>
      </c>
      <c r="I427" s="42">
        <v>28</v>
      </c>
      <c r="J427" s="42">
        <v>3</v>
      </c>
      <c r="K427" s="45">
        <v>4500</v>
      </c>
      <c r="L427" s="196">
        <v>0.25</v>
      </c>
      <c r="M427" s="47">
        <f t="shared" si="79"/>
        <v>1125</v>
      </c>
      <c r="N427" s="47">
        <f t="shared" si="89"/>
        <v>1125</v>
      </c>
      <c r="O427" s="794"/>
      <c r="P427" s="725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  <c r="AA427" s="246"/>
      <c r="AB427" s="246"/>
    </row>
    <row r="428" spans="1:28" ht="12" customHeight="1">
      <c r="A428" s="456"/>
      <c r="B428" s="785" t="s">
        <v>297</v>
      </c>
      <c r="C428" s="721"/>
      <c r="D428" s="721"/>
      <c r="E428" s="721"/>
      <c r="F428" s="721"/>
      <c r="G428" s="721"/>
      <c r="H428" s="721"/>
      <c r="I428" s="721"/>
      <c r="J428" s="721"/>
      <c r="K428" s="721"/>
      <c r="L428" s="721"/>
      <c r="M428" s="721"/>
      <c r="N428" s="748"/>
      <c r="O428" s="834">
        <f t="shared" ref="O428:P428" si="90">SUM(O3:O427)</f>
        <v>7267567.5</v>
      </c>
      <c r="P428" s="835">
        <f t="shared" si="90"/>
        <v>1453513.5</v>
      </c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  <c r="AA428" s="246"/>
      <c r="AB428" s="246"/>
    </row>
    <row r="429" spans="1:28" ht="12" customHeight="1">
      <c r="A429" s="457"/>
      <c r="B429" s="722"/>
      <c r="C429" s="723"/>
      <c r="D429" s="723"/>
      <c r="E429" s="723"/>
      <c r="F429" s="723"/>
      <c r="G429" s="723"/>
      <c r="H429" s="723"/>
      <c r="I429" s="723"/>
      <c r="J429" s="723"/>
      <c r="K429" s="723"/>
      <c r="L429" s="723"/>
      <c r="M429" s="723"/>
      <c r="N429" s="800"/>
      <c r="O429" s="773"/>
      <c r="P429" s="725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  <c r="AA429" s="246"/>
      <c r="AB429" s="246"/>
    </row>
    <row r="430" spans="1:28" ht="12" customHeight="1">
      <c r="A430" s="246"/>
      <c r="B430" s="246"/>
      <c r="C430" s="246"/>
      <c r="D430" s="246"/>
      <c r="E430" s="246"/>
      <c r="F430" s="246"/>
      <c r="G430" s="246"/>
      <c r="H430" s="246"/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  <c r="AA430" s="246"/>
      <c r="AB430" s="246"/>
    </row>
    <row r="431" spans="1:28" ht="12" customHeight="1">
      <c r="A431" s="246"/>
      <c r="B431" s="246"/>
      <c r="C431" s="246"/>
      <c r="D431" s="246"/>
      <c r="E431" s="246"/>
      <c r="F431" s="246"/>
      <c r="G431" s="246"/>
      <c r="H431" s="246"/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  <c r="AA431" s="246"/>
      <c r="AB431" s="246"/>
    </row>
    <row r="432" spans="1:28" ht="12" customHeight="1">
      <c r="A432" s="246"/>
      <c r="B432" s="246"/>
      <c r="C432" s="246"/>
      <c r="D432" s="246"/>
      <c r="E432" s="246"/>
      <c r="F432" s="246"/>
      <c r="G432" s="246"/>
      <c r="H432" s="246"/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  <c r="AA432" s="246"/>
      <c r="AB432" s="246"/>
    </row>
    <row r="433" spans="1:28" ht="12" customHeight="1">
      <c r="A433" s="246"/>
      <c r="B433" s="246"/>
      <c r="C433" s="246"/>
      <c r="D433" s="246"/>
      <c r="E433" s="246"/>
      <c r="F433" s="246"/>
      <c r="G433" s="246"/>
      <c r="H433" s="246"/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  <c r="AA433" s="246"/>
      <c r="AB433" s="246"/>
    </row>
    <row r="434" spans="1:28" ht="12" customHeight="1">
      <c r="A434" s="246"/>
      <c r="B434" s="246"/>
      <c r="C434" s="246"/>
      <c r="D434" s="246"/>
      <c r="E434" s="246"/>
      <c r="F434" s="246"/>
      <c r="G434" s="246"/>
      <c r="H434" s="246"/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  <c r="AA434" s="246"/>
      <c r="AB434" s="246"/>
    </row>
    <row r="435" spans="1:28" ht="12" customHeight="1">
      <c r="A435" s="246"/>
      <c r="B435" s="246"/>
      <c r="C435" s="246"/>
      <c r="D435" s="246"/>
      <c r="E435" s="246"/>
      <c r="F435" s="246"/>
      <c r="G435" s="246"/>
      <c r="H435" s="246"/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  <c r="AA435" s="246"/>
      <c r="AB435" s="246"/>
    </row>
    <row r="436" spans="1:28" ht="12" customHeight="1">
      <c r="A436" s="246"/>
      <c r="B436" s="246"/>
      <c r="C436" s="246"/>
      <c r="D436" s="246"/>
      <c r="E436" s="246"/>
      <c r="F436" s="246"/>
      <c r="G436" s="246"/>
      <c r="H436" s="246"/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  <c r="AA436" s="246"/>
      <c r="AB436" s="246"/>
    </row>
    <row r="437" spans="1:28" ht="12" customHeight="1">
      <c r="A437" s="246"/>
      <c r="B437" s="246"/>
      <c r="C437" s="246"/>
      <c r="D437" s="246"/>
      <c r="E437" s="246"/>
      <c r="F437" s="246"/>
      <c r="G437" s="246"/>
      <c r="H437" s="246"/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  <c r="AA437" s="246"/>
      <c r="AB437" s="246"/>
    </row>
    <row r="438" spans="1:28" ht="12" customHeight="1">
      <c r="A438" s="246"/>
      <c r="B438" s="246"/>
      <c r="C438" s="246"/>
      <c r="D438" s="246"/>
      <c r="E438" s="246"/>
      <c r="F438" s="246"/>
      <c r="G438" s="246"/>
      <c r="H438" s="246"/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  <c r="AA438" s="246"/>
      <c r="AB438" s="246"/>
    </row>
    <row r="439" spans="1:28" ht="12" customHeight="1">
      <c r="A439" s="246"/>
      <c r="B439" s="246"/>
      <c r="C439" s="246"/>
      <c r="D439" s="246"/>
      <c r="E439" s="246"/>
      <c r="F439" s="246"/>
      <c r="G439" s="246"/>
      <c r="H439" s="246"/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  <c r="AA439" s="246"/>
      <c r="AB439" s="246"/>
    </row>
    <row r="440" spans="1:28" ht="12" customHeight="1">
      <c r="A440" s="246"/>
      <c r="B440" s="246"/>
      <c r="C440" s="246"/>
      <c r="D440" s="246"/>
      <c r="E440" s="246"/>
      <c r="F440" s="246"/>
      <c r="G440" s="246"/>
      <c r="H440" s="246"/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  <c r="AA440" s="246"/>
      <c r="AB440" s="246"/>
    </row>
    <row r="441" spans="1:28" ht="12" customHeight="1">
      <c r="A441" s="246"/>
      <c r="B441" s="246"/>
      <c r="C441" s="246"/>
      <c r="D441" s="246"/>
      <c r="E441" s="246"/>
      <c r="F441" s="246"/>
      <c r="G441" s="246"/>
      <c r="H441" s="246"/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  <c r="AA441" s="246"/>
      <c r="AB441" s="246"/>
    </row>
    <row r="442" spans="1:28" ht="12" customHeight="1">
      <c r="A442" s="246"/>
      <c r="B442" s="246"/>
      <c r="C442" s="246"/>
      <c r="D442" s="246"/>
      <c r="E442" s="246"/>
      <c r="F442" s="246"/>
      <c r="G442" s="246"/>
      <c r="H442" s="246"/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  <c r="AA442" s="246"/>
      <c r="AB442" s="246"/>
    </row>
    <row r="443" spans="1:28" ht="12" customHeight="1">
      <c r="A443" s="246"/>
      <c r="B443" s="246"/>
      <c r="C443" s="246"/>
      <c r="D443" s="246"/>
      <c r="E443" s="246"/>
      <c r="F443" s="246"/>
      <c r="G443" s="246"/>
      <c r="H443" s="246"/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</row>
    <row r="444" spans="1:28" ht="12" customHeight="1">
      <c r="A444" s="246"/>
      <c r="B444" s="246"/>
      <c r="C444" s="246"/>
      <c r="D444" s="246"/>
      <c r="E444" s="246"/>
      <c r="F444" s="246"/>
      <c r="G444" s="246"/>
      <c r="H444" s="246"/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  <c r="AA444" s="246"/>
      <c r="AB444" s="246"/>
    </row>
    <row r="445" spans="1:28" ht="12" customHeight="1">
      <c r="A445" s="246"/>
      <c r="B445" s="246"/>
      <c r="C445" s="246"/>
      <c r="D445" s="246"/>
      <c r="E445" s="246"/>
      <c r="F445" s="246"/>
      <c r="G445" s="246"/>
      <c r="H445" s="246"/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  <c r="AA445" s="246"/>
      <c r="AB445" s="246"/>
    </row>
    <row r="446" spans="1:28" ht="12" customHeight="1">
      <c r="A446" s="246"/>
      <c r="B446" s="246"/>
      <c r="C446" s="246"/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</row>
    <row r="447" spans="1:28" ht="12" customHeight="1">
      <c r="A447" s="246"/>
      <c r="B447" s="246"/>
      <c r="C447" s="246"/>
      <c r="D447" s="246"/>
      <c r="E447" s="246"/>
      <c r="F447" s="246"/>
      <c r="G447" s="246"/>
      <c r="H447" s="246"/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</row>
    <row r="448" spans="1:28" ht="12" customHeight="1">
      <c r="A448" s="246"/>
      <c r="B448" s="246"/>
      <c r="C448" s="246"/>
      <c r="D448" s="246"/>
      <c r="E448" s="246"/>
      <c r="F448" s="246"/>
      <c r="G448" s="246"/>
      <c r="H448" s="246"/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</row>
    <row r="449" spans="1:28" ht="12" customHeight="1">
      <c r="A449" s="246"/>
      <c r="B449" s="246"/>
      <c r="C449" s="246"/>
      <c r="D449" s="246"/>
      <c r="E449" s="246"/>
      <c r="F449" s="246"/>
      <c r="G449" s="246"/>
      <c r="H449" s="246"/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  <c r="AA449" s="246"/>
      <c r="AB449" s="246"/>
    </row>
    <row r="450" spans="1:28" ht="12" customHeight="1">
      <c r="A450" s="246"/>
      <c r="B450" s="246"/>
      <c r="C450" s="246"/>
      <c r="D450" s="246"/>
      <c r="E450" s="246"/>
      <c r="F450" s="246"/>
      <c r="G450" s="246"/>
      <c r="H450" s="246"/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  <c r="AA450" s="246"/>
      <c r="AB450" s="246"/>
    </row>
    <row r="451" spans="1:28" ht="12" customHeight="1">
      <c r="A451" s="246"/>
      <c r="B451" s="246"/>
      <c r="C451" s="246"/>
      <c r="D451" s="246"/>
      <c r="E451" s="246"/>
      <c r="F451" s="246"/>
      <c r="G451" s="246"/>
      <c r="H451" s="246"/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  <c r="AA451" s="246"/>
      <c r="AB451" s="246"/>
    </row>
    <row r="452" spans="1:28" ht="12" customHeight="1">
      <c r="A452" s="246"/>
      <c r="B452" s="246"/>
      <c r="C452" s="246"/>
      <c r="D452" s="246"/>
      <c r="E452" s="246"/>
      <c r="F452" s="246"/>
      <c r="G452" s="246"/>
      <c r="H452" s="246"/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  <c r="AA452" s="246"/>
      <c r="AB452" s="246"/>
    </row>
    <row r="453" spans="1:28" ht="12" customHeight="1">
      <c r="A453" s="246"/>
      <c r="B453" s="246"/>
      <c r="C453" s="246"/>
      <c r="D453" s="246"/>
      <c r="E453" s="246"/>
      <c r="F453" s="246"/>
      <c r="G453" s="246"/>
      <c r="H453" s="246"/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  <c r="AA453" s="246"/>
      <c r="AB453" s="246"/>
    </row>
    <row r="454" spans="1:28" ht="12" customHeight="1">
      <c r="A454" s="246"/>
      <c r="B454" s="246"/>
      <c r="C454" s="246"/>
      <c r="D454" s="246"/>
      <c r="E454" s="246"/>
      <c r="F454" s="246"/>
      <c r="G454" s="246"/>
      <c r="H454" s="246"/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</row>
    <row r="455" spans="1:28" ht="12" customHeight="1">
      <c r="A455" s="246"/>
      <c r="B455" s="246"/>
      <c r="C455" s="246"/>
      <c r="D455" s="246"/>
      <c r="E455" s="246"/>
      <c r="F455" s="246"/>
      <c r="G455" s="246"/>
      <c r="H455" s="246"/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  <c r="AA455" s="246"/>
      <c r="AB455" s="246"/>
    </row>
    <row r="456" spans="1:28" ht="12" customHeight="1">
      <c r="A456" s="246"/>
      <c r="B456" s="246"/>
      <c r="C456" s="246"/>
      <c r="D456" s="246"/>
      <c r="E456" s="246"/>
      <c r="F456" s="246"/>
      <c r="G456" s="246"/>
      <c r="H456" s="246"/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  <c r="AA456" s="246"/>
      <c r="AB456" s="246"/>
    </row>
    <row r="457" spans="1:28" ht="12" customHeight="1">
      <c r="A457" s="246"/>
      <c r="B457" s="246"/>
      <c r="C457" s="246"/>
      <c r="D457" s="246"/>
      <c r="E457" s="246"/>
      <c r="F457" s="246"/>
      <c r="G457" s="246"/>
      <c r="H457" s="246"/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  <c r="AA457" s="246"/>
      <c r="AB457" s="246"/>
    </row>
    <row r="458" spans="1:28" ht="12" customHeight="1">
      <c r="A458" s="246"/>
      <c r="B458" s="246"/>
      <c r="C458" s="246"/>
      <c r="D458" s="246"/>
      <c r="E458" s="246"/>
      <c r="F458" s="246"/>
      <c r="G458" s="246"/>
      <c r="H458" s="246"/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  <c r="AA458" s="246"/>
      <c r="AB458" s="246"/>
    </row>
    <row r="459" spans="1:28" ht="12" customHeight="1">
      <c r="A459" s="246"/>
      <c r="B459" s="246"/>
      <c r="C459" s="246"/>
      <c r="D459" s="246"/>
      <c r="E459" s="246"/>
      <c r="F459" s="246"/>
      <c r="G459" s="246"/>
      <c r="H459" s="246"/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  <c r="AA459" s="246"/>
      <c r="AB459" s="246"/>
    </row>
    <row r="460" spans="1:28" ht="12" customHeight="1">
      <c r="A460" s="246"/>
      <c r="B460" s="246"/>
      <c r="C460" s="246"/>
      <c r="D460" s="246"/>
      <c r="E460" s="246"/>
      <c r="F460" s="246"/>
      <c r="G460" s="246"/>
      <c r="H460" s="246"/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  <c r="AA460" s="246"/>
      <c r="AB460" s="246"/>
    </row>
    <row r="461" spans="1:28" ht="12" customHeight="1">
      <c r="A461" s="246"/>
      <c r="B461" s="246"/>
      <c r="C461" s="246"/>
      <c r="D461" s="246"/>
      <c r="E461" s="246"/>
      <c r="F461" s="246"/>
      <c r="G461" s="246"/>
      <c r="H461" s="246"/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  <c r="AA461" s="246"/>
      <c r="AB461" s="246"/>
    </row>
    <row r="462" spans="1:28" ht="12" customHeight="1">
      <c r="A462" s="246"/>
      <c r="B462" s="246"/>
      <c r="C462" s="246"/>
      <c r="D462" s="246"/>
      <c r="E462" s="246"/>
      <c r="F462" s="246"/>
      <c r="G462" s="246"/>
      <c r="H462" s="246"/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</row>
    <row r="463" spans="1:28" ht="12" customHeight="1">
      <c r="A463" s="246"/>
      <c r="B463" s="246"/>
      <c r="C463" s="246"/>
      <c r="D463" s="246"/>
      <c r="E463" s="246"/>
      <c r="F463" s="246"/>
      <c r="G463" s="246"/>
      <c r="H463" s="246"/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  <c r="AA463" s="246"/>
      <c r="AB463" s="246"/>
    </row>
    <row r="464" spans="1:28" ht="12" customHeight="1">
      <c r="A464" s="246"/>
      <c r="B464" s="246"/>
      <c r="C464" s="246"/>
      <c r="D464" s="246"/>
      <c r="E464" s="246"/>
      <c r="F464" s="246"/>
      <c r="G464" s="246"/>
      <c r="H464" s="246"/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  <c r="AA464" s="246"/>
      <c r="AB464" s="246"/>
    </row>
    <row r="465" spans="1:28" ht="12" customHeight="1">
      <c r="A465" s="246"/>
      <c r="B465" s="246"/>
      <c r="C465" s="246"/>
      <c r="D465" s="246"/>
      <c r="E465" s="246"/>
      <c r="F465" s="246"/>
      <c r="G465" s="246"/>
      <c r="H465" s="246"/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</row>
    <row r="466" spans="1:28" ht="12" customHeight="1">
      <c r="A466" s="246"/>
      <c r="B466" s="246"/>
      <c r="C466" s="246"/>
      <c r="D466" s="246"/>
      <c r="E466" s="246"/>
      <c r="F466" s="246"/>
      <c r="G466" s="246"/>
      <c r="H466" s="246"/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  <c r="AA466" s="246"/>
      <c r="AB466" s="246"/>
    </row>
    <row r="467" spans="1:28" ht="12" customHeight="1">
      <c r="A467" s="246"/>
      <c r="B467" s="246"/>
      <c r="C467" s="246"/>
      <c r="D467" s="246"/>
      <c r="E467" s="246"/>
      <c r="F467" s="246"/>
      <c r="G467" s="246"/>
      <c r="H467" s="246"/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  <c r="AA467" s="246"/>
      <c r="AB467" s="246"/>
    </row>
    <row r="468" spans="1:28" ht="12" customHeight="1">
      <c r="A468" s="246"/>
      <c r="B468" s="246"/>
      <c r="C468" s="246"/>
      <c r="D468" s="246"/>
      <c r="E468" s="246"/>
      <c r="F468" s="246"/>
      <c r="G468" s="246"/>
      <c r="H468" s="246"/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  <c r="AA468" s="246"/>
      <c r="AB468" s="246"/>
    </row>
    <row r="469" spans="1:28" ht="12" customHeight="1">
      <c r="A469" s="246"/>
      <c r="B469" s="246"/>
      <c r="C469" s="246"/>
      <c r="D469" s="246"/>
      <c r="E469" s="246"/>
      <c r="F469" s="246"/>
      <c r="G469" s="246"/>
      <c r="H469" s="246"/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  <c r="AA469" s="246"/>
      <c r="AB469" s="246"/>
    </row>
    <row r="470" spans="1:28" ht="12" customHeight="1">
      <c r="A470" s="246"/>
      <c r="B470" s="246"/>
      <c r="C470" s="246"/>
      <c r="D470" s="246"/>
      <c r="E470" s="246"/>
      <c r="F470" s="246"/>
      <c r="G470" s="246"/>
      <c r="H470" s="246"/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  <c r="AA470" s="246"/>
      <c r="AB470" s="246"/>
    </row>
    <row r="471" spans="1:28" ht="12" customHeight="1">
      <c r="A471" s="246"/>
      <c r="B471" s="246"/>
      <c r="C471" s="246"/>
      <c r="D471" s="246"/>
      <c r="E471" s="246"/>
      <c r="F471" s="246"/>
      <c r="G471" s="246"/>
      <c r="H471" s="246"/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  <c r="AA471" s="246"/>
      <c r="AB471" s="246"/>
    </row>
    <row r="472" spans="1:28" ht="12" customHeight="1">
      <c r="A472" s="246"/>
      <c r="B472" s="246"/>
      <c r="C472" s="246"/>
      <c r="D472" s="246"/>
      <c r="E472" s="246"/>
      <c r="F472" s="246"/>
      <c r="G472" s="246"/>
      <c r="H472" s="246"/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  <c r="AA472" s="246"/>
      <c r="AB472" s="246"/>
    </row>
    <row r="473" spans="1:28" ht="12" customHeight="1">
      <c r="A473" s="246"/>
      <c r="B473" s="246"/>
      <c r="C473" s="246"/>
      <c r="D473" s="246"/>
      <c r="E473" s="246"/>
      <c r="F473" s="246"/>
      <c r="G473" s="246"/>
      <c r="H473" s="246"/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  <c r="AA473" s="246"/>
      <c r="AB473" s="246"/>
    </row>
    <row r="474" spans="1:28" ht="12" customHeight="1">
      <c r="A474" s="246"/>
      <c r="B474" s="246"/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</row>
    <row r="475" spans="1:28" ht="12" customHeight="1">
      <c r="A475" s="246"/>
      <c r="B475" s="246"/>
      <c r="C475" s="246"/>
      <c r="D475" s="246"/>
      <c r="E475" s="246"/>
      <c r="F475" s="246"/>
      <c r="G475" s="246"/>
      <c r="H475" s="246"/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  <c r="AA475" s="246"/>
      <c r="AB475" s="246"/>
    </row>
    <row r="476" spans="1:28" ht="12" customHeight="1">
      <c r="A476" s="246"/>
      <c r="B476" s="246"/>
      <c r="C476" s="246"/>
      <c r="D476" s="246"/>
      <c r="E476" s="246"/>
      <c r="F476" s="246"/>
      <c r="G476" s="246"/>
      <c r="H476" s="246"/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</row>
    <row r="477" spans="1:28" ht="12" customHeight="1">
      <c r="A477" s="246"/>
      <c r="B477" s="246"/>
      <c r="C477" s="246"/>
      <c r="D477" s="246"/>
      <c r="E477" s="246"/>
      <c r="F477" s="246"/>
      <c r="G477" s="246"/>
      <c r="H477" s="246"/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  <c r="AA477" s="246"/>
      <c r="AB477" s="246"/>
    </row>
    <row r="478" spans="1:28" ht="12" customHeight="1">
      <c r="A478" s="246"/>
      <c r="B478" s="246"/>
      <c r="C478" s="246"/>
      <c r="D478" s="246"/>
      <c r="E478" s="246"/>
      <c r="F478" s="246"/>
      <c r="G478" s="246"/>
      <c r="H478" s="246"/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  <c r="AA478" s="246"/>
      <c r="AB478" s="246"/>
    </row>
    <row r="479" spans="1:28" ht="12" customHeight="1">
      <c r="A479" s="246"/>
      <c r="B479" s="246"/>
      <c r="C479" s="246"/>
      <c r="D479" s="246"/>
      <c r="E479" s="246"/>
      <c r="F479" s="246"/>
      <c r="G479" s="246"/>
      <c r="H479" s="246"/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  <c r="AA479" s="246"/>
      <c r="AB479" s="246"/>
    </row>
    <row r="480" spans="1:28" ht="12" customHeight="1">
      <c r="A480" s="246"/>
      <c r="B480" s="246"/>
      <c r="C480" s="246"/>
      <c r="D480" s="246"/>
      <c r="E480" s="246"/>
      <c r="F480" s="246"/>
      <c r="G480" s="246"/>
      <c r="H480" s="246"/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  <c r="AA480" s="246"/>
      <c r="AB480" s="246"/>
    </row>
    <row r="481" spans="1:28" ht="12" customHeight="1">
      <c r="A481" s="246"/>
      <c r="B481" s="246"/>
      <c r="C481" s="246"/>
      <c r="D481" s="246"/>
      <c r="E481" s="246"/>
      <c r="F481" s="246"/>
      <c r="G481" s="246"/>
      <c r="H481" s="246"/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  <c r="AA481" s="246"/>
      <c r="AB481" s="246"/>
    </row>
    <row r="482" spans="1:28" ht="12" customHeight="1">
      <c r="A482" s="246"/>
      <c r="B482" s="246"/>
      <c r="C482" s="246"/>
      <c r="D482" s="246"/>
      <c r="E482" s="246"/>
      <c r="F482" s="246"/>
      <c r="G482" s="246"/>
      <c r="H482" s="246"/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  <c r="AA482" s="246"/>
      <c r="AB482" s="246"/>
    </row>
    <row r="483" spans="1:28" ht="12" customHeight="1">
      <c r="A483" s="246"/>
      <c r="B483" s="246"/>
      <c r="C483" s="246"/>
      <c r="D483" s="246"/>
      <c r="E483" s="246"/>
      <c r="F483" s="246"/>
      <c r="G483" s="246"/>
      <c r="H483" s="246"/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  <c r="AA483" s="246"/>
      <c r="AB483" s="246"/>
    </row>
    <row r="484" spans="1:28" ht="12" customHeight="1">
      <c r="A484" s="246"/>
      <c r="B484" s="246"/>
      <c r="C484" s="246"/>
      <c r="D484" s="246"/>
      <c r="E484" s="246"/>
      <c r="F484" s="246"/>
      <c r="G484" s="246"/>
      <c r="H484" s="246"/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  <c r="AA484" s="246"/>
      <c r="AB484" s="246"/>
    </row>
    <row r="485" spans="1:28" ht="12" customHeight="1">
      <c r="A485" s="246"/>
      <c r="B485" s="246"/>
      <c r="C485" s="246"/>
      <c r="D485" s="246"/>
      <c r="E485" s="246"/>
      <c r="F485" s="246"/>
      <c r="G485" s="246"/>
      <c r="H485" s="246"/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</row>
    <row r="486" spans="1:28" ht="12" customHeight="1">
      <c r="A486" s="246"/>
      <c r="B486" s="246"/>
      <c r="C486" s="246"/>
      <c r="D486" s="246"/>
      <c r="E486" s="246"/>
      <c r="F486" s="246"/>
      <c r="G486" s="246"/>
      <c r="H486" s="246"/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6"/>
    </row>
    <row r="487" spans="1:28" ht="12" customHeight="1">
      <c r="A487" s="246"/>
      <c r="B487" s="246"/>
      <c r="C487" s="246"/>
      <c r="D487" s="246"/>
      <c r="E487" s="246"/>
      <c r="F487" s="246"/>
      <c r="G487" s="246"/>
      <c r="H487" s="246"/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6"/>
    </row>
    <row r="488" spans="1:28" ht="12" customHeight="1">
      <c r="A488" s="246"/>
      <c r="B488" s="246"/>
      <c r="C488" s="246"/>
      <c r="D488" s="246"/>
      <c r="E488" s="246"/>
      <c r="F488" s="246"/>
      <c r="G488" s="246"/>
      <c r="H488" s="246"/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6"/>
    </row>
    <row r="489" spans="1:28" ht="12" customHeight="1">
      <c r="A489" s="246"/>
      <c r="B489" s="246"/>
      <c r="C489" s="246"/>
      <c r="D489" s="246"/>
      <c r="E489" s="246"/>
      <c r="F489" s="246"/>
      <c r="G489" s="246"/>
      <c r="H489" s="246"/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6"/>
    </row>
    <row r="490" spans="1:28" ht="12" customHeight="1">
      <c r="A490" s="246"/>
      <c r="B490" s="246"/>
      <c r="C490" s="246"/>
      <c r="D490" s="246"/>
      <c r="E490" s="246"/>
      <c r="F490" s="246"/>
      <c r="G490" s="246"/>
      <c r="H490" s="246"/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6"/>
    </row>
    <row r="491" spans="1:28" ht="12" customHeight="1">
      <c r="A491" s="246"/>
      <c r="B491" s="246"/>
      <c r="C491" s="246"/>
      <c r="D491" s="246"/>
      <c r="E491" s="246"/>
      <c r="F491" s="246"/>
      <c r="G491" s="246"/>
      <c r="H491" s="246"/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6"/>
    </row>
    <row r="492" spans="1:28" ht="12" customHeight="1">
      <c r="A492" s="246"/>
      <c r="B492" s="246"/>
      <c r="C492" s="246"/>
      <c r="D492" s="246"/>
      <c r="E492" s="246"/>
      <c r="F492" s="246"/>
      <c r="G492" s="246"/>
      <c r="H492" s="246"/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6"/>
    </row>
    <row r="493" spans="1:28" ht="12" customHeight="1">
      <c r="A493" s="246"/>
      <c r="B493" s="246"/>
      <c r="C493" s="246"/>
      <c r="D493" s="246"/>
      <c r="E493" s="246"/>
      <c r="F493" s="246"/>
      <c r="G493" s="246"/>
      <c r="H493" s="246"/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6"/>
    </row>
    <row r="494" spans="1:28" ht="12" customHeight="1">
      <c r="A494" s="246"/>
      <c r="B494" s="246"/>
      <c r="C494" s="246"/>
      <c r="D494" s="246"/>
      <c r="E494" s="246"/>
      <c r="F494" s="246"/>
      <c r="G494" s="246"/>
      <c r="H494" s="246"/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</row>
    <row r="495" spans="1:28" ht="12" customHeight="1">
      <c r="A495" s="246"/>
      <c r="B495" s="246"/>
      <c r="C495" s="246"/>
      <c r="D495" s="246"/>
      <c r="E495" s="246"/>
      <c r="F495" s="246"/>
      <c r="G495" s="246"/>
      <c r="H495" s="246"/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6"/>
    </row>
    <row r="496" spans="1:28" ht="12" customHeight="1">
      <c r="A496" s="246"/>
      <c r="B496" s="246"/>
      <c r="C496" s="246"/>
      <c r="D496" s="246"/>
      <c r="E496" s="246"/>
      <c r="F496" s="246"/>
      <c r="G496" s="246"/>
      <c r="H496" s="246"/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  <c r="AA496" s="246"/>
      <c r="AB496" s="246"/>
    </row>
    <row r="497" spans="1:28" ht="12" customHeight="1">
      <c r="A497" s="246"/>
      <c r="B497" s="246"/>
      <c r="C497" s="246"/>
      <c r="D497" s="246"/>
      <c r="E497" s="246"/>
      <c r="F497" s="246"/>
      <c r="G497" s="246"/>
      <c r="H497" s="246"/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  <c r="AA497" s="246"/>
      <c r="AB497" s="246"/>
    </row>
    <row r="498" spans="1:28" ht="12" customHeight="1">
      <c r="A498" s="246"/>
      <c r="B498" s="246"/>
      <c r="C498" s="246"/>
      <c r="D498" s="246"/>
      <c r="E498" s="246"/>
      <c r="F498" s="246"/>
      <c r="G498" s="246"/>
      <c r="H498" s="246"/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  <c r="AA498" s="246"/>
      <c r="AB498" s="246"/>
    </row>
    <row r="499" spans="1:28" ht="12" customHeight="1">
      <c r="A499" s="246"/>
      <c r="B499" s="246"/>
      <c r="C499" s="246"/>
      <c r="D499" s="246"/>
      <c r="E499" s="246"/>
      <c r="F499" s="246"/>
      <c r="G499" s="246"/>
      <c r="H499" s="246"/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  <c r="AA499" s="246"/>
      <c r="AB499" s="246"/>
    </row>
    <row r="500" spans="1:28" ht="12" customHeight="1">
      <c r="A500" s="246"/>
      <c r="B500" s="246"/>
      <c r="C500" s="246"/>
      <c r="D500" s="246"/>
      <c r="E500" s="246"/>
      <c r="F500" s="246"/>
      <c r="G500" s="246"/>
      <c r="H500" s="246"/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  <c r="AA500" s="246"/>
      <c r="AB500" s="246"/>
    </row>
    <row r="501" spans="1:28" ht="12" customHeight="1">
      <c r="A501" s="246"/>
      <c r="B501" s="246"/>
      <c r="C501" s="246"/>
      <c r="D501" s="246"/>
      <c r="E501" s="246"/>
      <c r="F501" s="246"/>
      <c r="G501" s="246"/>
      <c r="H501" s="246"/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  <c r="AA501" s="246"/>
      <c r="AB501" s="246"/>
    </row>
    <row r="502" spans="1:28" ht="12" customHeight="1">
      <c r="A502" s="246"/>
      <c r="B502" s="246"/>
      <c r="C502" s="246"/>
      <c r="D502" s="246"/>
      <c r="E502" s="246"/>
      <c r="F502" s="246"/>
      <c r="G502" s="246"/>
      <c r="H502" s="246"/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  <c r="AA502" s="246"/>
      <c r="AB502" s="246"/>
    </row>
    <row r="503" spans="1:28" ht="12" customHeight="1">
      <c r="A503" s="246"/>
      <c r="B503" s="246"/>
      <c r="C503" s="246"/>
      <c r="D503" s="246"/>
      <c r="E503" s="246"/>
      <c r="F503" s="246"/>
      <c r="G503" s="246"/>
      <c r="H503" s="246"/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</row>
    <row r="504" spans="1:28" ht="12" customHeight="1">
      <c r="A504" s="246"/>
      <c r="B504" s="246"/>
      <c r="C504" s="246"/>
      <c r="D504" s="246"/>
      <c r="E504" s="246"/>
      <c r="F504" s="246"/>
      <c r="G504" s="246"/>
      <c r="H504" s="246"/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  <c r="AA504" s="246"/>
      <c r="AB504" s="246"/>
    </row>
    <row r="505" spans="1:28" ht="12" customHeight="1">
      <c r="A505" s="246"/>
      <c r="B505" s="246"/>
      <c r="C505" s="246"/>
      <c r="D505" s="246"/>
      <c r="E505" s="246"/>
      <c r="F505" s="246"/>
      <c r="G505" s="246"/>
      <c r="H505" s="246"/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  <c r="AA505" s="246"/>
      <c r="AB505" s="246"/>
    </row>
    <row r="506" spans="1:28" ht="12" customHeight="1">
      <c r="A506" s="32"/>
      <c r="B506" s="32"/>
      <c r="C506" s="32"/>
      <c r="D506" s="32"/>
      <c r="E506" s="32"/>
      <c r="F506" s="32"/>
      <c r="G506" s="32"/>
      <c r="H506" s="34"/>
      <c r="I506" s="32"/>
      <c r="J506" s="32"/>
      <c r="K506" s="33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  <c r="AA506" s="246"/>
      <c r="AB506" s="246"/>
    </row>
    <row r="507" spans="1:28" ht="12" customHeight="1">
      <c r="A507" s="32"/>
      <c r="B507" s="32"/>
      <c r="C507" s="32"/>
      <c r="D507" s="32"/>
      <c r="E507" s="32"/>
      <c r="F507" s="32"/>
      <c r="G507" s="32"/>
      <c r="H507" s="34"/>
      <c r="I507" s="32"/>
      <c r="J507" s="32"/>
      <c r="K507" s="33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  <c r="AA507" s="246"/>
      <c r="AB507" s="246"/>
    </row>
    <row r="508" spans="1:28" ht="12" customHeight="1">
      <c r="A508" s="32"/>
      <c r="B508" s="32"/>
      <c r="C508" s="32"/>
      <c r="D508" s="32"/>
      <c r="E508" s="32"/>
      <c r="F508" s="32"/>
      <c r="G508" s="32"/>
      <c r="H508" s="34"/>
      <c r="I508" s="32"/>
      <c r="J508" s="32"/>
      <c r="K508" s="33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  <c r="AA508" s="246"/>
      <c r="AB508" s="246"/>
    </row>
    <row r="509" spans="1:28" ht="12" customHeight="1">
      <c r="A509" s="32"/>
      <c r="B509" s="32"/>
      <c r="C509" s="32"/>
      <c r="D509" s="32"/>
      <c r="E509" s="32"/>
      <c r="F509" s="32"/>
      <c r="G509" s="32"/>
      <c r="H509" s="34"/>
      <c r="I509" s="32"/>
      <c r="J509" s="32"/>
      <c r="K509" s="33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  <c r="AA509" s="246"/>
      <c r="AB509" s="246"/>
    </row>
    <row r="510" spans="1:28" ht="12" customHeight="1">
      <c r="A510" s="32"/>
      <c r="B510" s="32"/>
      <c r="C510" s="32"/>
      <c r="D510" s="32"/>
      <c r="E510" s="32"/>
      <c r="F510" s="32"/>
      <c r="G510" s="32"/>
      <c r="H510" s="34"/>
      <c r="I510" s="32"/>
      <c r="J510" s="32"/>
      <c r="K510" s="33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  <c r="AA510" s="246"/>
      <c r="AB510" s="246"/>
    </row>
    <row r="511" spans="1:28" ht="12" customHeight="1">
      <c r="A511" s="32"/>
      <c r="B511" s="32"/>
      <c r="C511" s="32"/>
      <c r="D511" s="32"/>
      <c r="E511" s="32"/>
      <c r="F511" s="32"/>
      <c r="G511" s="32"/>
      <c r="H511" s="34"/>
      <c r="I511" s="32"/>
      <c r="J511" s="32"/>
      <c r="K511" s="33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  <c r="AA511" s="246"/>
      <c r="AB511" s="246"/>
    </row>
    <row r="512" spans="1:28" ht="12" customHeight="1">
      <c r="A512" s="32"/>
      <c r="B512" s="32"/>
      <c r="C512" s="32"/>
      <c r="D512" s="32"/>
      <c r="E512" s="32"/>
      <c r="F512" s="32"/>
      <c r="G512" s="32"/>
      <c r="H512" s="34"/>
      <c r="I512" s="32"/>
      <c r="J512" s="32"/>
      <c r="K512" s="33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</row>
    <row r="513" spans="1:28" ht="12" customHeight="1">
      <c r="A513" s="32"/>
      <c r="B513" s="32"/>
      <c r="C513" s="32"/>
      <c r="D513" s="32"/>
      <c r="E513" s="32"/>
      <c r="F513" s="32"/>
      <c r="G513" s="32"/>
      <c r="H513" s="34"/>
      <c r="I513" s="32"/>
      <c r="J513" s="32"/>
      <c r="K513" s="33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  <c r="AA513" s="246"/>
      <c r="AB513" s="246"/>
    </row>
    <row r="514" spans="1:28" ht="12" customHeight="1">
      <c r="A514" s="32"/>
      <c r="B514" s="32"/>
      <c r="C514" s="32"/>
      <c r="D514" s="32"/>
      <c r="E514" s="32"/>
      <c r="F514" s="32"/>
      <c r="G514" s="32"/>
      <c r="H514" s="34"/>
      <c r="I514" s="32"/>
      <c r="J514" s="32"/>
      <c r="K514" s="33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  <c r="AA514" s="246"/>
      <c r="AB514" s="246"/>
    </row>
    <row r="515" spans="1:28" ht="12" customHeight="1">
      <c r="A515" s="32"/>
      <c r="B515" s="32"/>
      <c r="C515" s="32"/>
      <c r="D515" s="32"/>
      <c r="E515" s="32"/>
      <c r="F515" s="32"/>
      <c r="G515" s="32"/>
      <c r="H515" s="34"/>
      <c r="I515" s="32"/>
      <c r="J515" s="32"/>
      <c r="K515" s="33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  <c r="AA515" s="246"/>
      <c r="AB515" s="246"/>
    </row>
    <row r="516" spans="1:28" ht="12" customHeight="1">
      <c r="A516" s="32"/>
      <c r="B516" s="32"/>
      <c r="C516" s="32"/>
      <c r="D516" s="32"/>
      <c r="E516" s="32"/>
      <c r="F516" s="32"/>
      <c r="G516" s="32"/>
      <c r="H516" s="34"/>
      <c r="I516" s="32"/>
      <c r="J516" s="32"/>
      <c r="K516" s="33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  <c r="AA516" s="246"/>
      <c r="AB516" s="246"/>
    </row>
    <row r="517" spans="1:28" ht="12" customHeight="1">
      <c r="A517" s="32"/>
      <c r="B517" s="32"/>
      <c r="C517" s="32"/>
      <c r="D517" s="32"/>
      <c r="E517" s="32"/>
      <c r="F517" s="32"/>
      <c r="G517" s="32"/>
      <c r="H517" s="34"/>
      <c r="I517" s="32"/>
      <c r="J517" s="32"/>
      <c r="K517" s="33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  <c r="AA517" s="246"/>
      <c r="AB517" s="246"/>
    </row>
    <row r="518" spans="1:28" ht="12" customHeight="1">
      <c r="A518" s="32"/>
      <c r="B518" s="32"/>
      <c r="C518" s="32"/>
      <c r="D518" s="32"/>
      <c r="E518" s="32"/>
      <c r="F518" s="32"/>
      <c r="G518" s="32"/>
      <c r="H518" s="34"/>
      <c r="I518" s="32"/>
      <c r="J518" s="32"/>
      <c r="K518" s="33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  <c r="AA518" s="246"/>
      <c r="AB518" s="246"/>
    </row>
    <row r="519" spans="1:28" ht="12" customHeight="1">
      <c r="A519" s="32"/>
      <c r="B519" s="32"/>
      <c r="C519" s="32"/>
      <c r="D519" s="32"/>
      <c r="E519" s="32"/>
      <c r="F519" s="32"/>
      <c r="G519" s="32"/>
      <c r="H519" s="34"/>
      <c r="I519" s="32"/>
      <c r="J519" s="32"/>
      <c r="K519" s="33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  <c r="AA519" s="246"/>
      <c r="AB519" s="246"/>
    </row>
    <row r="520" spans="1:28" ht="12" customHeight="1">
      <c r="A520" s="32"/>
      <c r="B520" s="32"/>
      <c r="C520" s="32"/>
      <c r="D520" s="32"/>
      <c r="E520" s="32"/>
      <c r="F520" s="32"/>
      <c r="G520" s="32"/>
      <c r="H520" s="34"/>
      <c r="I520" s="32"/>
      <c r="J520" s="32"/>
      <c r="K520" s="33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  <c r="AA520" s="246"/>
      <c r="AB520" s="246"/>
    </row>
    <row r="521" spans="1:28" ht="12" customHeight="1">
      <c r="A521" s="32"/>
      <c r="B521" s="32"/>
      <c r="C521" s="32"/>
      <c r="D521" s="32"/>
      <c r="E521" s="32"/>
      <c r="F521" s="32"/>
      <c r="G521" s="32"/>
      <c r="H521" s="34"/>
      <c r="I521" s="32"/>
      <c r="J521" s="32"/>
      <c r="K521" s="33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</row>
    <row r="522" spans="1:28" ht="12" customHeight="1">
      <c r="A522" s="32"/>
      <c r="B522" s="32"/>
      <c r="C522" s="32"/>
      <c r="D522" s="32"/>
      <c r="E522" s="32"/>
      <c r="F522" s="32"/>
      <c r="G522" s="32"/>
      <c r="H522" s="34"/>
      <c r="I522" s="32"/>
      <c r="J522" s="32"/>
      <c r="K522" s="33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  <c r="AA522" s="246"/>
      <c r="AB522" s="246"/>
    </row>
    <row r="523" spans="1:28" ht="12" customHeight="1">
      <c r="A523" s="32"/>
      <c r="B523" s="32"/>
      <c r="C523" s="32"/>
      <c r="D523" s="32"/>
      <c r="E523" s="32"/>
      <c r="F523" s="32"/>
      <c r="G523" s="32"/>
      <c r="H523" s="34"/>
      <c r="I523" s="32"/>
      <c r="J523" s="32"/>
      <c r="K523" s="33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  <c r="AA523" s="246"/>
      <c r="AB523" s="246"/>
    </row>
    <row r="524" spans="1:28" ht="12" customHeight="1">
      <c r="A524" s="32"/>
      <c r="B524" s="32"/>
      <c r="C524" s="32"/>
      <c r="D524" s="32"/>
      <c r="E524" s="32"/>
      <c r="F524" s="32"/>
      <c r="G524" s="32"/>
      <c r="H524" s="34"/>
      <c r="I524" s="32"/>
      <c r="J524" s="32"/>
      <c r="K524" s="33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  <c r="AA524" s="246"/>
      <c r="AB524" s="246"/>
    </row>
    <row r="525" spans="1:28" ht="12" customHeight="1">
      <c r="A525" s="32"/>
      <c r="B525" s="32"/>
      <c r="C525" s="32"/>
      <c r="D525" s="32"/>
      <c r="E525" s="32"/>
      <c r="F525" s="32"/>
      <c r="G525" s="32"/>
      <c r="H525" s="34"/>
      <c r="I525" s="32"/>
      <c r="J525" s="32"/>
      <c r="K525" s="33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  <c r="AA525" s="246"/>
      <c r="AB525" s="246"/>
    </row>
    <row r="526" spans="1:28" ht="12" customHeight="1">
      <c r="A526" s="32"/>
      <c r="B526" s="32"/>
      <c r="C526" s="32"/>
      <c r="D526" s="32"/>
      <c r="E526" s="32"/>
      <c r="F526" s="32"/>
      <c r="G526" s="32"/>
      <c r="H526" s="34"/>
      <c r="I526" s="32"/>
      <c r="J526" s="32"/>
      <c r="K526" s="33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  <c r="AA526" s="246"/>
      <c r="AB526" s="246"/>
    </row>
    <row r="527" spans="1:28" ht="12" customHeight="1">
      <c r="A527" s="32"/>
      <c r="B527" s="32"/>
      <c r="C527" s="32"/>
      <c r="D527" s="32"/>
      <c r="E527" s="32"/>
      <c r="F527" s="32"/>
      <c r="G527" s="32"/>
      <c r="H527" s="34"/>
      <c r="I527" s="32"/>
      <c r="J527" s="32"/>
      <c r="K527" s="33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  <c r="AA527" s="246"/>
      <c r="AB527" s="246"/>
    </row>
    <row r="528" spans="1:28" ht="12" customHeight="1">
      <c r="A528" s="32"/>
      <c r="B528" s="32"/>
      <c r="C528" s="32"/>
      <c r="D528" s="32"/>
      <c r="E528" s="32"/>
      <c r="F528" s="32"/>
      <c r="G528" s="32"/>
      <c r="H528" s="34"/>
      <c r="I528" s="32"/>
      <c r="J528" s="32"/>
      <c r="K528" s="33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  <c r="AA528" s="246"/>
      <c r="AB528" s="246"/>
    </row>
    <row r="529" spans="1:28" ht="12" customHeight="1">
      <c r="A529" s="32"/>
      <c r="B529" s="32"/>
      <c r="C529" s="32"/>
      <c r="D529" s="32"/>
      <c r="E529" s="32"/>
      <c r="F529" s="32"/>
      <c r="G529" s="32"/>
      <c r="H529" s="34"/>
      <c r="I529" s="32"/>
      <c r="J529" s="32"/>
      <c r="K529" s="33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  <c r="AA529" s="246"/>
      <c r="AB529" s="246"/>
    </row>
    <row r="530" spans="1:28" ht="12" customHeight="1">
      <c r="A530" s="32"/>
      <c r="B530" s="32"/>
      <c r="C530" s="32"/>
      <c r="D530" s="32"/>
      <c r="E530" s="32"/>
      <c r="F530" s="32"/>
      <c r="G530" s="32"/>
      <c r="H530" s="34"/>
      <c r="I530" s="32"/>
      <c r="J530" s="32"/>
      <c r="K530" s="33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</row>
    <row r="531" spans="1:28" ht="12" customHeight="1">
      <c r="A531" s="32"/>
      <c r="B531" s="32"/>
      <c r="C531" s="32"/>
      <c r="D531" s="32"/>
      <c r="E531" s="32"/>
      <c r="F531" s="32"/>
      <c r="G531" s="32"/>
      <c r="H531" s="34"/>
      <c r="I531" s="32"/>
      <c r="J531" s="32"/>
      <c r="K531" s="33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  <c r="AA531" s="246"/>
      <c r="AB531" s="246"/>
    </row>
    <row r="532" spans="1:28" ht="12" customHeight="1">
      <c r="A532" s="32"/>
      <c r="B532" s="32"/>
      <c r="C532" s="32"/>
      <c r="D532" s="32"/>
      <c r="E532" s="32"/>
      <c r="F532" s="32"/>
      <c r="G532" s="32"/>
      <c r="H532" s="34"/>
      <c r="I532" s="32"/>
      <c r="J532" s="32"/>
      <c r="K532" s="33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  <c r="AA532" s="246"/>
      <c r="AB532" s="246"/>
    </row>
    <row r="533" spans="1:28" ht="12" customHeight="1">
      <c r="A533" s="32"/>
      <c r="B533" s="32"/>
      <c r="C533" s="32"/>
      <c r="D533" s="32"/>
      <c r="E533" s="32"/>
      <c r="F533" s="32"/>
      <c r="G533" s="32"/>
      <c r="H533" s="34"/>
      <c r="I533" s="32"/>
      <c r="J533" s="32"/>
      <c r="K533" s="33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  <c r="AA533" s="246"/>
      <c r="AB533" s="246"/>
    </row>
    <row r="534" spans="1:28" ht="12" customHeight="1">
      <c r="A534" s="32"/>
      <c r="B534" s="32"/>
      <c r="C534" s="32"/>
      <c r="D534" s="32"/>
      <c r="E534" s="32"/>
      <c r="F534" s="32"/>
      <c r="G534" s="32"/>
      <c r="H534" s="34"/>
      <c r="I534" s="32"/>
      <c r="J534" s="32"/>
      <c r="K534" s="33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  <c r="AA534" s="246"/>
      <c r="AB534" s="246"/>
    </row>
    <row r="535" spans="1:28" ht="12" customHeight="1">
      <c r="A535" s="32"/>
      <c r="B535" s="32"/>
      <c r="C535" s="32"/>
      <c r="D535" s="32"/>
      <c r="E535" s="32"/>
      <c r="F535" s="32"/>
      <c r="G535" s="32"/>
      <c r="H535" s="34"/>
      <c r="I535" s="32"/>
      <c r="J535" s="32"/>
      <c r="K535" s="33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  <c r="AA535" s="246"/>
      <c r="AB535" s="246"/>
    </row>
    <row r="536" spans="1:28" ht="12" customHeight="1">
      <c r="A536" s="32"/>
      <c r="B536" s="32"/>
      <c r="C536" s="32"/>
      <c r="D536" s="32"/>
      <c r="E536" s="32"/>
      <c r="F536" s="32"/>
      <c r="G536" s="32"/>
      <c r="H536" s="34"/>
      <c r="I536" s="32"/>
      <c r="J536" s="32"/>
      <c r="K536" s="33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  <c r="AA536" s="246"/>
      <c r="AB536" s="246"/>
    </row>
    <row r="537" spans="1:28" ht="12" customHeight="1">
      <c r="A537" s="32"/>
      <c r="B537" s="32"/>
      <c r="C537" s="32"/>
      <c r="D537" s="32"/>
      <c r="E537" s="32"/>
      <c r="F537" s="32"/>
      <c r="G537" s="32"/>
      <c r="H537" s="34"/>
      <c r="I537" s="32"/>
      <c r="J537" s="32"/>
      <c r="K537" s="33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  <c r="AA537" s="246"/>
      <c r="AB537" s="246"/>
    </row>
    <row r="538" spans="1:28" ht="12" customHeight="1">
      <c r="A538" s="32"/>
      <c r="B538" s="32"/>
      <c r="C538" s="32"/>
      <c r="D538" s="32"/>
      <c r="E538" s="32"/>
      <c r="F538" s="32"/>
      <c r="G538" s="32"/>
      <c r="H538" s="34"/>
      <c r="I538" s="32"/>
      <c r="J538" s="32"/>
      <c r="K538" s="33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</row>
    <row r="539" spans="1:28" ht="12" customHeight="1">
      <c r="A539" s="32"/>
      <c r="B539" s="32"/>
      <c r="C539" s="32"/>
      <c r="D539" s="32"/>
      <c r="E539" s="32"/>
      <c r="F539" s="32"/>
      <c r="G539" s="32"/>
      <c r="H539" s="34"/>
      <c r="I539" s="32"/>
      <c r="J539" s="32"/>
      <c r="K539" s="33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</row>
    <row r="540" spans="1:28" ht="12" customHeight="1">
      <c r="A540" s="32"/>
      <c r="B540" s="32"/>
      <c r="C540" s="32"/>
      <c r="D540" s="32"/>
      <c r="E540" s="32"/>
      <c r="F540" s="32"/>
      <c r="G540" s="32"/>
      <c r="H540" s="34"/>
      <c r="I540" s="32"/>
      <c r="J540" s="32"/>
      <c r="K540" s="33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</row>
    <row r="541" spans="1:28" ht="12" customHeight="1">
      <c r="A541" s="32"/>
      <c r="B541" s="32"/>
      <c r="C541" s="32"/>
      <c r="D541" s="32"/>
      <c r="E541" s="32"/>
      <c r="F541" s="32"/>
      <c r="G541" s="32"/>
      <c r="H541" s="34"/>
      <c r="I541" s="32"/>
      <c r="J541" s="32"/>
      <c r="K541" s="33"/>
      <c r="L541" s="458"/>
      <c r="M541" s="33"/>
      <c r="N541" s="33"/>
      <c r="O541" s="225"/>
      <c r="P541" s="145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  <c r="AA541" s="246"/>
      <c r="AB541" s="246"/>
    </row>
    <row r="542" spans="1:28" ht="12" customHeight="1">
      <c r="A542" s="32"/>
      <c r="B542" s="32"/>
      <c r="C542" s="32"/>
      <c r="D542" s="32"/>
      <c r="E542" s="32"/>
      <c r="F542" s="32"/>
      <c r="G542" s="32"/>
      <c r="H542" s="34"/>
      <c r="I542" s="32"/>
      <c r="J542" s="32"/>
      <c r="K542" s="33"/>
      <c r="L542" s="458"/>
      <c r="M542" s="33"/>
      <c r="N542" s="33"/>
      <c r="O542" s="225"/>
      <c r="P542" s="145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  <c r="AA542" s="246"/>
      <c r="AB542" s="246"/>
    </row>
    <row r="543" spans="1:28" ht="12" customHeight="1">
      <c r="A543" s="32"/>
      <c r="B543" s="32"/>
      <c r="C543" s="32"/>
      <c r="D543" s="32"/>
      <c r="E543" s="32"/>
      <c r="F543" s="32"/>
      <c r="G543" s="32"/>
      <c r="H543" s="34"/>
      <c r="I543" s="32"/>
      <c r="J543" s="32"/>
      <c r="K543" s="33"/>
      <c r="L543" s="458"/>
      <c r="M543" s="33"/>
      <c r="N543" s="33"/>
      <c r="O543" s="225"/>
      <c r="P543" s="145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  <c r="AA543" s="246"/>
      <c r="AB543" s="246"/>
    </row>
    <row r="544" spans="1:28" ht="12" customHeight="1">
      <c r="A544" s="32"/>
      <c r="B544" s="32"/>
      <c r="C544" s="32"/>
      <c r="D544" s="32"/>
      <c r="E544" s="32"/>
      <c r="F544" s="32"/>
      <c r="G544" s="32"/>
      <c r="H544" s="34"/>
      <c r="I544" s="32"/>
      <c r="J544" s="32"/>
      <c r="K544" s="33"/>
      <c r="L544" s="458"/>
      <c r="M544" s="33"/>
      <c r="N544" s="33"/>
      <c r="O544" s="225"/>
      <c r="P544" s="145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  <c r="AA544" s="246"/>
      <c r="AB544" s="246"/>
    </row>
    <row r="545" spans="1:28" ht="12" customHeight="1">
      <c r="A545" s="32"/>
      <c r="B545" s="32"/>
      <c r="C545" s="32"/>
      <c r="D545" s="32"/>
      <c r="E545" s="32"/>
      <c r="F545" s="32"/>
      <c r="G545" s="32"/>
      <c r="H545" s="34"/>
      <c r="I545" s="32"/>
      <c r="J545" s="32"/>
      <c r="K545" s="33"/>
      <c r="L545" s="458"/>
      <c r="M545" s="33"/>
      <c r="N545" s="33"/>
      <c r="O545" s="225"/>
      <c r="P545" s="145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  <c r="AA545" s="246"/>
      <c r="AB545" s="246"/>
    </row>
    <row r="546" spans="1:28" ht="12" customHeight="1">
      <c r="A546" s="32"/>
      <c r="B546" s="32"/>
      <c r="C546" s="32"/>
      <c r="D546" s="32"/>
      <c r="E546" s="32"/>
      <c r="F546" s="32"/>
      <c r="G546" s="32"/>
      <c r="H546" s="34"/>
      <c r="I546" s="32"/>
      <c r="J546" s="32"/>
      <c r="K546" s="33"/>
      <c r="L546" s="458"/>
      <c r="M546" s="33"/>
      <c r="N546" s="33"/>
      <c r="O546" s="225"/>
      <c r="P546" s="145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  <c r="AA546" s="246"/>
      <c r="AB546" s="246"/>
    </row>
    <row r="547" spans="1:28" ht="12" customHeight="1">
      <c r="A547" s="32"/>
      <c r="B547" s="32"/>
      <c r="C547" s="32"/>
      <c r="D547" s="32"/>
      <c r="E547" s="32"/>
      <c r="F547" s="32"/>
      <c r="G547" s="32"/>
      <c r="H547" s="34"/>
      <c r="I547" s="32"/>
      <c r="J547" s="32"/>
      <c r="K547" s="33"/>
      <c r="L547" s="458"/>
      <c r="M547" s="33"/>
      <c r="N547" s="33"/>
      <c r="O547" s="225"/>
      <c r="P547" s="145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  <c r="AA547" s="246"/>
      <c r="AB547" s="246"/>
    </row>
    <row r="548" spans="1:28" ht="12" customHeight="1">
      <c r="A548" s="32"/>
      <c r="B548" s="32"/>
      <c r="C548" s="32"/>
      <c r="D548" s="32"/>
      <c r="E548" s="32"/>
      <c r="F548" s="32"/>
      <c r="G548" s="32"/>
      <c r="H548" s="34"/>
      <c r="I548" s="32"/>
      <c r="J548" s="32"/>
      <c r="K548" s="33"/>
      <c r="L548" s="458"/>
      <c r="M548" s="33"/>
      <c r="N548" s="33"/>
      <c r="O548" s="225"/>
      <c r="P548" s="145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  <c r="AA548" s="246"/>
      <c r="AB548" s="246"/>
    </row>
    <row r="549" spans="1:28" ht="12" customHeight="1">
      <c r="A549" s="32"/>
      <c r="B549" s="32"/>
      <c r="C549" s="32"/>
      <c r="D549" s="32"/>
      <c r="E549" s="32"/>
      <c r="F549" s="32"/>
      <c r="G549" s="32"/>
      <c r="H549" s="34"/>
      <c r="I549" s="32"/>
      <c r="J549" s="32"/>
      <c r="K549" s="33"/>
      <c r="L549" s="458"/>
      <c r="M549" s="33"/>
      <c r="N549" s="33"/>
      <c r="O549" s="225"/>
      <c r="P549" s="145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  <c r="AA549" s="246"/>
      <c r="AB549" s="246"/>
    </row>
    <row r="550" spans="1:28" ht="12" customHeight="1">
      <c r="A550" s="32"/>
      <c r="B550" s="32"/>
      <c r="C550" s="32"/>
      <c r="D550" s="32"/>
      <c r="E550" s="32"/>
      <c r="F550" s="32"/>
      <c r="G550" s="32"/>
      <c r="H550" s="34"/>
      <c r="I550" s="32"/>
      <c r="J550" s="32"/>
      <c r="K550" s="33"/>
      <c r="L550" s="458"/>
      <c r="M550" s="33"/>
      <c r="N550" s="33"/>
      <c r="O550" s="225"/>
      <c r="P550" s="145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  <c r="AA550" s="246"/>
      <c r="AB550" s="246"/>
    </row>
    <row r="551" spans="1:28" ht="12" customHeight="1">
      <c r="A551" s="32"/>
      <c r="B551" s="32"/>
      <c r="C551" s="32"/>
      <c r="D551" s="32"/>
      <c r="E551" s="32"/>
      <c r="F551" s="32"/>
      <c r="G551" s="32"/>
      <c r="H551" s="34"/>
      <c r="I551" s="32"/>
      <c r="J551" s="32"/>
      <c r="K551" s="33"/>
      <c r="L551" s="458"/>
      <c r="M551" s="33"/>
      <c r="N551" s="33"/>
      <c r="O551" s="225"/>
      <c r="P551" s="145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  <c r="AA551" s="246"/>
      <c r="AB551" s="246"/>
    </row>
    <row r="552" spans="1:28" ht="12" customHeight="1">
      <c r="A552" s="32"/>
      <c r="B552" s="32"/>
      <c r="C552" s="32"/>
      <c r="D552" s="32"/>
      <c r="E552" s="32"/>
      <c r="F552" s="32"/>
      <c r="G552" s="32"/>
      <c r="H552" s="34"/>
      <c r="I552" s="32"/>
      <c r="J552" s="32"/>
      <c r="K552" s="33"/>
      <c r="L552" s="458"/>
      <c r="M552" s="33"/>
      <c r="N552" s="33"/>
      <c r="O552" s="225"/>
      <c r="P552" s="145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  <c r="AA552" s="246"/>
      <c r="AB552" s="246"/>
    </row>
    <row r="553" spans="1:28" ht="12" customHeight="1">
      <c r="A553" s="32"/>
      <c r="B553" s="32"/>
      <c r="C553" s="32"/>
      <c r="D553" s="32"/>
      <c r="E553" s="32"/>
      <c r="F553" s="32"/>
      <c r="G553" s="32"/>
      <c r="H553" s="34"/>
      <c r="I553" s="32"/>
      <c r="J553" s="32"/>
      <c r="K553" s="33"/>
      <c r="L553" s="458"/>
      <c r="M553" s="33"/>
      <c r="N553" s="33"/>
      <c r="O553" s="225"/>
      <c r="P553" s="145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  <c r="AA553" s="246"/>
      <c r="AB553" s="246"/>
    </row>
    <row r="554" spans="1:28" ht="12" customHeight="1">
      <c r="A554" s="32"/>
      <c r="B554" s="32"/>
      <c r="C554" s="32"/>
      <c r="D554" s="32"/>
      <c r="E554" s="32"/>
      <c r="F554" s="32"/>
      <c r="G554" s="32"/>
      <c r="H554" s="34"/>
      <c r="I554" s="32"/>
      <c r="J554" s="32"/>
      <c r="K554" s="33"/>
      <c r="L554" s="458"/>
      <c r="M554" s="33"/>
      <c r="N554" s="33"/>
      <c r="O554" s="225"/>
      <c r="P554" s="145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  <c r="AA554" s="246"/>
      <c r="AB554" s="246"/>
    </row>
    <row r="555" spans="1:28" ht="12" customHeight="1">
      <c r="A555" s="32"/>
      <c r="B555" s="32"/>
      <c r="C555" s="32"/>
      <c r="D555" s="32"/>
      <c r="E555" s="32"/>
      <c r="F555" s="32"/>
      <c r="G555" s="32"/>
      <c r="H555" s="34"/>
      <c r="I555" s="32"/>
      <c r="J555" s="32"/>
      <c r="K555" s="33"/>
      <c r="L555" s="458"/>
      <c r="M555" s="33"/>
      <c r="N555" s="33"/>
      <c r="O555" s="225"/>
      <c r="P555" s="145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</row>
    <row r="556" spans="1:28" ht="12" customHeight="1">
      <c r="A556" s="32"/>
      <c r="B556" s="32"/>
      <c r="C556" s="32"/>
      <c r="D556" s="32"/>
      <c r="E556" s="32"/>
      <c r="F556" s="32"/>
      <c r="G556" s="32"/>
      <c r="H556" s="34"/>
      <c r="I556" s="32"/>
      <c r="J556" s="32"/>
      <c r="K556" s="33"/>
      <c r="L556" s="458"/>
      <c r="M556" s="33"/>
      <c r="N556" s="33"/>
      <c r="O556" s="225"/>
      <c r="P556" s="145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  <c r="AA556" s="246"/>
      <c r="AB556" s="246"/>
    </row>
    <row r="557" spans="1:28" ht="12" customHeight="1">
      <c r="A557" s="32"/>
      <c r="B557" s="32"/>
      <c r="C557" s="32"/>
      <c r="D557" s="32"/>
      <c r="E557" s="32"/>
      <c r="F557" s="32"/>
      <c r="G557" s="32"/>
      <c r="H557" s="34"/>
      <c r="I557" s="32"/>
      <c r="J557" s="32"/>
      <c r="K557" s="33"/>
      <c r="L557" s="458"/>
      <c r="M557" s="33"/>
      <c r="N557" s="33"/>
      <c r="O557" s="225"/>
      <c r="P557" s="145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  <c r="AA557" s="246"/>
      <c r="AB557" s="246"/>
    </row>
    <row r="558" spans="1:28" ht="12" customHeight="1">
      <c r="A558" s="32"/>
      <c r="B558" s="32"/>
      <c r="C558" s="32"/>
      <c r="D558" s="32"/>
      <c r="E558" s="32"/>
      <c r="F558" s="32"/>
      <c r="G558" s="32"/>
      <c r="H558" s="34"/>
      <c r="I558" s="32"/>
      <c r="J558" s="32"/>
      <c r="K558" s="33"/>
      <c r="L558" s="458"/>
      <c r="M558" s="33"/>
      <c r="N558" s="33"/>
      <c r="O558" s="225"/>
      <c r="P558" s="145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  <c r="AA558" s="246"/>
      <c r="AB558" s="246"/>
    </row>
    <row r="559" spans="1:28" ht="12" customHeight="1">
      <c r="A559" s="32"/>
      <c r="B559" s="32"/>
      <c r="C559" s="32"/>
      <c r="D559" s="32"/>
      <c r="E559" s="32"/>
      <c r="F559" s="32"/>
      <c r="G559" s="32"/>
      <c r="H559" s="34"/>
      <c r="I559" s="32"/>
      <c r="J559" s="32"/>
      <c r="K559" s="33"/>
      <c r="L559" s="458"/>
      <c r="M559" s="33"/>
      <c r="N559" s="33"/>
      <c r="O559" s="225"/>
      <c r="P559" s="145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  <c r="AA559" s="246"/>
      <c r="AB559" s="246"/>
    </row>
    <row r="560" spans="1:28" ht="12" customHeight="1">
      <c r="A560" s="32"/>
      <c r="B560" s="32"/>
      <c r="C560" s="32"/>
      <c r="D560" s="32"/>
      <c r="E560" s="32"/>
      <c r="F560" s="32"/>
      <c r="G560" s="32"/>
      <c r="H560" s="34"/>
      <c r="I560" s="32"/>
      <c r="J560" s="32"/>
      <c r="K560" s="33"/>
      <c r="L560" s="458"/>
      <c r="M560" s="33"/>
      <c r="N560" s="33"/>
      <c r="O560" s="225"/>
      <c r="P560" s="145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  <c r="AA560" s="246"/>
      <c r="AB560" s="246"/>
    </row>
    <row r="561" spans="1:28" ht="12" customHeight="1">
      <c r="A561" s="32"/>
      <c r="B561" s="32"/>
      <c r="C561" s="32"/>
      <c r="D561" s="32"/>
      <c r="E561" s="32"/>
      <c r="F561" s="32"/>
      <c r="G561" s="32"/>
      <c r="H561" s="34"/>
      <c r="I561" s="32"/>
      <c r="J561" s="32"/>
      <c r="K561" s="33"/>
      <c r="L561" s="458"/>
      <c r="M561" s="33"/>
      <c r="N561" s="33"/>
      <c r="O561" s="225"/>
      <c r="P561" s="145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  <c r="AA561" s="246"/>
      <c r="AB561" s="246"/>
    </row>
    <row r="562" spans="1:28" ht="12" customHeight="1">
      <c r="A562" s="32"/>
      <c r="B562" s="32"/>
      <c r="C562" s="32"/>
      <c r="D562" s="32"/>
      <c r="E562" s="32"/>
      <c r="F562" s="32"/>
      <c r="G562" s="32"/>
      <c r="H562" s="34"/>
      <c r="I562" s="32"/>
      <c r="J562" s="32"/>
      <c r="K562" s="33"/>
      <c r="L562" s="458"/>
      <c r="M562" s="33"/>
      <c r="N562" s="33"/>
      <c r="O562" s="225"/>
      <c r="P562" s="145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  <c r="AA562" s="246"/>
      <c r="AB562" s="246"/>
    </row>
    <row r="563" spans="1:28" ht="12" customHeight="1">
      <c r="A563" s="32"/>
      <c r="B563" s="32"/>
      <c r="C563" s="32"/>
      <c r="D563" s="32"/>
      <c r="E563" s="32"/>
      <c r="F563" s="32"/>
      <c r="G563" s="32"/>
      <c r="H563" s="34"/>
      <c r="I563" s="32"/>
      <c r="J563" s="32"/>
      <c r="K563" s="33"/>
      <c r="L563" s="458"/>
      <c r="M563" s="33"/>
      <c r="N563" s="33"/>
      <c r="O563" s="225"/>
      <c r="P563" s="145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  <c r="AA563" s="246"/>
      <c r="AB563" s="246"/>
    </row>
    <row r="564" spans="1:28" ht="12" customHeight="1">
      <c r="A564" s="32"/>
      <c r="B564" s="32"/>
      <c r="C564" s="32"/>
      <c r="D564" s="32"/>
      <c r="E564" s="32"/>
      <c r="F564" s="32"/>
      <c r="G564" s="32"/>
      <c r="H564" s="34"/>
      <c r="I564" s="32"/>
      <c r="J564" s="32"/>
      <c r="K564" s="33"/>
      <c r="L564" s="458"/>
      <c r="M564" s="33"/>
      <c r="N564" s="33"/>
      <c r="O564" s="225"/>
      <c r="P564" s="145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  <c r="AA564" s="246"/>
      <c r="AB564" s="246"/>
    </row>
    <row r="565" spans="1:28" ht="12" customHeight="1">
      <c r="A565" s="32"/>
      <c r="B565" s="32"/>
      <c r="C565" s="32"/>
      <c r="D565" s="32"/>
      <c r="E565" s="32"/>
      <c r="F565" s="32"/>
      <c r="G565" s="32"/>
      <c r="H565" s="34"/>
      <c r="I565" s="32"/>
      <c r="J565" s="32"/>
      <c r="K565" s="33"/>
      <c r="L565" s="458"/>
      <c r="M565" s="33"/>
      <c r="N565" s="33"/>
      <c r="O565" s="225"/>
      <c r="P565" s="145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  <c r="AA565" s="246"/>
      <c r="AB565" s="246"/>
    </row>
    <row r="566" spans="1:28" ht="12" customHeight="1">
      <c r="A566" s="32"/>
      <c r="B566" s="32"/>
      <c r="C566" s="32"/>
      <c r="D566" s="32"/>
      <c r="E566" s="32"/>
      <c r="F566" s="32"/>
      <c r="G566" s="32"/>
      <c r="H566" s="34"/>
      <c r="I566" s="32"/>
      <c r="J566" s="32"/>
      <c r="K566" s="33"/>
      <c r="L566" s="458"/>
      <c r="M566" s="33"/>
      <c r="N566" s="33"/>
      <c r="O566" s="225"/>
      <c r="P566" s="145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  <c r="AA566" s="246"/>
      <c r="AB566" s="246"/>
    </row>
    <row r="567" spans="1:28" ht="12" customHeight="1">
      <c r="A567" s="32"/>
      <c r="B567" s="32"/>
      <c r="C567" s="32"/>
      <c r="D567" s="32"/>
      <c r="E567" s="32"/>
      <c r="F567" s="32"/>
      <c r="G567" s="32"/>
      <c r="H567" s="34"/>
      <c r="I567" s="32"/>
      <c r="J567" s="32"/>
      <c r="K567" s="33"/>
      <c r="L567" s="458"/>
      <c r="M567" s="33"/>
      <c r="N567" s="33"/>
      <c r="O567" s="225"/>
      <c r="P567" s="145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  <c r="AA567" s="246"/>
      <c r="AB567" s="246"/>
    </row>
    <row r="568" spans="1:28" ht="12" customHeight="1">
      <c r="A568" s="32"/>
      <c r="B568" s="32"/>
      <c r="C568" s="32"/>
      <c r="D568" s="32"/>
      <c r="E568" s="32"/>
      <c r="F568" s="32"/>
      <c r="G568" s="32"/>
      <c r="H568" s="34"/>
      <c r="I568" s="32"/>
      <c r="J568" s="32"/>
      <c r="K568" s="33"/>
      <c r="L568" s="458"/>
      <c r="M568" s="33"/>
      <c r="N568" s="33"/>
      <c r="O568" s="225"/>
      <c r="P568" s="145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  <c r="AA568" s="246"/>
      <c r="AB568" s="246"/>
    </row>
    <row r="569" spans="1:28" ht="12" customHeight="1">
      <c r="A569" s="32"/>
      <c r="B569" s="32"/>
      <c r="C569" s="32"/>
      <c r="D569" s="32"/>
      <c r="E569" s="32"/>
      <c r="F569" s="32"/>
      <c r="G569" s="32"/>
      <c r="H569" s="34"/>
      <c r="I569" s="32"/>
      <c r="J569" s="32"/>
      <c r="K569" s="33"/>
      <c r="L569" s="458"/>
      <c r="M569" s="33"/>
      <c r="N569" s="33"/>
      <c r="O569" s="225"/>
      <c r="P569" s="145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  <c r="AA569" s="246"/>
      <c r="AB569" s="246"/>
    </row>
    <row r="570" spans="1:28" ht="12" customHeight="1">
      <c r="A570" s="32"/>
      <c r="B570" s="32"/>
      <c r="C570" s="32"/>
      <c r="D570" s="32"/>
      <c r="E570" s="32"/>
      <c r="F570" s="32"/>
      <c r="G570" s="32"/>
      <c r="H570" s="34"/>
      <c r="I570" s="32"/>
      <c r="J570" s="32"/>
      <c r="K570" s="33"/>
      <c r="L570" s="458"/>
      <c r="M570" s="33"/>
      <c r="N570" s="33"/>
      <c r="O570" s="225"/>
      <c r="P570" s="145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  <c r="AA570" s="246"/>
      <c r="AB570" s="246"/>
    </row>
    <row r="571" spans="1:28" ht="12" customHeight="1">
      <c r="A571" s="32"/>
      <c r="B571" s="32"/>
      <c r="C571" s="32"/>
      <c r="D571" s="32"/>
      <c r="E571" s="32"/>
      <c r="F571" s="32"/>
      <c r="G571" s="32"/>
      <c r="H571" s="34"/>
      <c r="I571" s="32"/>
      <c r="J571" s="32"/>
      <c r="K571" s="33"/>
      <c r="L571" s="458"/>
      <c r="M571" s="33"/>
      <c r="N571" s="33"/>
      <c r="O571" s="225"/>
      <c r="P571" s="145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  <c r="AA571" s="246"/>
      <c r="AB571" s="246"/>
    </row>
    <row r="572" spans="1:28" ht="12" customHeight="1">
      <c r="A572" s="32"/>
      <c r="B572" s="32"/>
      <c r="C572" s="32"/>
      <c r="D572" s="32"/>
      <c r="E572" s="32"/>
      <c r="F572" s="32"/>
      <c r="G572" s="32"/>
      <c r="H572" s="34"/>
      <c r="I572" s="32"/>
      <c r="J572" s="32"/>
      <c r="K572" s="33"/>
      <c r="L572" s="458"/>
      <c r="M572" s="33"/>
      <c r="N572" s="33"/>
      <c r="O572" s="225"/>
      <c r="P572" s="145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  <c r="AA572" s="246"/>
      <c r="AB572" s="246"/>
    </row>
    <row r="573" spans="1:28" ht="12" customHeight="1">
      <c r="A573" s="32"/>
      <c r="B573" s="32"/>
      <c r="C573" s="32"/>
      <c r="D573" s="32"/>
      <c r="E573" s="32"/>
      <c r="F573" s="32"/>
      <c r="G573" s="32"/>
      <c r="H573" s="34"/>
      <c r="I573" s="32"/>
      <c r="J573" s="32"/>
      <c r="K573" s="33"/>
      <c r="L573" s="458"/>
      <c r="M573" s="33"/>
      <c r="N573" s="33"/>
      <c r="O573" s="225"/>
      <c r="P573" s="145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  <c r="AA573" s="246"/>
      <c r="AB573" s="246"/>
    </row>
    <row r="574" spans="1:28" ht="12" customHeight="1">
      <c r="A574" s="32"/>
      <c r="B574" s="32"/>
      <c r="C574" s="32"/>
      <c r="D574" s="32"/>
      <c r="E574" s="32"/>
      <c r="F574" s="32"/>
      <c r="G574" s="32"/>
      <c r="H574" s="34"/>
      <c r="I574" s="32"/>
      <c r="J574" s="32"/>
      <c r="K574" s="33"/>
      <c r="L574" s="458"/>
      <c r="M574" s="33"/>
      <c r="N574" s="33"/>
      <c r="O574" s="225"/>
      <c r="P574" s="145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  <c r="AA574" s="246"/>
      <c r="AB574" s="246"/>
    </row>
    <row r="575" spans="1:28" ht="12" customHeight="1">
      <c r="A575" s="32"/>
      <c r="B575" s="32"/>
      <c r="C575" s="32"/>
      <c r="D575" s="32"/>
      <c r="E575" s="32"/>
      <c r="F575" s="32"/>
      <c r="G575" s="32"/>
      <c r="H575" s="34"/>
      <c r="I575" s="32"/>
      <c r="J575" s="32"/>
      <c r="K575" s="33"/>
      <c r="L575" s="458"/>
      <c r="M575" s="33"/>
      <c r="N575" s="33"/>
      <c r="O575" s="225"/>
      <c r="P575" s="145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  <c r="AA575" s="246"/>
      <c r="AB575" s="246"/>
    </row>
    <row r="576" spans="1:28" ht="12" customHeight="1">
      <c r="A576" s="32"/>
      <c r="B576" s="32"/>
      <c r="C576" s="32"/>
      <c r="D576" s="32"/>
      <c r="E576" s="32"/>
      <c r="F576" s="32"/>
      <c r="G576" s="32"/>
      <c r="H576" s="34"/>
      <c r="I576" s="32"/>
      <c r="J576" s="32"/>
      <c r="K576" s="33"/>
      <c r="L576" s="458"/>
      <c r="M576" s="33"/>
      <c r="N576" s="33"/>
      <c r="O576" s="225"/>
      <c r="P576" s="145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  <c r="AA576" s="246"/>
      <c r="AB576" s="246"/>
    </row>
    <row r="577" spans="1:28" ht="12" customHeight="1">
      <c r="A577" s="32"/>
      <c r="B577" s="32"/>
      <c r="C577" s="32"/>
      <c r="D577" s="32"/>
      <c r="E577" s="32"/>
      <c r="F577" s="32"/>
      <c r="G577" s="32"/>
      <c r="H577" s="34"/>
      <c r="I577" s="32"/>
      <c r="J577" s="32"/>
      <c r="K577" s="33"/>
      <c r="L577" s="458"/>
      <c r="M577" s="33"/>
      <c r="N577" s="33"/>
      <c r="O577" s="225"/>
      <c r="P577" s="145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  <c r="AA577" s="246"/>
      <c r="AB577" s="246"/>
    </row>
    <row r="578" spans="1:28" ht="12" customHeight="1">
      <c r="A578" s="32"/>
      <c r="B578" s="32"/>
      <c r="C578" s="32"/>
      <c r="D578" s="32"/>
      <c r="E578" s="32"/>
      <c r="F578" s="32"/>
      <c r="G578" s="32"/>
      <c r="H578" s="34"/>
      <c r="I578" s="32"/>
      <c r="J578" s="32"/>
      <c r="K578" s="33"/>
      <c r="L578" s="458"/>
      <c r="M578" s="33"/>
      <c r="N578" s="33"/>
      <c r="O578" s="225"/>
      <c r="P578" s="145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  <c r="AA578" s="246"/>
      <c r="AB578" s="246"/>
    </row>
    <row r="579" spans="1:28" ht="12" customHeight="1">
      <c r="A579" s="32"/>
      <c r="B579" s="32"/>
      <c r="C579" s="32"/>
      <c r="D579" s="32"/>
      <c r="E579" s="32"/>
      <c r="F579" s="32"/>
      <c r="G579" s="32"/>
      <c r="H579" s="34"/>
      <c r="I579" s="32"/>
      <c r="J579" s="32"/>
      <c r="K579" s="33"/>
      <c r="L579" s="458"/>
      <c r="M579" s="33"/>
      <c r="N579" s="33"/>
      <c r="O579" s="225"/>
      <c r="P579" s="145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  <c r="AA579" s="246"/>
      <c r="AB579" s="246"/>
    </row>
    <row r="580" spans="1:28" ht="12" customHeight="1">
      <c r="A580" s="32"/>
      <c r="B580" s="32"/>
      <c r="C580" s="32"/>
      <c r="D580" s="32"/>
      <c r="E580" s="32"/>
      <c r="F580" s="32"/>
      <c r="G580" s="32"/>
      <c r="H580" s="34"/>
      <c r="I580" s="32"/>
      <c r="J580" s="32"/>
      <c r="K580" s="33"/>
      <c r="L580" s="458"/>
      <c r="M580" s="33"/>
      <c r="N580" s="33"/>
      <c r="O580" s="225"/>
      <c r="P580" s="145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  <c r="AA580" s="246"/>
      <c r="AB580" s="246"/>
    </row>
    <row r="581" spans="1:28" ht="12" customHeight="1">
      <c r="A581" s="32"/>
      <c r="B581" s="32"/>
      <c r="C581" s="32"/>
      <c r="D581" s="32"/>
      <c r="E581" s="32"/>
      <c r="F581" s="32"/>
      <c r="G581" s="32"/>
      <c r="H581" s="34"/>
      <c r="I581" s="32"/>
      <c r="J581" s="32"/>
      <c r="K581" s="33"/>
      <c r="L581" s="458"/>
      <c r="M581" s="33"/>
      <c r="N581" s="33"/>
      <c r="O581" s="225"/>
      <c r="P581" s="145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  <c r="AA581" s="246"/>
      <c r="AB581" s="246"/>
    </row>
    <row r="582" spans="1:28" ht="12" customHeight="1">
      <c r="A582" s="32"/>
      <c r="B582" s="32"/>
      <c r="C582" s="32"/>
      <c r="D582" s="32"/>
      <c r="E582" s="32"/>
      <c r="F582" s="32"/>
      <c r="G582" s="32"/>
      <c r="H582" s="34"/>
      <c r="I582" s="32"/>
      <c r="J582" s="32"/>
      <c r="K582" s="33"/>
      <c r="L582" s="458"/>
      <c r="M582" s="33"/>
      <c r="N582" s="33"/>
      <c r="O582" s="225"/>
      <c r="P582" s="145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</row>
    <row r="583" spans="1:28" ht="12" customHeight="1">
      <c r="A583" s="32"/>
      <c r="B583" s="32"/>
      <c r="C583" s="32"/>
      <c r="D583" s="32"/>
      <c r="E583" s="32"/>
      <c r="F583" s="32"/>
      <c r="G583" s="32"/>
      <c r="H583" s="34"/>
      <c r="I583" s="32"/>
      <c r="J583" s="32"/>
      <c r="K583" s="33"/>
      <c r="L583" s="458"/>
      <c r="M583" s="33"/>
      <c r="N583" s="33"/>
      <c r="O583" s="225"/>
      <c r="P583" s="145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  <c r="AA583" s="246"/>
      <c r="AB583" s="246"/>
    </row>
    <row r="584" spans="1:28" ht="12" customHeight="1">
      <c r="A584" s="32"/>
      <c r="B584" s="32"/>
      <c r="C584" s="32"/>
      <c r="D584" s="32"/>
      <c r="E584" s="32"/>
      <c r="F584" s="32"/>
      <c r="G584" s="32"/>
      <c r="H584" s="34"/>
      <c r="I584" s="32"/>
      <c r="J584" s="32"/>
      <c r="K584" s="33"/>
      <c r="L584" s="458"/>
      <c r="M584" s="33"/>
      <c r="N584" s="33"/>
      <c r="O584" s="225"/>
      <c r="P584" s="145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</row>
    <row r="585" spans="1:28" ht="12" customHeight="1">
      <c r="A585" s="32"/>
      <c r="B585" s="32"/>
      <c r="C585" s="32"/>
      <c r="D585" s="32"/>
      <c r="E585" s="32"/>
      <c r="F585" s="32"/>
      <c r="G585" s="32"/>
      <c r="H585" s="34"/>
      <c r="I585" s="32"/>
      <c r="J585" s="32"/>
      <c r="K585" s="33"/>
      <c r="L585" s="458"/>
      <c r="M585" s="33"/>
      <c r="N585" s="33"/>
      <c r="O585" s="225"/>
      <c r="P585" s="145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</row>
    <row r="586" spans="1:28" ht="12" customHeight="1">
      <c r="A586" s="32"/>
      <c r="B586" s="32"/>
      <c r="C586" s="32"/>
      <c r="D586" s="32"/>
      <c r="E586" s="32"/>
      <c r="F586" s="32"/>
      <c r="G586" s="32"/>
      <c r="H586" s="34"/>
      <c r="I586" s="32"/>
      <c r="J586" s="32"/>
      <c r="K586" s="33"/>
      <c r="L586" s="458"/>
      <c r="M586" s="33"/>
      <c r="N586" s="33"/>
      <c r="O586" s="225"/>
      <c r="P586" s="145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</row>
    <row r="587" spans="1:28" ht="12" customHeight="1">
      <c r="A587" s="32"/>
      <c r="B587" s="32"/>
      <c r="C587" s="32"/>
      <c r="D587" s="32"/>
      <c r="E587" s="32"/>
      <c r="F587" s="32"/>
      <c r="G587" s="32"/>
      <c r="H587" s="34"/>
      <c r="I587" s="32"/>
      <c r="J587" s="32"/>
      <c r="K587" s="33"/>
      <c r="L587" s="458"/>
      <c r="M587" s="33"/>
      <c r="N587" s="33"/>
      <c r="O587" s="225"/>
      <c r="P587" s="145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  <c r="AA587" s="246"/>
      <c r="AB587" s="246"/>
    </row>
    <row r="588" spans="1:28" ht="12" customHeight="1">
      <c r="A588" s="32"/>
      <c r="B588" s="32"/>
      <c r="C588" s="32"/>
      <c r="D588" s="32"/>
      <c r="E588" s="32"/>
      <c r="F588" s="32"/>
      <c r="G588" s="32"/>
      <c r="H588" s="34"/>
      <c r="I588" s="32"/>
      <c r="J588" s="32"/>
      <c r="K588" s="33"/>
      <c r="L588" s="458"/>
      <c r="M588" s="33"/>
      <c r="N588" s="33"/>
      <c r="O588" s="225"/>
      <c r="P588" s="145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  <c r="AA588" s="246"/>
      <c r="AB588" s="246"/>
    </row>
    <row r="589" spans="1:28" ht="12" customHeight="1">
      <c r="A589" s="32"/>
      <c r="B589" s="32"/>
      <c r="C589" s="32"/>
      <c r="D589" s="32"/>
      <c r="E589" s="32"/>
      <c r="F589" s="32"/>
      <c r="G589" s="32"/>
      <c r="H589" s="34"/>
      <c r="I589" s="32"/>
      <c r="J589" s="32"/>
      <c r="K589" s="33"/>
      <c r="L589" s="458"/>
      <c r="M589" s="33"/>
      <c r="N589" s="33"/>
      <c r="O589" s="225"/>
      <c r="P589" s="145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  <c r="AA589" s="246"/>
      <c r="AB589" s="246"/>
    </row>
    <row r="590" spans="1:28" ht="12" customHeight="1">
      <c r="A590" s="32"/>
      <c r="B590" s="32"/>
      <c r="C590" s="32"/>
      <c r="D590" s="32"/>
      <c r="E590" s="32"/>
      <c r="F590" s="32"/>
      <c r="G590" s="32"/>
      <c r="H590" s="34"/>
      <c r="I590" s="32"/>
      <c r="J590" s="32"/>
      <c r="K590" s="33"/>
      <c r="L590" s="458"/>
      <c r="M590" s="33"/>
      <c r="N590" s="33"/>
      <c r="O590" s="225"/>
      <c r="P590" s="145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  <c r="AA590" s="246"/>
      <c r="AB590" s="246"/>
    </row>
    <row r="591" spans="1:28" ht="12" customHeight="1">
      <c r="A591" s="32"/>
      <c r="B591" s="32"/>
      <c r="C591" s="32"/>
      <c r="D591" s="32"/>
      <c r="E591" s="32"/>
      <c r="F591" s="32"/>
      <c r="G591" s="32"/>
      <c r="H591" s="34"/>
      <c r="I591" s="32"/>
      <c r="J591" s="32"/>
      <c r="K591" s="33"/>
      <c r="L591" s="458"/>
      <c r="M591" s="33"/>
      <c r="N591" s="33"/>
      <c r="O591" s="225"/>
      <c r="P591" s="145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  <c r="AA591" s="246"/>
      <c r="AB591" s="246"/>
    </row>
    <row r="592" spans="1:28" ht="12" customHeight="1">
      <c r="A592" s="32"/>
      <c r="B592" s="32"/>
      <c r="C592" s="32"/>
      <c r="D592" s="32"/>
      <c r="E592" s="32"/>
      <c r="F592" s="32"/>
      <c r="G592" s="32"/>
      <c r="H592" s="34"/>
      <c r="I592" s="32"/>
      <c r="J592" s="32"/>
      <c r="K592" s="33"/>
      <c r="L592" s="458"/>
      <c r="M592" s="33"/>
      <c r="N592" s="33"/>
      <c r="O592" s="225"/>
      <c r="P592" s="145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  <c r="AA592" s="246"/>
      <c r="AB592" s="246"/>
    </row>
    <row r="593" spans="1:28" ht="12" customHeight="1">
      <c r="A593" s="32"/>
      <c r="B593" s="32"/>
      <c r="C593" s="32"/>
      <c r="D593" s="32"/>
      <c r="E593" s="32"/>
      <c r="F593" s="32"/>
      <c r="G593" s="32"/>
      <c r="H593" s="34"/>
      <c r="I593" s="32"/>
      <c r="J593" s="32"/>
      <c r="K593" s="33"/>
      <c r="L593" s="458"/>
      <c r="M593" s="33"/>
      <c r="N593" s="33"/>
      <c r="O593" s="225"/>
      <c r="P593" s="145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  <c r="AA593" s="246"/>
      <c r="AB593" s="246"/>
    </row>
    <row r="594" spans="1:28" ht="12" customHeight="1">
      <c r="A594" s="32"/>
      <c r="B594" s="32"/>
      <c r="C594" s="32"/>
      <c r="D594" s="32"/>
      <c r="E594" s="32"/>
      <c r="F594" s="32"/>
      <c r="G594" s="32"/>
      <c r="H594" s="34"/>
      <c r="I594" s="32"/>
      <c r="J594" s="32"/>
      <c r="K594" s="33"/>
      <c r="L594" s="458"/>
      <c r="M594" s="33"/>
      <c r="N594" s="33"/>
      <c r="O594" s="225"/>
      <c r="P594" s="145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  <c r="AA594" s="246"/>
      <c r="AB594" s="246"/>
    </row>
    <row r="595" spans="1:28" ht="12" customHeight="1">
      <c r="A595" s="32"/>
      <c r="B595" s="32"/>
      <c r="C595" s="32"/>
      <c r="D595" s="32"/>
      <c r="E595" s="32"/>
      <c r="F595" s="32"/>
      <c r="G595" s="32"/>
      <c r="H595" s="34"/>
      <c r="I595" s="32"/>
      <c r="J595" s="32"/>
      <c r="K595" s="33"/>
      <c r="L595" s="458"/>
      <c r="M595" s="33"/>
      <c r="N595" s="33"/>
      <c r="O595" s="225"/>
      <c r="P595" s="145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  <c r="AA595" s="246"/>
      <c r="AB595" s="246"/>
    </row>
    <row r="596" spans="1:28" ht="12" customHeight="1">
      <c r="A596" s="32"/>
      <c r="B596" s="32"/>
      <c r="C596" s="32"/>
      <c r="D596" s="32"/>
      <c r="E596" s="32"/>
      <c r="F596" s="32"/>
      <c r="G596" s="32"/>
      <c r="H596" s="34"/>
      <c r="I596" s="32"/>
      <c r="J596" s="32"/>
      <c r="K596" s="33"/>
      <c r="L596" s="458"/>
      <c r="M596" s="33"/>
      <c r="N596" s="33"/>
      <c r="O596" s="225"/>
      <c r="P596" s="145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  <c r="AA596" s="246"/>
      <c r="AB596" s="246"/>
    </row>
    <row r="597" spans="1:28" ht="12" customHeight="1">
      <c r="A597" s="32"/>
      <c r="B597" s="32"/>
      <c r="C597" s="32"/>
      <c r="D597" s="32"/>
      <c r="E597" s="32"/>
      <c r="F597" s="32"/>
      <c r="G597" s="32"/>
      <c r="H597" s="34"/>
      <c r="I597" s="32"/>
      <c r="J597" s="32"/>
      <c r="K597" s="33"/>
      <c r="L597" s="458"/>
      <c r="M597" s="33"/>
      <c r="N597" s="33"/>
      <c r="O597" s="225"/>
      <c r="P597" s="145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  <c r="AA597" s="246"/>
      <c r="AB597" s="246"/>
    </row>
    <row r="598" spans="1:28" ht="12" customHeight="1">
      <c r="A598" s="32"/>
      <c r="B598" s="32"/>
      <c r="C598" s="32"/>
      <c r="D598" s="32"/>
      <c r="E598" s="32"/>
      <c r="F598" s="32"/>
      <c r="G598" s="32"/>
      <c r="H598" s="34"/>
      <c r="I598" s="32"/>
      <c r="J598" s="32"/>
      <c r="K598" s="33"/>
      <c r="L598" s="458"/>
      <c r="M598" s="33"/>
      <c r="N598" s="33"/>
      <c r="O598" s="225"/>
      <c r="P598" s="145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  <c r="AA598" s="246"/>
      <c r="AB598" s="246"/>
    </row>
    <row r="599" spans="1:28" ht="12" customHeight="1">
      <c r="A599" s="32"/>
      <c r="B599" s="32"/>
      <c r="C599" s="32"/>
      <c r="D599" s="32"/>
      <c r="E599" s="32"/>
      <c r="F599" s="32"/>
      <c r="G599" s="32"/>
      <c r="H599" s="34"/>
      <c r="I599" s="32"/>
      <c r="J599" s="32"/>
      <c r="K599" s="33"/>
      <c r="L599" s="458"/>
      <c r="M599" s="33"/>
      <c r="N599" s="33"/>
      <c r="O599" s="225"/>
      <c r="P599" s="145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  <c r="AA599" s="246"/>
      <c r="AB599" s="246"/>
    </row>
    <row r="600" spans="1:28" ht="12" customHeight="1">
      <c r="A600" s="32"/>
      <c r="B600" s="32"/>
      <c r="C600" s="32"/>
      <c r="D600" s="32"/>
      <c r="E600" s="32"/>
      <c r="F600" s="32"/>
      <c r="G600" s="32"/>
      <c r="H600" s="34"/>
      <c r="I600" s="32"/>
      <c r="J600" s="32"/>
      <c r="K600" s="33"/>
      <c r="L600" s="458"/>
      <c r="M600" s="33"/>
      <c r="N600" s="33"/>
      <c r="O600" s="225"/>
      <c r="P600" s="145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  <c r="AA600" s="246"/>
      <c r="AB600" s="246"/>
    </row>
    <row r="601" spans="1:28" ht="12" customHeight="1">
      <c r="A601" s="32"/>
      <c r="B601" s="32"/>
      <c r="C601" s="32"/>
      <c r="D601" s="32"/>
      <c r="E601" s="32"/>
      <c r="F601" s="32"/>
      <c r="G601" s="32"/>
      <c r="H601" s="34"/>
      <c r="I601" s="32"/>
      <c r="J601" s="32"/>
      <c r="K601" s="33"/>
      <c r="L601" s="458"/>
      <c r="M601" s="33"/>
      <c r="N601" s="33"/>
      <c r="O601" s="225"/>
      <c r="P601" s="145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  <c r="AA601" s="246"/>
      <c r="AB601" s="246"/>
    </row>
    <row r="602" spans="1:28" ht="12" customHeight="1">
      <c r="A602" s="32"/>
      <c r="B602" s="32"/>
      <c r="C602" s="32"/>
      <c r="D602" s="32"/>
      <c r="E602" s="32"/>
      <c r="F602" s="32"/>
      <c r="G602" s="32"/>
      <c r="H602" s="34"/>
      <c r="I602" s="32"/>
      <c r="J602" s="32"/>
      <c r="K602" s="33"/>
      <c r="L602" s="458"/>
      <c r="M602" s="33"/>
      <c r="N602" s="33"/>
      <c r="O602" s="225"/>
      <c r="P602" s="145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  <c r="AA602" s="246"/>
      <c r="AB602" s="246"/>
    </row>
    <row r="603" spans="1:28" ht="12" customHeight="1">
      <c r="A603" s="32"/>
      <c r="B603" s="32"/>
      <c r="C603" s="32"/>
      <c r="D603" s="32"/>
      <c r="E603" s="32"/>
      <c r="F603" s="32"/>
      <c r="G603" s="32"/>
      <c r="H603" s="34"/>
      <c r="I603" s="32"/>
      <c r="J603" s="32"/>
      <c r="K603" s="33"/>
      <c r="L603" s="458"/>
      <c r="M603" s="33"/>
      <c r="N603" s="33"/>
      <c r="O603" s="225"/>
      <c r="P603" s="145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  <c r="AA603" s="246"/>
      <c r="AB603" s="246"/>
    </row>
    <row r="604" spans="1:28" ht="12" customHeight="1">
      <c r="A604" s="32"/>
      <c r="B604" s="32"/>
      <c r="C604" s="32"/>
      <c r="D604" s="32"/>
      <c r="E604" s="32"/>
      <c r="F604" s="32"/>
      <c r="G604" s="32"/>
      <c r="H604" s="34"/>
      <c r="I604" s="32"/>
      <c r="J604" s="32"/>
      <c r="K604" s="33"/>
      <c r="L604" s="458"/>
      <c r="M604" s="33"/>
      <c r="N604" s="33"/>
      <c r="O604" s="225"/>
      <c r="P604" s="145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  <c r="AA604" s="246"/>
      <c r="AB604" s="246"/>
    </row>
    <row r="605" spans="1:28" ht="12" customHeight="1">
      <c r="A605" s="32"/>
      <c r="B605" s="32"/>
      <c r="C605" s="32"/>
      <c r="D605" s="32"/>
      <c r="E605" s="32"/>
      <c r="F605" s="32"/>
      <c r="G605" s="32"/>
      <c r="H605" s="34"/>
      <c r="I605" s="32"/>
      <c r="J605" s="32"/>
      <c r="K605" s="33"/>
      <c r="L605" s="458"/>
      <c r="M605" s="33"/>
      <c r="N605" s="33"/>
      <c r="O605" s="225"/>
      <c r="P605" s="145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  <c r="AA605" s="246"/>
      <c r="AB605" s="246"/>
    </row>
    <row r="606" spans="1:28" ht="12" customHeight="1">
      <c r="A606" s="32"/>
      <c r="B606" s="32"/>
      <c r="C606" s="32"/>
      <c r="D606" s="32"/>
      <c r="E606" s="32"/>
      <c r="F606" s="32"/>
      <c r="G606" s="32"/>
      <c r="H606" s="34"/>
      <c r="I606" s="32"/>
      <c r="J606" s="32"/>
      <c r="K606" s="33"/>
      <c r="L606" s="458"/>
      <c r="M606" s="33"/>
      <c r="N606" s="33"/>
      <c r="O606" s="225"/>
      <c r="P606" s="145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  <c r="AA606" s="246"/>
      <c r="AB606" s="246"/>
    </row>
    <row r="607" spans="1:28" ht="12" customHeight="1">
      <c r="A607" s="32"/>
      <c r="B607" s="32"/>
      <c r="C607" s="32"/>
      <c r="D607" s="32"/>
      <c r="E607" s="32"/>
      <c r="F607" s="32"/>
      <c r="G607" s="32"/>
      <c r="H607" s="34"/>
      <c r="I607" s="32"/>
      <c r="J607" s="32"/>
      <c r="K607" s="33"/>
      <c r="L607" s="458"/>
      <c r="M607" s="33"/>
      <c r="N607" s="33"/>
      <c r="O607" s="225"/>
      <c r="P607" s="202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246"/>
    </row>
  </sheetData>
  <mergeCells count="523">
    <mergeCell ref="A296:A297"/>
    <mergeCell ref="A239:A242"/>
    <mergeCell ref="A243:A245"/>
    <mergeCell ref="A246:A249"/>
    <mergeCell ref="A250:A251"/>
    <mergeCell ref="A252:A253"/>
    <mergeCell ref="A254:A256"/>
    <mergeCell ref="A257:A259"/>
    <mergeCell ref="A260:A261"/>
    <mergeCell ref="A262:A263"/>
    <mergeCell ref="A392:A393"/>
    <mergeCell ref="A394:A395"/>
    <mergeCell ref="A396:A397"/>
    <mergeCell ref="A398:A400"/>
    <mergeCell ref="A424:A425"/>
    <mergeCell ref="A426:A427"/>
    <mergeCell ref="A401:A402"/>
    <mergeCell ref="A403:A404"/>
    <mergeCell ref="A405:A407"/>
    <mergeCell ref="A408:A410"/>
    <mergeCell ref="A411:A413"/>
    <mergeCell ref="A414:A415"/>
    <mergeCell ref="A422:A423"/>
    <mergeCell ref="A109:A110"/>
    <mergeCell ref="A113:A114"/>
    <mergeCell ref="A116:A117"/>
    <mergeCell ref="A121:A122"/>
    <mergeCell ref="A123:A124"/>
    <mergeCell ref="A126:A127"/>
    <mergeCell ref="A129:A130"/>
    <mergeCell ref="A386:A387"/>
    <mergeCell ref="A389:A390"/>
    <mergeCell ref="A326:A329"/>
    <mergeCell ref="A355:A358"/>
    <mergeCell ref="A359:A363"/>
    <mergeCell ref="A364:A365"/>
    <mergeCell ref="A367:A368"/>
    <mergeCell ref="A369:A373"/>
    <mergeCell ref="A375:A376"/>
    <mergeCell ref="A379:A381"/>
    <mergeCell ref="A382:A385"/>
    <mergeCell ref="A339:A340"/>
    <mergeCell ref="A342:A343"/>
    <mergeCell ref="A345:A346"/>
    <mergeCell ref="A352:A354"/>
    <mergeCell ref="A298:A301"/>
    <mergeCell ref="A302:A304"/>
    <mergeCell ref="A132:A133"/>
    <mergeCell ref="A135:A136"/>
    <mergeCell ref="A139:A143"/>
    <mergeCell ref="A144:A148"/>
    <mergeCell ref="A149:A150"/>
    <mergeCell ref="A152:A155"/>
    <mergeCell ref="A156:A157"/>
    <mergeCell ref="A158:A160"/>
    <mergeCell ref="A161:A162"/>
    <mergeCell ref="A163:A164"/>
    <mergeCell ref="A165:A167"/>
    <mergeCell ref="A168:A169"/>
    <mergeCell ref="A170:A171"/>
    <mergeCell ref="A172:A173"/>
    <mergeCell ref="A174:A175"/>
    <mergeCell ref="A180:A181"/>
    <mergeCell ref="A182:A183"/>
    <mergeCell ref="A185:A188"/>
    <mergeCell ref="A189:A191"/>
    <mergeCell ref="A192:A193"/>
    <mergeCell ref="A194:A195"/>
    <mergeCell ref="A196:A197"/>
    <mergeCell ref="A198:A199"/>
    <mergeCell ref="A200:A201"/>
    <mergeCell ref="A202:A203"/>
    <mergeCell ref="A204:A205"/>
    <mergeCell ref="A209:A210"/>
    <mergeCell ref="A211:A212"/>
    <mergeCell ref="A213:A214"/>
    <mergeCell ref="A215:A216"/>
    <mergeCell ref="A225:A229"/>
    <mergeCell ref="A230:A234"/>
    <mergeCell ref="A235:A238"/>
    <mergeCell ref="A331:A332"/>
    <mergeCell ref="A333:A334"/>
    <mergeCell ref="A336:A338"/>
    <mergeCell ref="A306:A307"/>
    <mergeCell ref="A308:A312"/>
    <mergeCell ref="A313:A315"/>
    <mergeCell ref="A316:A317"/>
    <mergeCell ref="A318:A319"/>
    <mergeCell ref="A322:A323"/>
    <mergeCell ref="A324:A325"/>
    <mergeCell ref="A264:A265"/>
    <mergeCell ref="A266:A267"/>
    <mergeCell ref="A271:A272"/>
    <mergeCell ref="A273:A274"/>
    <mergeCell ref="A276:A277"/>
    <mergeCell ref="A280:A281"/>
    <mergeCell ref="A283:A284"/>
    <mergeCell ref="A292:A293"/>
    <mergeCell ref="B283:B284"/>
    <mergeCell ref="B292:B293"/>
    <mergeCell ref="B296:B297"/>
    <mergeCell ref="B298:B301"/>
    <mergeCell ref="B302:B304"/>
    <mergeCell ref="B306:B307"/>
    <mergeCell ref="B308:B312"/>
    <mergeCell ref="B313:B315"/>
    <mergeCell ref="B316:B317"/>
    <mergeCell ref="B318:B319"/>
    <mergeCell ref="B322:B323"/>
    <mergeCell ref="B324:B325"/>
    <mergeCell ref="B326:B329"/>
    <mergeCell ref="B331:B332"/>
    <mergeCell ref="B333:B334"/>
    <mergeCell ref="B336:B338"/>
    <mergeCell ref="B339:B340"/>
    <mergeCell ref="B342:B343"/>
    <mergeCell ref="B345:B346"/>
    <mergeCell ref="B352:B354"/>
    <mergeCell ref="B355:B358"/>
    <mergeCell ref="B359:B363"/>
    <mergeCell ref="B364:B365"/>
    <mergeCell ref="B367:B368"/>
    <mergeCell ref="B369:B373"/>
    <mergeCell ref="B375:B376"/>
    <mergeCell ref="B379:B381"/>
    <mergeCell ref="B382:B385"/>
    <mergeCell ref="B403:B404"/>
    <mergeCell ref="B405:B407"/>
    <mergeCell ref="B408:B410"/>
    <mergeCell ref="B411:B413"/>
    <mergeCell ref="B414:B415"/>
    <mergeCell ref="B422:B423"/>
    <mergeCell ref="B424:B425"/>
    <mergeCell ref="B426:B427"/>
    <mergeCell ref="B386:B387"/>
    <mergeCell ref="B389:B390"/>
    <mergeCell ref="B392:B393"/>
    <mergeCell ref="B394:B395"/>
    <mergeCell ref="B396:B397"/>
    <mergeCell ref="B398:B400"/>
    <mergeCell ref="B401:B402"/>
    <mergeCell ref="B129:B130"/>
    <mergeCell ref="B132:B133"/>
    <mergeCell ref="B135:B136"/>
    <mergeCell ref="B139:B143"/>
    <mergeCell ref="B144:B148"/>
    <mergeCell ref="B149:B150"/>
    <mergeCell ref="B152:B155"/>
    <mergeCell ref="B156:B157"/>
    <mergeCell ref="B158:B160"/>
    <mergeCell ref="B161:B162"/>
    <mergeCell ref="B163:B164"/>
    <mergeCell ref="B165:B167"/>
    <mergeCell ref="B168:B169"/>
    <mergeCell ref="B170:B171"/>
    <mergeCell ref="B172:B173"/>
    <mergeCell ref="B174:B175"/>
    <mergeCell ref="B180:B181"/>
    <mergeCell ref="B182:B183"/>
    <mergeCell ref="B185:B188"/>
    <mergeCell ref="B189:B191"/>
    <mergeCell ref="B192:B193"/>
    <mergeCell ref="B194:B195"/>
    <mergeCell ref="B196:B197"/>
    <mergeCell ref="B198:B199"/>
    <mergeCell ref="B200:B201"/>
    <mergeCell ref="B202:B203"/>
    <mergeCell ref="B204:B205"/>
    <mergeCell ref="B209:B210"/>
    <mergeCell ref="B211:B212"/>
    <mergeCell ref="B213:B214"/>
    <mergeCell ref="B215:B216"/>
    <mergeCell ref="B225:B229"/>
    <mergeCell ref="B230:B234"/>
    <mergeCell ref="B235:B238"/>
    <mergeCell ref="B239:B242"/>
    <mergeCell ref="B243:B245"/>
    <mergeCell ref="B246:B249"/>
    <mergeCell ref="B250:B251"/>
    <mergeCell ref="B252:B253"/>
    <mergeCell ref="B254:B256"/>
    <mergeCell ref="B257:B259"/>
    <mergeCell ref="B260:B261"/>
    <mergeCell ref="B262:B263"/>
    <mergeCell ref="B264:B265"/>
    <mergeCell ref="B266:B267"/>
    <mergeCell ref="B271:B272"/>
    <mergeCell ref="B273:B274"/>
    <mergeCell ref="B276:B277"/>
    <mergeCell ref="B280:B281"/>
    <mergeCell ref="H3:H4"/>
    <mergeCell ref="I3:I4"/>
    <mergeCell ref="J3:J4"/>
    <mergeCell ref="K3:K4"/>
    <mergeCell ref="A1:P1"/>
    <mergeCell ref="A2:P2"/>
    <mergeCell ref="A3:A4"/>
    <mergeCell ref="B3:B4"/>
    <mergeCell ref="C3:C4"/>
    <mergeCell ref="D3:D4"/>
    <mergeCell ref="E3:E4"/>
    <mergeCell ref="O3:O4"/>
    <mergeCell ref="F3:F4"/>
    <mergeCell ref="G3:G4"/>
    <mergeCell ref="A5:A7"/>
    <mergeCell ref="B5:B7"/>
    <mergeCell ref="A8:A9"/>
    <mergeCell ref="B8:B9"/>
    <mergeCell ref="B12:B16"/>
    <mergeCell ref="L3:M3"/>
    <mergeCell ref="N3:N4"/>
    <mergeCell ref="O5:O7"/>
    <mergeCell ref="P5:P7"/>
    <mergeCell ref="O8:O9"/>
    <mergeCell ref="P8:P9"/>
    <mergeCell ref="P12:P16"/>
    <mergeCell ref="A27:A29"/>
    <mergeCell ref="B27:B29"/>
    <mergeCell ref="A30:A32"/>
    <mergeCell ref="B30:B32"/>
    <mergeCell ref="O30:O32"/>
    <mergeCell ref="P30:P32"/>
    <mergeCell ref="A33:A38"/>
    <mergeCell ref="B33:B38"/>
    <mergeCell ref="O33:O38"/>
    <mergeCell ref="P33:P38"/>
    <mergeCell ref="O12:O16"/>
    <mergeCell ref="O17:O19"/>
    <mergeCell ref="P17:P19"/>
    <mergeCell ref="O20:O21"/>
    <mergeCell ref="P20:P21"/>
    <mergeCell ref="O22:O26"/>
    <mergeCell ref="P22:P26"/>
    <mergeCell ref="O27:O29"/>
    <mergeCell ref="P27:P29"/>
    <mergeCell ref="O39:O44"/>
    <mergeCell ref="P39:P44"/>
    <mergeCell ref="O46:O47"/>
    <mergeCell ref="P46:P47"/>
    <mergeCell ref="P49:P51"/>
    <mergeCell ref="O49:O51"/>
    <mergeCell ref="O52:O54"/>
    <mergeCell ref="O55:O59"/>
    <mergeCell ref="O60:O62"/>
    <mergeCell ref="O63:O65"/>
    <mergeCell ref="O68:O69"/>
    <mergeCell ref="O70:O72"/>
    <mergeCell ref="P52:P54"/>
    <mergeCell ref="P55:P59"/>
    <mergeCell ref="P60:P62"/>
    <mergeCell ref="P63:P65"/>
    <mergeCell ref="P68:P69"/>
    <mergeCell ref="P70:P72"/>
    <mergeCell ref="P73:P76"/>
    <mergeCell ref="O73:O76"/>
    <mergeCell ref="O79:O80"/>
    <mergeCell ref="O81:O82"/>
    <mergeCell ref="O83:O86"/>
    <mergeCell ref="O87:O88"/>
    <mergeCell ref="O89:O91"/>
    <mergeCell ref="O97:O98"/>
    <mergeCell ref="P79:P80"/>
    <mergeCell ref="P81:P82"/>
    <mergeCell ref="P83:P86"/>
    <mergeCell ref="P87:P88"/>
    <mergeCell ref="P89:P91"/>
    <mergeCell ref="P97:P98"/>
    <mergeCell ref="P99:P100"/>
    <mergeCell ref="P103:P105"/>
    <mergeCell ref="P107:P108"/>
    <mergeCell ref="P109:P110"/>
    <mergeCell ref="P113:P114"/>
    <mergeCell ref="P116:P117"/>
    <mergeCell ref="P121:P122"/>
    <mergeCell ref="P123:P124"/>
    <mergeCell ref="A12:A16"/>
    <mergeCell ref="A17:A19"/>
    <mergeCell ref="B17:B19"/>
    <mergeCell ref="A20:A21"/>
    <mergeCell ref="B20:B21"/>
    <mergeCell ref="A22:A26"/>
    <mergeCell ref="B22:B26"/>
    <mergeCell ref="A39:A44"/>
    <mergeCell ref="B39:B44"/>
    <mergeCell ref="A46:A47"/>
    <mergeCell ref="B46:B47"/>
    <mergeCell ref="A49:A51"/>
    <mergeCell ref="B49:B51"/>
    <mergeCell ref="B52:B54"/>
    <mergeCell ref="A52:A54"/>
    <mergeCell ref="A55:A59"/>
    <mergeCell ref="B55:B59"/>
    <mergeCell ref="A60:A62"/>
    <mergeCell ref="B60:B62"/>
    <mergeCell ref="A63:A65"/>
    <mergeCell ref="B63:B65"/>
    <mergeCell ref="A68:A69"/>
    <mergeCell ref="B68:B69"/>
    <mergeCell ref="A70:A72"/>
    <mergeCell ref="B70:B72"/>
    <mergeCell ref="A73:A76"/>
    <mergeCell ref="B73:B76"/>
    <mergeCell ref="B79:B80"/>
    <mergeCell ref="A79:A80"/>
    <mergeCell ref="A81:A82"/>
    <mergeCell ref="A83:A86"/>
    <mergeCell ref="A87:A88"/>
    <mergeCell ref="A89:A91"/>
    <mergeCell ref="A97:A98"/>
    <mergeCell ref="A99:A100"/>
    <mergeCell ref="B81:B82"/>
    <mergeCell ref="B83:B86"/>
    <mergeCell ref="B87:B88"/>
    <mergeCell ref="B89:B91"/>
    <mergeCell ref="B97:B98"/>
    <mergeCell ref="B99:B100"/>
    <mergeCell ref="B103:B105"/>
    <mergeCell ref="B107:B108"/>
    <mergeCell ref="A103:A105"/>
    <mergeCell ref="A107:A108"/>
    <mergeCell ref="B109:B110"/>
    <mergeCell ref="B113:B114"/>
    <mergeCell ref="B116:B117"/>
    <mergeCell ref="B121:B122"/>
    <mergeCell ref="B123:B124"/>
    <mergeCell ref="B126:B127"/>
    <mergeCell ref="O235:O238"/>
    <mergeCell ref="O239:O242"/>
    <mergeCell ref="O243:O245"/>
    <mergeCell ref="O129:O130"/>
    <mergeCell ref="O132:O133"/>
    <mergeCell ref="O135:O136"/>
    <mergeCell ref="O139:O143"/>
    <mergeCell ref="O144:O148"/>
    <mergeCell ref="O149:O150"/>
    <mergeCell ref="O152:O155"/>
    <mergeCell ref="O156:O157"/>
    <mergeCell ref="O158:O160"/>
    <mergeCell ref="O161:O162"/>
    <mergeCell ref="O163:O164"/>
    <mergeCell ref="O165:O167"/>
    <mergeCell ref="O168:O169"/>
    <mergeCell ref="O170:O171"/>
    <mergeCell ref="O172:O173"/>
    <mergeCell ref="O246:O249"/>
    <mergeCell ref="O250:O251"/>
    <mergeCell ref="O252:O253"/>
    <mergeCell ref="O254:O256"/>
    <mergeCell ref="O257:O259"/>
    <mergeCell ref="O260:O261"/>
    <mergeCell ref="O262:O263"/>
    <mergeCell ref="O264:O265"/>
    <mergeCell ref="O266:O267"/>
    <mergeCell ref="P322:P323"/>
    <mergeCell ref="P324:P325"/>
    <mergeCell ref="P326:P329"/>
    <mergeCell ref="P331:P332"/>
    <mergeCell ref="P333:P334"/>
    <mergeCell ref="O271:O272"/>
    <mergeCell ref="O273:O274"/>
    <mergeCell ref="P280:P281"/>
    <mergeCell ref="P283:P284"/>
    <mergeCell ref="P292:P293"/>
    <mergeCell ref="P296:P297"/>
    <mergeCell ref="P298:P301"/>
    <mergeCell ref="P302:P304"/>
    <mergeCell ref="P306:P307"/>
    <mergeCell ref="P336:P338"/>
    <mergeCell ref="P339:P340"/>
    <mergeCell ref="P342:P343"/>
    <mergeCell ref="P345:P346"/>
    <mergeCell ref="P352:P354"/>
    <mergeCell ref="P355:P358"/>
    <mergeCell ref="P359:P363"/>
    <mergeCell ref="P364:P365"/>
    <mergeCell ref="P367:P368"/>
    <mergeCell ref="P369:P373"/>
    <mergeCell ref="P375:P376"/>
    <mergeCell ref="P379:P381"/>
    <mergeCell ref="P382:P385"/>
    <mergeCell ref="P386:P387"/>
    <mergeCell ref="P389:P390"/>
    <mergeCell ref="P392:P393"/>
    <mergeCell ref="P394:P395"/>
    <mergeCell ref="P396:P397"/>
    <mergeCell ref="P398:P400"/>
    <mergeCell ref="P424:P425"/>
    <mergeCell ref="P426:P427"/>
    <mergeCell ref="P428:P429"/>
    <mergeCell ref="P401:P402"/>
    <mergeCell ref="P403:P404"/>
    <mergeCell ref="P405:P407"/>
    <mergeCell ref="P408:P410"/>
    <mergeCell ref="P411:P413"/>
    <mergeCell ref="P414:P415"/>
    <mergeCell ref="P422:P423"/>
    <mergeCell ref="P126:P127"/>
    <mergeCell ref="P129:P130"/>
    <mergeCell ref="P132:P133"/>
    <mergeCell ref="P135:P136"/>
    <mergeCell ref="P139:P143"/>
    <mergeCell ref="P144:P148"/>
    <mergeCell ref="P149:P150"/>
    <mergeCell ref="P152:P155"/>
    <mergeCell ref="P156:P157"/>
    <mergeCell ref="P158:P160"/>
    <mergeCell ref="P161:P162"/>
    <mergeCell ref="P163:P164"/>
    <mergeCell ref="P165:P167"/>
    <mergeCell ref="P168:P169"/>
    <mergeCell ref="P170:P171"/>
    <mergeCell ref="P172:P173"/>
    <mergeCell ref="P174:P175"/>
    <mergeCell ref="P180:P181"/>
    <mergeCell ref="P182:P183"/>
    <mergeCell ref="P185:P188"/>
    <mergeCell ref="P189:P191"/>
    <mergeCell ref="P192:P193"/>
    <mergeCell ref="P194:P195"/>
    <mergeCell ref="P196:P197"/>
    <mergeCell ref="P198:P199"/>
    <mergeCell ref="P200:P201"/>
    <mergeCell ref="P202:P203"/>
    <mergeCell ref="P204:P205"/>
    <mergeCell ref="P209:P210"/>
    <mergeCell ref="P211:P212"/>
    <mergeCell ref="P213:P214"/>
    <mergeCell ref="P215:P216"/>
    <mergeCell ref="P225:P229"/>
    <mergeCell ref="P230:P234"/>
    <mergeCell ref="P235:P238"/>
    <mergeCell ref="P239:P242"/>
    <mergeCell ref="P243:P245"/>
    <mergeCell ref="P246:P249"/>
    <mergeCell ref="P250:P251"/>
    <mergeCell ref="P252:P253"/>
    <mergeCell ref="P254:P256"/>
    <mergeCell ref="P257:P259"/>
    <mergeCell ref="P260:P261"/>
    <mergeCell ref="P262:P263"/>
    <mergeCell ref="P264:P265"/>
    <mergeCell ref="P266:P267"/>
    <mergeCell ref="P271:P272"/>
    <mergeCell ref="P273:P274"/>
    <mergeCell ref="P276:P277"/>
    <mergeCell ref="O306:O307"/>
    <mergeCell ref="O308:O312"/>
    <mergeCell ref="O313:O315"/>
    <mergeCell ref="O316:O317"/>
    <mergeCell ref="O318:O319"/>
    <mergeCell ref="O276:O277"/>
    <mergeCell ref="O280:O281"/>
    <mergeCell ref="O283:O284"/>
    <mergeCell ref="O292:O293"/>
    <mergeCell ref="O296:O297"/>
    <mergeCell ref="O298:O301"/>
    <mergeCell ref="O302:O304"/>
    <mergeCell ref="P308:P312"/>
    <mergeCell ref="P313:P315"/>
    <mergeCell ref="P316:P317"/>
    <mergeCell ref="P318:P319"/>
    <mergeCell ref="O322:O323"/>
    <mergeCell ref="O324:O325"/>
    <mergeCell ref="O326:O329"/>
    <mergeCell ref="O331:O332"/>
    <mergeCell ref="O333:O334"/>
    <mergeCell ref="O336:O338"/>
    <mergeCell ref="O339:O340"/>
    <mergeCell ref="O342:O343"/>
    <mergeCell ref="O345:O346"/>
    <mergeCell ref="O352:O354"/>
    <mergeCell ref="O355:O358"/>
    <mergeCell ref="O359:O363"/>
    <mergeCell ref="O364:O365"/>
    <mergeCell ref="O367:O368"/>
    <mergeCell ref="O369:O373"/>
    <mergeCell ref="O375:O376"/>
    <mergeCell ref="O379:O381"/>
    <mergeCell ref="O382:O385"/>
    <mergeCell ref="O386:O387"/>
    <mergeCell ref="O389:O390"/>
    <mergeCell ref="O392:O393"/>
    <mergeCell ref="O394:O395"/>
    <mergeCell ref="O396:O397"/>
    <mergeCell ref="O422:O423"/>
    <mergeCell ref="O424:O425"/>
    <mergeCell ref="O426:O427"/>
    <mergeCell ref="B428:N429"/>
    <mergeCell ref="O428:O429"/>
    <mergeCell ref="O398:O400"/>
    <mergeCell ref="O401:O402"/>
    <mergeCell ref="O403:O404"/>
    <mergeCell ref="O405:O407"/>
    <mergeCell ref="O408:O410"/>
    <mergeCell ref="O411:O413"/>
    <mergeCell ref="O414:O415"/>
    <mergeCell ref="O99:O100"/>
    <mergeCell ref="O103:O105"/>
    <mergeCell ref="O107:O108"/>
    <mergeCell ref="O109:O110"/>
    <mergeCell ref="O113:O114"/>
    <mergeCell ref="O116:O117"/>
    <mergeCell ref="O121:O122"/>
    <mergeCell ref="O123:O124"/>
    <mergeCell ref="O126:O127"/>
    <mergeCell ref="O174:O175"/>
    <mergeCell ref="O180:O181"/>
    <mergeCell ref="O182:O183"/>
    <mergeCell ref="O185:O188"/>
    <mergeCell ref="O189:O191"/>
    <mergeCell ref="O192:O193"/>
    <mergeCell ref="O194:O195"/>
    <mergeCell ref="O196:O197"/>
    <mergeCell ref="O198:O199"/>
    <mergeCell ref="O200:O201"/>
    <mergeCell ref="O202:O203"/>
    <mergeCell ref="O204:O205"/>
    <mergeCell ref="O209:O210"/>
    <mergeCell ref="O211:O212"/>
    <mergeCell ref="O213:O214"/>
    <mergeCell ref="O215:O216"/>
    <mergeCell ref="O225:O229"/>
    <mergeCell ref="O230:O234"/>
  </mergeCells>
  <pageMargins left="0.21412182155574505" right="0.26997968804854811" top="0.21412182155574505" bottom="0.67960404232910387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Z950"/>
  <sheetViews>
    <sheetView workbookViewId="0"/>
  </sheetViews>
  <sheetFormatPr defaultColWidth="14.42578125" defaultRowHeight="15" customHeight="1"/>
  <cols>
    <col min="1" max="2" width="6.5703125" customWidth="1"/>
    <col min="3" max="3" width="20.7109375" customWidth="1"/>
    <col min="4" max="4" width="19.5703125" customWidth="1"/>
    <col min="5" max="5" width="18" customWidth="1"/>
    <col min="6" max="6" width="23.5703125" customWidth="1"/>
    <col min="7" max="7" width="12.7109375" customWidth="1"/>
    <col min="8" max="8" width="12.85546875" customWidth="1"/>
    <col min="9" max="9" width="9.28515625" customWidth="1"/>
    <col min="10" max="10" width="14.28515625" customWidth="1"/>
    <col min="11" max="11" width="12.42578125" customWidth="1"/>
    <col min="12" max="12" width="12.28515625" customWidth="1"/>
    <col min="13" max="13" width="15" customWidth="1"/>
    <col min="14" max="14" width="19.7109375" customWidth="1"/>
    <col min="15" max="15" width="16.28515625" customWidth="1"/>
    <col min="16" max="26" width="8.7109375" customWidth="1"/>
  </cols>
  <sheetData>
    <row r="1" spans="1:26" ht="159" customHeight="1">
      <c r="A1" s="459"/>
      <c r="B1" s="459"/>
      <c r="C1" s="776" t="s">
        <v>1064</v>
      </c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  <c r="O1" s="721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30.75" customHeight="1">
      <c r="A2" s="459"/>
      <c r="B2" s="888" t="s">
        <v>1065</v>
      </c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10"/>
      <c r="O2" s="171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35.25" customHeight="1">
      <c r="A3" s="459"/>
      <c r="B3" s="886" t="s">
        <v>300</v>
      </c>
      <c r="C3" s="886" t="s">
        <v>301</v>
      </c>
      <c r="D3" s="886" t="s">
        <v>302</v>
      </c>
      <c r="E3" s="886" t="s">
        <v>303</v>
      </c>
      <c r="F3" s="886" t="s">
        <v>304</v>
      </c>
      <c r="G3" s="886" t="s">
        <v>16</v>
      </c>
      <c r="H3" s="886" t="s">
        <v>17</v>
      </c>
      <c r="I3" s="886" t="s">
        <v>18</v>
      </c>
      <c r="J3" s="887" t="s">
        <v>21</v>
      </c>
      <c r="K3" s="889" t="s">
        <v>305</v>
      </c>
      <c r="L3" s="890" t="s">
        <v>306</v>
      </c>
      <c r="M3" s="810"/>
      <c r="N3" s="887" t="s">
        <v>307</v>
      </c>
      <c r="O3" s="777" t="s">
        <v>784</v>
      </c>
      <c r="P3" s="115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6.5" customHeight="1">
      <c r="A4" s="459"/>
      <c r="B4" s="725"/>
      <c r="C4" s="725"/>
      <c r="D4" s="725"/>
      <c r="E4" s="725"/>
      <c r="F4" s="725"/>
      <c r="G4" s="725"/>
      <c r="H4" s="725"/>
      <c r="I4" s="725"/>
      <c r="J4" s="725"/>
      <c r="K4" s="725"/>
      <c r="L4" s="460" t="s">
        <v>23</v>
      </c>
      <c r="M4" s="461" t="s">
        <v>24</v>
      </c>
      <c r="N4" s="725"/>
      <c r="O4" s="725"/>
      <c r="P4" s="115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4.25" customHeight="1">
      <c r="A5" s="462"/>
      <c r="B5" s="885">
        <v>1</v>
      </c>
      <c r="C5" s="771" t="s">
        <v>748</v>
      </c>
      <c r="D5" s="24" t="s">
        <v>842</v>
      </c>
      <c r="E5" s="24" t="s">
        <v>842</v>
      </c>
      <c r="F5" s="24" t="s">
        <v>841</v>
      </c>
      <c r="G5" s="24" t="s">
        <v>29</v>
      </c>
      <c r="H5" s="24" t="s">
        <v>30</v>
      </c>
      <c r="I5" s="24">
        <v>1</v>
      </c>
      <c r="J5" s="87">
        <v>50000</v>
      </c>
      <c r="K5" s="87">
        <v>50000</v>
      </c>
      <c r="L5" s="193">
        <v>1</v>
      </c>
      <c r="M5" s="27">
        <f t="shared" ref="M5:M25" si="0">J5*L5</f>
        <v>50000</v>
      </c>
      <c r="N5" s="793">
        <f>SUM(M5:M23)</f>
        <v>245937.5</v>
      </c>
      <c r="O5" s="729">
        <f>N5*20%</f>
        <v>49187.5</v>
      </c>
      <c r="P5" s="115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4.25" customHeight="1">
      <c r="A6" s="462"/>
      <c r="B6" s="803"/>
      <c r="C6" s="772"/>
      <c r="D6" s="30" t="s">
        <v>842</v>
      </c>
      <c r="E6" s="30" t="s">
        <v>842</v>
      </c>
      <c r="F6" s="30" t="s">
        <v>844</v>
      </c>
      <c r="G6" s="30" t="s">
        <v>29</v>
      </c>
      <c r="H6" s="30" t="s">
        <v>30</v>
      </c>
      <c r="I6" s="30">
        <v>2</v>
      </c>
      <c r="J6" s="36">
        <v>37500</v>
      </c>
      <c r="K6" s="36">
        <v>37500</v>
      </c>
      <c r="L6" s="152">
        <v>0.75</v>
      </c>
      <c r="M6" s="33">
        <f t="shared" si="0"/>
        <v>28125</v>
      </c>
      <c r="N6" s="747"/>
      <c r="O6" s="728"/>
      <c r="P6" s="115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4.25" customHeight="1">
      <c r="A7" s="462"/>
      <c r="B7" s="803"/>
      <c r="C7" s="772"/>
      <c r="D7" s="30" t="s">
        <v>842</v>
      </c>
      <c r="E7" s="30" t="s">
        <v>842</v>
      </c>
      <c r="F7" s="30" t="s">
        <v>845</v>
      </c>
      <c r="G7" s="30" t="s">
        <v>29</v>
      </c>
      <c r="H7" s="30" t="s">
        <v>30</v>
      </c>
      <c r="I7" s="30">
        <v>2</v>
      </c>
      <c r="J7" s="36">
        <v>37500</v>
      </c>
      <c r="K7" s="36">
        <v>37500</v>
      </c>
      <c r="L7" s="152">
        <v>0.75</v>
      </c>
      <c r="M7" s="33">
        <f t="shared" si="0"/>
        <v>28125</v>
      </c>
      <c r="N7" s="747"/>
      <c r="O7" s="728"/>
      <c r="P7" s="115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4.25" customHeight="1">
      <c r="A8" s="462"/>
      <c r="B8" s="803"/>
      <c r="C8" s="772"/>
      <c r="D8" s="30" t="s">
        <v>842</v>
      </c>
      <c r="E8" s="30" t="s">
        <v>842</v>
      </c>
      <c r="F8" s="766" t="s">
        <v>846</v>
      </c>
      <c r="G8" s="30" t="s">
        <v>29</v>
      </c>
      <c r="H8" s="30" t="s">
        <v>30</v>
      </c>
      <c r="I8" s="30">
        <v>3</v>
      </c>
      <c r="J8" s="36">
        <v>25000</v>
      </c>
      <c r="K8" s="755">
        <f>SUM(J8:J9)</f>
        <v>25937.5</v>
      </c>
      <c r="L8" s="152">
        <v>0.75</v>
      </c>
      <c r="M8" s="33">
        <f t="shared" si="0"/>
        <v>18750</v>
      </c>
      <c r="N8" s="747"/>
      <c r="O8" s="728"/>
      <c r="P8" s="115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4.25" customHeight="1">
      <c r="A9" s="462"/>
      <c r="B9" s="803"/>
      <c r="C9" s="772"/>
      <c r="D9" s="30" t="s">
        <v>842</v>
      </c>
      <c r="E9" s="30" t="s">
        <v>842</v>
      </c>
      <c r="F9" s="732"/>
      <c r="G9" s="30" t="s">
        <v>51</v>
      </c>
      <c r="H9" s="30" t="s">
        <v>30</v>
      </c>
      <c r="I9" s="30">
        <v>2</v>
      </c>
      <c r="J9" s="36">
        <v>937.5</v>
      </c>
      <c r="K9" s="732"/>
      <c r="L9" s="152">
        <v>0.75</v>
      </c>
      <c r="M9" s="33">
        <f t="shared" si="0"/>
        <v>703.125</v>
      </c>
      <c r="N9" s="747"/>
      <c r="O9" s="728"/>
      <c r="P9" s="115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4.25" customHeight="1">
      <c r="A10" s="462"/>
      <c r="B10" s="803"/>
      <c r="C10" s="772"/>
      <c r="D10" s="30" t="s">
        <v>842</v>
      </c>
      <c r="E10" s="30" t="s">
        <v>842</v>
      </c>
      <c r="F10" s="766" t="s">
        <v>847</v>
      </c>
      <c r="G10" s="30" t="s">
        <v>29</v>
      </c>
      <c r="H10" s="30" t="s">
        <v>30</v>
      </c>
      <c r="I10" s="30">
        <v>3</v>
      </c>
      <c r="J10" s="36">
        <v>25000</v>
      </c>
      <c r="K10" s="755">
        <f>SUM(J10:J11)</f>
        <v>25625</v>
      </c>
      <c r="L10" s="152">
        <v>0.75</v>
      </c>
      <c r="M10" s="33">
        <f t="shared" si="0"/>
        <v>18750</v>
      </c>
      <c r="N10" s="747"/>
      <c r="O10" s="728"/>
      <c r="P10" s="115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4.25" customHeight="1">
      <c r="A11" s="462"/>
      <c r="B11" s="803"/>
      <c r="C11" s="772"/>
      <c r="D11" s="30" t="s">
        <v>842</v>
      </c>
      <c r="E11" s="30" t="s">
        <v>842</v>
      </c>
      <c r="F11" s="732"/>
      <c r="G11" s="30" t="s">
        <v>51</v>
      </c>
      <c r="H11" s="30" t="s">
        <v>30</v>
      </c>
      <c r="I11" s="30">
        <v>3</v>
      </c>
      <c r="J11" s="36">
        <v>625</v>
      </c>
      <c r="K11" s="732"/>
      <c r="L11" s="152">
        <v>0.75</v>
      </c>
      <c r="M11" s="33">
        <f t="shared" si="0"/>
        <v>468.75</v>
      </c>
      <c r="N11" s="747"/>
      <c r="O11" s="728"/>
      <c r="P11" s="115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4.25" customHeight="1">
      <c r="A12" s="462"/>
      <c r="B12" s="803"/>
      <c r="C12" s="772"/>
      <c r="D12" s="30" t="s">
        <v>842</v>
      </c>
      <c r="E12" s="30" t="s">
        <v>842</v>
      </c>
      <c r="F12" s="30" t="s">
        <v>848</v>
      </c>
      <c r="G12" s="30" t="s">
        <v>29</v>
      </c>
      <c r="H12" s="30" t="s">
        <v>30</v>
      </c>
      <c r="I12" s="30">
        <v>3</v>
      </c>
      <c r="J12" s="36">
        <v>25000</v>
      </c>
      <c r="K12" s="36">
        <v>25000</v>
      </c>
      <c r="L12" s="152">
        <v>0.75</v>
      </c>
      <c r="M12" s="33">
        <f t="shared" si="0"/>
        <v>18750</v>
      </c>
      <c r="N12" s="747"/>
      <c r="O12" s="728"/>
      <c r="P12" s="115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4.25" customHeight="1">
      <c r="A13" s="462"/>
      <c r="B13" s="803"/>
      <c r="C13" s="772"/>
      <c r="D13" s="30" t="s">
        <v>842</v>
      </c>
      <c r="E13" s="30" t="s">
        <v>842</v>
      </c>
      <c r="F13" s="766" t="s">
        <v>849</v>
      </c>
      <c r="G13" s="30" t="s">
        <v>29</v>
      </c>
      <c r="H13" s="30" t="s">
        <v>30</v>
      </c>
      <c r="I13" s="30">
        <v>3</v>
      </c>
      <c r="J13" s="36">
        <v>25000</v>
      </c>
      <c r="K13" s="755">
        <f>SUM(J13:J14)</f>
        <v>25625</v>
      </c>
      <c r="L13" s="152">
        <v>0.75</v>
      </c>
      <c r="M13" s="33">
        <f t="shared" si="0"/>
        <v>18750</v>
      </c>
      <c r="N13" s="747"/>
      <c r="O13" s="728"/>
      <c r="P13" s="115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4.25" customHeight="1">
      <c r="A14" s="462"/>
      <c r="B14" s="803"/>
      <c r="C14" s="772"/>
      <c r="D14" s="30" t="s">
        <v>842</v>
      </c>
      <c r="E14" s="30" t="s">
        <v>842</v>
      </c>
      <c r="F14" s="732"/>
      <c r="G14" s="30" t="s">
        <v>51</v>
      </c>
      <c r="H14" s="30" t="s">
        <v>30</v>
      </c>
      <c r="I14" s="30">
        <v>3</v>
      </c>
      <c r="J14" s="36">
        <v>625</v>
      </c>
      <c r="K14" s="732"/>
      <c r="L14" s="152">
        <v>0.75</v>
      </c>
      <c r="M14" s="33">
        <f t="shared" si="0"/>
        <v>468.75</v>
      </c>
      <c r="N14" s="747"/>
      <c r="O14" s="728"/>
      <c r="P14" s="115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4.25" customHeight="1">
      <c r="A15" s="462"/>
      <c r="B15" s="803"/>
      <c r="C15" s="772"/>
      <c r="D15" s="30" t="s">
        <v>842</v>
      </c>
      <c r="E15" s="30" t="s">
        <v>842</v>
      </c>
      <c r="F15" s="30" t="s">
        <v>850</v>
      </c>
      <c r="G15" s="30" t="s">
        <v>29</v>
      </c>
      <c r="H15" s="30" t="s">
        <v>30</v>
      </c>
      <c r="I15" s="30">
        <v>3</v>
      </c>
      <c r="J15" s="36">
        <v>25000</v>
      </c>
      <c r="K15" s="36">
        <v>25000</v>
      </c>
      <c r="L15" s="152">
        <v>0.75</v>
      </c>
      <c r="M15" s="33">
        <f t="shared" si="0"/>
        <v>18750</v>
      </c>
      <c r="N15" s="747"/>
      <c r="O15" s="728"/>
      <c r="P15" s="115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4.25" customHeight="1">
      <c r="A16" s="462"/>
      <c r="B16" s="803"/>
      <c r="C16" s="772"/>
      <c r="D16" s="30" t="s">
        <v>842</v>
      </c>
      <c r="E16" s="30" t="s">
        <v>842</v>
      </c>
      <c r="F16" s="766" t="s">
        <v>851</v>
      </c>
      <c r="G16" s="30" t="s">
        <v>29</v>
      </c>
      <c r="H16" s="30" t="s">
        <v>30</v>
      </c>
      <c r="I16" s="30">
        <v>3</v>
      </c>
      <c r="J16" s="36">
        <v>25000</v>
      </c>
      <c r="K16" s="755">
        <f>SUM(J16:J17)</f>
        <v>25937.5</v>
      </c>
      <c r="L16" s="152">
        <v>0.75</v>
      </c>
      <c r="M16" s="33">
        <f t="shared" si="0"/>
        <v>18750</v>
      </c>
      <c r="N16" s="747"/>
      <c r="O16" s="728"/>
      <c r="P16" s="115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4.25" customHeight="1">
      <c r="A17" s="462"/>
      <c r="B17" s="803"/>
      <c r="C17" s="772"/>
      <c r="D17" s="30" t="s">
        <v>842</v>
      </c>
      <c r="E17" s="30" t="s">
        <v>842</v>
      </c>
      <c r="F17" s="732"/>
      <c r="G17" s="30" t="s">
        <v>51</v>
      </c>
      <c r="H17" s="30" t="s">
        <v>30</v>
      </c>
      <c r="I17" s="30">
        <v>2</v>
      </c>
      <c r="J17" s="36">
        <v>937.5</v>
      </c>
      <c r="K17" s="732"/>
      <c r="L17" s="152">
        <v>0.75</v>
      </c>
      <c r="M17" s="33">
        <f t="shared" si="0"/>
        <v>703.125</v>
      </c>
      <c r="N17" s="747"/>
      <c r="O17" s="728"/>
      <c r="P17" s="115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4.25" customHeight="1">
      <c r="A18" s="462"/>
      <c r="B18" s="803"/>
      <c r="C18" s="772"/>
      <c r="D18" s="30" t="s">
        <v>842</v>
      </c>
      <c r="E18" s="30" t="s">
        <v>842</v>
      </c>
      <c r="F18" s="30" t="s">
        <v>852</v>
      </c>
      <c r="G18" s="30" t="s">
        <v>29</v>
      </c>
      <c r="H18" s="30" t="s">
        <v>30</v>
      </c>
      <c r="I18" s="30">
        <v>3</v>
      </c>
      <c r="J18" s="36">
        <v>25000</v>
      </c>
      <c r="K18" s="36">
        <v>25000</v>
      </c>
      <c r="L18" s="152">
        <v>0.75</v>
      </c>
      <c r="M18" s="33">
        <f t="shared" si="0"/>
        <v>18750</v>
      </c>
      <c r="N18" s="747"/>
      <c r="O18" s="728"/>
      <c r="P18" s="115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4.25" customHeight="1">
      <c r="A19" s="462"/>
      <c r="B19" s="803"/>
      <c r="C19" s="772"/>
      <c r="D19" s="30" t="s">
        <v>842</v>
      </c>
      <c r="E19" s="30" t="s">
        <v>842</v>
      </c>
      <c r="F19" s="766" t="s">
        <v>853</v>
      </c>
      <c r="G19" s="30" t="s">
        <v>51</v>
      </c>
      <c r="H19" s="30" t="s">
        <v>30</v>
      </c>
      <c r="I19" s="30">
        <v>3</v>
      </c>
      <c r="J19" s="36">
        <v>2500</v>
      </c>
      <c r="K19" s="755">
        <f>SUM(J18:J19)</f>
        <v>27500</v>
      </c>
      <c r="L19" s="152">
        <v>0.75</v>
      </c>
      <c r="M19" s="33">
        <f t="shared" si="0"/>
        <v>1875</v>
      </c>
      <c r="N19" s="747"/>
      <c r="O19" s="728"/>
      <c r="P19" s="115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4.25" customHeight="1">
      <c r="A20" s="462"/>
      <c r="B20" s="803"/>
      <c r="C20" s="772"/>
      <c r="D20" s="30" t="s">
        <v>842</v>
      </c>
      <c r="E20" s="30" t="s">
        <v>842</v>
      </c>
      <c r="F20" s="732"/>
      <c r="G20" s="30" t="s">
        <v>67</v>
      </c>
      <c r="H20" s="30" t="s">
        <v>30</v>
      </c>
      <c r="I20" s="30">
        <v>2</v>
      </c>
      <c r="J20" s="36">
        <v>375</v>
      </c>
      <c r="K20" s="732"/>
      <c r="L20" s="152">
        <v>0.75</v>
      </c>
      <c r="M20" s="33">
        <f t="shared" si="0"/>
        <v>281.25</v>
      </c>
      <c r="N20" s="747"/>
      <c r="O20" s="728"/>
      <c r="P20" s="115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4.25" customHeight="1">
      <c r="A21" s="462"/>
      <c r="B21" s="803"/>
      <c r="C21" s="772"/>
      <c r="D21" s="30" t="s">
        <v>842</v>
      </c>
      <c r="E21" s="30" t="s">
        <v>842</v>
      </c>
      <c r="F21" s="30" t="s">
        <v>854</v>
      </c>
      <c r="G21" s="30" t="s">
        <v>51</v>
      </c>
      <c r="H21" s="30" t="s">
        <v>30</v>
      </c>
      <c r="I21" s="30">
        <v>3</v>
      </c>
      <c r="J21" s="36">
        <v>2500</v>
      </c>
      <c r="K21" s="36">
        <v>2500</v>
      </c>
      <c r="L21" s="152">
        <v>0.75</v>
      </c>
      <c r="M21" s="33">
        <f t="shared" si="0"/>
        <v>1875</v>
      </c>
      <c r="N21" s="747"/>
      <c r="O21" s="728"/>
      <c r="P21" s="115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4.25" customHeight="1">
      <c r="A22" s="462"/>
      <c r="B22" s="803"/>
      <c r="C22" s="772"/>
      <c r="D22" s="30" t="s">
        <v>842</v>
      </c>
      <c r="E22" s="30" t="s">
        <v>842</v>
      </c>
      <c r="F22" s="766" t="s">
        <v>855</v>
      </c>
      <c r="G22" s="30" t="s">
        <v>51</v>
      </c>
      <c r="H22" s="30" t="s">
        <v>30</v>
      </c>
      <c r="I22" s="30">
        <v>3</v>
      </c>
      <c r="J22" s="36">
        <v>2500</v>
      </c>
      <c r="K22" s="755">
        <f>SUM(J22:J23)</f>
        <v>2750</v>
      </c>
      <c r="L22" s="152">
        <v>0.75</v>
      </c>
      <c r="M22" s="33">
        <f t="shared" si="0"/>
        <v>1875</v>
      </c>
      <c r="N22" s="747"/>
      <c r="O22" s="728"/>
      <c r="P22" s="115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4.25" customHeight="1">
      <c r="A23" s="462"/>
      <c r="B23" s="837"/>
      <c r="C23" s="773"/>
      <c r="D23" s="42" t="s">
        <v>842</v>
      </c>
      <c r="E23" s="42" t="s">
        <v>842</v>
      </c>
      <c r="F23" s="775"/>
      <c r="G23" s="42" t="s">
        <v>67</v>
      </c>
      <c r="H23" s="42" t="s">
        <v>30</v>
      </c>
      <c r="I23" s="42">
        <v>3</v>
      </c>
      <c r="J23" s="45">
        <v>250</v>
      </c>
      <c r="K23" s="775"/>
      <c r="L23" s="196">
        <v>0.75</v>
      </c>
      <c r="M23" s="47">
        <f t="shared" si="0"/>
        <v>187.5</v>
      </c>
      <c r="N23" s="794"/>
      <c r="O23" s="740"/>
      <c r="P23" s="115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4.25" customHeight="1">
      <c r="A24" s="462"/>
      <c r="B24" s="857">
        <v>2</v>
      </c>
      <c r="C24" s="771" t="s">
        <v>1066</v>
      </c>
      <c r="D24" s="774" t="s">
        <v>842</v>
      </c>
      <c r="E24" s="774" t="s">
        <v>842</v>
      </c>
      <c r="F24" s="24" t="s">
        <v>856</v>
      </c>
      <c r="G24" s="24" t="s">
        <v>29</v>
      </c>
      <c r="H24" s="24" t="s">
        <v>30</v>
      </c>
      <c r="I24" s="24">
        <v>3</v>
      </c>
      <c r="J24" s="87">
        <v>25000</v>
      </c>
      <c r="K24" s="87">
        <v>25000</v>
      </c>
      <c r="L24" s="193">
        <v>1</v>
      </c>
      <c r="M24" s="27">
        <f t="shared" si="0"/>
        <v>25000</v>
      </c>
      <c r="N24" s="793">
        <f>M24+M25</f>
        <v>43750</v>
      </c>
      <c r="O24" s="729">
        <f>N24*20%</f>
        <v>8750</v>
      </c>
      <c r="P24" s="115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4.25" customHeight="1">
      <c r="A25" s="462"/>
      <c r="B25" s="837"/>
      <c r="C25" s="773"/>
      <c r="D25" s="775"/>
      <c r="E25" s="775"/>
      <c r="F25" s="42" t="s">
        <v>689</v>
      </c>
      <c r="G25" s="42" t="s">
        <v>29</v>
      </c>
      <c r="H25" s="42" t="s">
        <v>30</v>
      </c>
      <c r="I25" s="42">
        <v>3</v>
      </c>
      <c r="J25" s="45">
        <v>25000</v>
      </c>
      <c r="K25" s="45">
        <v>25000</v>
      </c>
      <c r="L25" s="196">
        <v>0.75</v>
      </c>
      <c r="M25" s="47">
        <f t="shared" si="0"/>
        <v>18750</v>
      </c>
      <c r="N25" s="794"/>
      <c r="O25" s="740"/>
      <c r="P25" s="115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4.25" customHeight="1">
      <c r="A26" s="462"/>
      <c r="B26" s="464">
        <v>3</v>
      </c>
      <c r="C26" s="148" t="s">
        <v>1067</v>
      </c>
      <c r="D26" s="24" t="s">
        <v>1068</v>
      </c>
      <c r="E26" s="24" t="s">
        <v>859</v>
      </c>
      <c r="F26" s="774" t="s">
        <v>857</v>
      </c>
      <c r="G26" s="24" t="s">
        <v>29</v>
      </c>
      <c r="H26" s="24" t="s">
        <v>33</v>
      </c>
      <c r="I26" s="24">
        <v>1</v>
      </c>
      <c r="J26" s="87">
        <v>100000</v>
      </c>
      <c r="K26" s="792">
        <f>SUM(J26:J30)</f>
        <v>200000</v>
      </c>
      <c r="L26" s="193">
        <v>0.5</v>
      </c>
      <c r="M26" s="792">
        <f>K26*50%</f>
        <v>100000</v>
      </c>
      <c r="N26" s="149">
        <f>SUM(M26:M63)</f>
        <v>261364.84375</v>
      </c>
      <c r="O26" s="88">
        <f>N26*20%</f>
        <v>52272.96875</v>
      </c>
      <c r="P26" s="115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4.25" customHeight="1">
      <c r="A27" s="462"/>
      <c r="B27" s="463"/>
      <c r="C27" s="353"/>
      <c r="D27" s="30" t="s">
        <v>1068</v>
      </c>
      <c r="E27" s="30" t="s">
        <v>859</v>
      </c>
      <c r="F27" s="759"/>
      <c r="G27" s="30" t="s">
        <v>29</v>
      </c>
      <c r="H27" s="30" t="s">
        <v>33</v>
      </c>
      <c r="I27" s="30">
        <v>2</v>
      </c>
      <c r="J27" s="33">
        <v>18750</v>
      </c>
      <c r="K27" s="759"/>
      <c r="L27" s="152">
        <v>0.5</v>
      </c>
      <c r="M27" s="759"/>
      <c r="N27" s="133"/>
      <c r="O27" s="76"/>
      <c r="P27" s="115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4.25" customHeight="1">
      <c r="A28" s="462"/>
      <c r="B28" s="463"/>
      <c r="C28" s="353"/>
      <c r="D28" s="30" t="s">
        <v>1068</v>
      </c>
      <c r="E28" s="30" t="s">
        <v>859</v>
      </c>
      <c r="F28" s="759"/>
      <c r="G28" s="30" t="s">
        <v>29</v>
      </c>
      <c r="H28" s="30" t="s">
        <v>33</v>
      </c>
      <c r="I28" s="30">
        <v>2</v>
      </c>
      <c r="J28" s="33">
        <v>18750</v>
      </c>
      <c r="K28" s="759"/>
      <c r="L28" s="152">
        <v>0.5</v>
      </c>
      <c r="M28" s="759"/>
      <c r="N28" s="133"/>
      <c r="O28" s="76"/>
      <c r="P28" s="115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4.25" customHeight="1">
      <c r="A29" s="462"/>
      <c r="B29" s="463"/>
      <c r="C29" s="353"/>
      <c r="D29" s="30" t="s">
        <v>1068</v>
      </c>
      <c r="E29" s="30" t="s">
        <v>859</v>
      </c>
      <c r="F29" s="759"/>
      <c r="G29" s="30" t="s">
        <v>29</v>
      </c>
      <c r="H29" s="30" t="s">
        <v>30</v>
      </c>
      <c r="I29" s="30">
        <v>1</v>
      </c>
      <c r="J29" s="39">
        <v>50000</v>
      </c>
      <c r="K29" s="759"/>
      <c r="L29" s="152">
        <v>0.5</v>
      </c>
      <c r="M29" s="759"/>
      <c r="N29" s="133"/>
      <c r="O29" s="76"/>
      <c r="P29" s="115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4.25" customHeight="1">
      <c r="A30" s="462"/>
      <c r="B30" s="463"/>
      <c r="C30" s="353"/>
      <c r="D30" s="30" t="s">
        <v>1068</v>
      </c>
      <c r="E30" s="30" t="s">
        <v>859</v>
      </c>
      <c r="F30" s="732"/>
      <c r="G30" s="30" t="s">
        <v>29</v>
      </c>
      <c r="H30" s="30" t="s">
        <v>30</v>
      </c>
      <c r="I30" s="30">
        <v>1</v>
      </c>
      <c r="J30" s="39">
        <v>12500</v>
      </c>
      <c r="K30" s="732"/>
      <c r="L30" s="152">
        <v>0.5</v>
      </c>
      <c r="M30" s="732"/>
      <c r="N30" s="133"/>
      <c r="O30" s="76"/>
      <c r="P30" s="115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4.25" customHeight="1">
      <c r="A31" s="462"/>
      <c r="B31" s="463"/>
      <c r="C31" s="353"/>
      <c r="D31" s="30" t="s">
        <v>1068</v>
      </c>
      <c r="E31" s="30" t="s">
        <v>859</v>
      </c>
      <c r="F31" s="766" t="s">
        <v>862</v>
      </c>
      <c r="G31" s="30" t="s">
        <v>29</v>
      </c>
      <c r="H31" s="30" t="s">
        <v>33</v>
      </c>
      <c r="I31" s="30">
        <v>2</v>
      </c>
      <c r="J31" s="33">
        <v>75000</v>
      </c>
      <c r="K31" s="755">
        <f>SUM(J31:J35)</f>
        <v>165625</v>
      </c>
      <c r="L31" s="152">
        <v>0.75</v>
      </c>
      <c r="M31" s="755">
        <f>K31*L31</f>
        <v>124218.75</v>
      </c>
      <c r="N31" s="133"/>
      <c r="O31" s="76"/>
      <c r="P31" s="115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4.25" customHeight="1">
      <c r="A32" s="462"/>
      <c r="B32" s="463"/>
      <c r="C32" s="353"/>
      <c r="D32" s="30" t="s">
        <v>1068</v>
      </c>
      <c r="E32" s="30" t="s">
        <v>859</v>
      </c>
      <c r="F32" s="759"/>
      <c r="G32" s="30" t="s">
        <v>29</v>
      </c>
      <c r="H32" s="30" t="s">
        <v>33</v>
      </c>
      <c r="I32" s="30">
        <v>2</v>
      </c>
      <c r="J32" s="33">
        <v>18750</v>
      </c>
      <c r="K32" s="759"/>
      <c r="L32" s="152">
        <v>0.75</v>
      </c>
      <c r="M32" s="759"/>
      <c r="N32" s="133"/>
      <c r="O32" s="76"/>
      <c r="P32" s="115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4.25" customHeight="1">
      <c r="A33" s="462"/>
      <c r="B33" s="463"/>
      <c r="C33" s="353"/>
      <c r="D33" s="30" t="s">
        <v>1068</v>
      </c>
      <c r="E33" s="30" t="s">
        <v>859</v>
      </c>
      <c r="F33" s="759"/>
      <c r="G33" s="30" t="s">
        <v>29</v>
      </c>
      <c r="H33" s="30" t="s">
        <v>33</v>
      </c>
      <c r="I33" s="30">
        <v>3</v>
      </c>
      <c r="J33" s="33">
        <v>9375</v>
      </c>
      <c r="K33" s="759"/>
      <c r="L33" s="152">
        <v>0.75</v>
      </c>
      <c r="M33" s="759"/>
      <c r="N33" s="133"/>
      <c r="O33" s="76"/>
      <c r="P33" s="115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4.25" customHeight="1">
      <c r="A34" s="462"/>
      <c r="B34" s="463"/>
      <c r="C34" s="353"/>
      <c r="D34" s="30" t="s">
        <v>1068</v>
      </c>
      <c r="E34" s="30" t="s">
        <v>859</v>
      </c>
      <c r="F34" s="759"/>
      <c r="G34" s="30" t="s">
        <v>29</v>
      </c>
      <c r="H34" s="30" t="s">
        <v>30</v>
      </c>
      <c r="I34" s="30">
        <v>1</v>
      </c>
      <c r="J34" s="39">
        <v>50000</v>
      </c>
      <c r="K34" s="759"/>
      <c r="L34" s="152">
        <v>0.75</v>
      </c>
      <c r="M34" s="759"/>
      <c r="N34" s="133"/>
      <c r="O34" s="76"/>
      <c r="P34" s="115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4.25" customHeight="1">
      <c r="A35" s="462"/>
      <c r="B35" s="463"/>
      <c r="C35" s="353"/>
      <c r="D35" s="30" t="s">
        <v>1068</v>
      </c>
      <c r="E35" s="30" t="s">
        <v>859</v>
      </c>
      <c r="F35" s="732"/>
      <c r="G35" s="30" t="s">
        <v>29</v>
      </c>
      <c r="H35" s="30" t="s">
        <v>30</v>
      </c>
      <c r="I35" s="30">
        <v>1</v>
      </c>
      <c r="J35" s="39">
        <v>12500</v>
      </c>
      <c r="K35" s="732"/>
      <c r="L35" s="152">
        <v>0.75</v>
      </c>
      <c r="M35" s="732"/>
      <c r="N35" s="133"/>
      <c r="O35" s="76"/>
      <c r="P35" s="115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4.25" customHeight="1">
      <c r="A36" s="462"/>
      <c r="B36" s="463"/>
      <c r="C36" s="353"/>
      <c r="D36" s="30" t="s">
        <v>1068</v>
      </c>
      <c r="E36" s="30" t="s">
        <v>859</v>
      </c>
      <c r="F36" s="766" t="s">
        <v>863</v>
      </c>
      <c r="G36" s="30" t="s">
        <v>1069</v>
      </c>
      <c r="H36" s="30" t="s">
        <v>30</v>
      </c>
      <c r="I36" s="30">
        <v>1</v>
      </c>
      <c r="J36" s="39">
        <v>17500</v>
      </c>
      <c r="K36" s="884">
        <f>SUM(J36:J37)</f>
        <v>19375</v>
      </c>
      <c r="L36" s="152">
        <v>0.5</v>
      </c>
      <c r="M36" s="755">
        <f>(K36*75%)*50%</f>
        <v>7265.625</v>
      </c>
      <c r="N36" s="133"/>
      <c r="O36" s="76"/>
      <c r="P36" s="115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4.25" customHeight="1">
      <c r="A37" s="462"/>
      <c r="B37" s="463"/>
      <c r="C37" s="353"/>
      <c r="D37" s="30" t="s">
        <v>1068</v>
      </c>
      <c r="E37" s="30" t="s">
        <v>859</v>
      </c>
      <c r="F37" s="732"/>
      <c r="G37" s="30" t="s">
        <v>1069</v>
      </c>
      <c r="H37" s="30" t="s">
        <v>30</v>
      </c>
      <c r="I37" s="30">
        <v>2</v>
      </c>
      <c r="J37" s="39">
        <v>1875</v>
      </c>
      <c r="K37" s="732"/>
      <c r="L37" s="152">
        <v>0.5</v>
      </c>
      <c r="M37" s="732"/>
      <c r="N37" s="133"/>
      <c r="O37" s="76"/>
      <c r="P37" s="115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4.25" customHeight="1">
      <c r="A38" s="462"/>
      <c r="B38" s="463"/>
      <c r="C38" s="353"/>
      <c r="D38" s="30" t="s">
        <v>1068</v>
      </c>
      <c r="E38" s="30" t="s">
        <v>859</v>
      </c>
      <c r="F38" s="30" t="s">
        <v>864</v>
      </c>
      <c r="G38" s="30" t="s">
        <v>1069</v>
      </c>
      <c r="H38" s="371" t="s">
        <v>30</v>
      </c>
      <c r="I38" s="30">
        <v>3</v>
      </c>
      <c r="J38" s="39">
        <v>5000</v>
      </c>
      <c r="K38" s="92">
        <v>5000</v>
      </c>
      <c r="L38" s="436">
        <v>0.5</v>
      </c>
      <c r="M38" s="36">
        <f>((K38*75%)*50%)</f>
        <v>1875</v>
      </c>
      <c r="N38" s="133"/>
      <c r="O38" s="76"/>
      <c r="P38" s="115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4.25" customHeight="1">
      <c r="A39" s="462"/>
      <c r="B39" s="463"/>
      <c r="C39" s="353"/>
      <c r="D39" s="30" t="s">
        <v>1068</v>
      </c>
      <c r="E39" s="30" t="s">
        <v>859</v>
      </c>
      <c r="F39" s="766" t="s">
        <v>865</v>
      </c>
      <c r="G39" s="30" t="s">
        <v>1070</v>
      </c>
      <c r="H39" s="30" t="s">
        <v>30</v>
      </c>
      <c r="I39" s="30">
        <v>1</v>
      </c>
      <c r="J39" s="39">
        <v>5000</v>
      </c>
      <c r="K39" s="884">
        <f>SUM(J39:J42)</f>
        <v>17812.5</v>
      </c>
      <c r="L39" s="152">
        <v>0.5</v>
      </c>
      <c r="M39" s="755">
        <f>(K39*75%)*50%</f>
        <v>6679.6875</v>
      </c>
      <c r="N39" s="133"/>
      <c r="O39" s="76"/>
      <c r="P39" s="115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4.25" customHeight="1">
      <c r="A40" s="462"/>
      <c r="B40" s="463"/>
      <c r="C40" s="353"/>
      <c r="D40" s="30" t="s">
        <v>1068</v>
      </c>
      <c r="E40" s="30" t="s">
        <v>859</v>
      </c>
      <c r="F40" s="759"/>
      <c r="G40" s="30" t="s">
        <v>1070</v>
      </c>
      <c r="H40" s="77" t="s">
        <v>30</v>
      </c>
      <c r="I40" s="30">
        <v>1</v>
      </c>
      <c r="J40" s="39">
        <v>1250</v>
      </c>
      <c r="K40" s="759"/>
      <c r="L40" s="152">
        <v>0.5</v>
      </c>
      <c r="M40" s="759"/>
      <c r="N40" s="133"/>
      <c r="O40" s="76"/>
      <c r="P40" s="115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4.25" customHeight="1">
      <c r="A41" s="462"/>
      <c r="B41" s="463"/>
      <c r="C41" s="353"/>
      <c r="D41" s="30" t="s">
        <v>1068</v>
      </c>
      <c r="E41" s="30" t="s">
        <v>859</v>
      </c>
      <c r="F41" s="759"/>
      <c r="G41" s="30" t="s">
        <v>1070</v>
      </c>
      <c r="H41" s="30" t="s">
        <v>33</v>
      </c>
      <c r="I41" s="30">
        <v>1</v>
      </c>
      <c r="J41" s="33">
        <v>10000</v>
      </c>
      <c r="K41" s="759"/>
      <c r="L41" s="152">
        <v>0.5</v>
      </c>
      <c r="M41" s="759"/>
      <c r="N41" s="133"/>
      <c r="O41" s="76"/>
      <c r="P41" s="115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4.25" customHeight="1">
      <c r="A42" s="462"/>
      <c r="B42" s="463"/>
      <c r="C42" s="353"/>
      <c r="D42" s="30" t="s">
        <v>1068</v>
      </c>
      <c r="E42" s="30" t="s">
        <v>859</v>
      </c>
      <c r="F42" s="732"/>
      <c r="G42" s="30" t="s">
        <v>1070</v>
      </c>
      <c r="H42" s="77" t="s">
        <v>33</v>
      </c>
      <c r="I42" s="30">
        <v>2</v>
      </c>
      <c r="J42" s="33">
        <v>1562.5</v>
      </c>
      <c r="K42" s="732"/>
      <c r="L42" s="152">
        <v>0.5</v>
      </c>
      <c r="M42" s="732"/>
      <c r="N42" s="133"/>
      <c r="O42" s="76"/>
      <c r="P42" s="115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4.25" customHeight="1">
      <c r="A43" s="462"/>
      <c r="B43" s="463"/>
      <c r="C43" s="353"/>
      <c r="D43" s="30" t="s">
        <v>1068</v>
      </c>
      <c r="E43" s="30" t="s">
        <v>859</v>
      </c>
      <c r="F43" s="766" t="s">
        <v>866</v>
      </c>
      <c r="G43" s="30" t="s">
        <v>1070</v>
      </c>
      <c r="H43" s="371" t="s">
        <v>30</v>
      </c>
      <c r="I43" s="30">
        <v>2</v>
      </c>
      <c r="J43" s="39">
        <v>3750</v>
      </c>
      <c r="K43" s="884">
        <f>SUM(J43:J44)</f>
        <v>13750</v>
      </c>
      <c r="L43" s="152">
        <v>0.5</v>
      </c>
      <c r="M43" s="755">
        <f>K43*75%*50%</f>
        <v>5156.25</v>
      </c>
      <c r="N43" s="133"/>
      <c r="O43" s="76"/>
      <c r="P43" s="115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4.25" customHeight="1">
      <c r="A44" s="462"/>
      <c r="B44" s="463"/>
      <c r="C44" s="353"/>
      <c r="D44" s="30" t="s">
        <v>1068</v>
      </c>
      <c r="E44" s="30" t="s">
        <v>859</v>
      </c>
      <c r="F44" s="732"/>
      <c r="G44" s="30" t="s">
        <v>1070</v>
      </c>
      <c r="H44" s="30" t="s">
        <v>33</v>
      </c>
      <c r="I44" s="30">
        <v>1</v>
      </c>
      <c r="J44" s="33">
        <v>10000</v>
      </c>
      <c r="K44" s="732"/>
      <c r="L44" s="152">
        <v>0.5</v>
      </c>
      <c r="M44" s="732"/>
      <c r="N44" s="133"/>
      <c r="O44" s="76"/>
      <c r="P44" s="115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4.25" customHeight="1">
      <c r="A45" s="462"/>
      <c r="B45" s="463"/>
      <c r="C45" s="353"/>
      <c r="D45" s="30" t="s">
        <v>1068</v>
      </c>
      <c r="E45" s="30" t="s">
        <v>859</v>
      </c>
      <c r="F45" s="766" t="s">
        <v>868</v>
      </c>
      <c r="G45" s="30" t="s">
        <v>1070</v>
      </c>
      <c r="H45" s="371" t="s">
        <v>30</v>
      </c>
      <c r="I45" s="30">
        <v>3</v>
      </c>
      <c r="J45" s="39">
        <v>2500</v>
      </c>
      <c r="K45" s="884">
        <f>SUM(J45:J47)</f>
        <v>9218.75</v>
      </c>
      <c r="L45" s="152">
        <v>0.5</v>
      </c>
      <c r="M45" s="755">
        <f>K45*75%*50%</f>
        <v>3457.03125</v>
      </c>
      <c r="N45" s="133"/>
      <c r="O45" s="76"/>
      <c r="P45" s="115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4.25" customHeight="1">
      <c r="A46" s="462"/>
      <c r="B46" s="463"/>
      <c r="C46" s="353"/>
      <c r="D46" s="30" t="s">
        <v>1068</v>
      </c>
      <c r="E46" s="30" t="s">
        <v>859</v>
      </c>
      <c r="F46" s="759"/>
      <c r="G46" s="30" t="s">
        <v>1070</v>
      </c>
      <c r="H46" s="30" t="s">
        <v>33</v>
      </c>
      <c r="I46" s="30">
        <v>2</v>
      </c>
      <c r="J46" s="33">
        <v>6250</v>
      </c>
      <c r="K46" s="759"/>
      <c r="L46" s="152">
        <v>0.5</v>
      </c>
      <c r="M46" s="759"/>
      <c r="N46" s="133"/>
      <c r="O46" s="76"/>
      <c r="P46" s="115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>
      <c r="A47" s="462"/>
      <c r="B47" s="463"/>
      <c r="C47" s="353"/>
      <c r="D47" s="30" t="s">
        <v>1068</v>
      </c>
      <c r="E47" s="30" t="s">
        <v>859</v>
      </c>
      <c r="F47" s="732"/>
      <c r="G47" s="30" t="s">
        <v>1070</v>
      </c>
      <c r="H47" s="77" t="s">
        <v>33</v>
      </c>
      <c r="I47" s="30">
        <v>2</v>
      </c>
      <c r="J47" s="33">
        <v>468.75</v>
      </c>
      <c r="K47" s="732"/>
      <c r="L47" s="152">
        <v>0.5</v>
      </c>
      <c r="M47" s="732"/>
      <c r="N47" s="133"/>
      <c r="O47" s="76"/>
      <c r="P47" s="115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4.25" customHeight="1">
      <c r="A48" s="462"/>
      <c r="B48" s="463"/>
      <c r="C48" s="353"/>
      <c r="D48" s="30" t="s">
        <v>1068</v>
      </c>
      <c r="E48" s="30" t="s">
        <v>859</v>
      </c>
      <c r="F48" s="766" t="s">
        <v>869</v>
      </c>
      <c r="G48" s="30" t="s">
        <v>1070</v>
      </c>
      <c r="H48" s="30" t="s">
        <v>33</v>
      </c>
      <c r="I48" s="30">
        <v>3</v>
      </c>
      <c r="J48" s="33">
        <v>1350</v>
      </c>
      <c r="K48" s="755">
        <f>SUM(J48:J49)</f>
        <v>1687.5</v>
      </c>
      <c r="L48" s="152">
        <v>0.5</v>
      </c>
      <c r="M48" s="755">
        <f>K48*75%*50%</f>
        <v>632.8125</v>
      </c>
      <c r="N48" s="133"/>
      <c r="O48" s="76"/>
      <c r="P48" s="115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4.25" customHeight="1">
      <c r="A49" s="462"/>
      <c r="B49" s="463"/>
      <c r="C49" s="353"/>
      <c r="D49" s="30" t="s">
        <v>1068</v>
      </c>
      <c r="E49" s="30" t="s">
        <v>859</v>
      </c>
      <c r="F49" s="732"/>
      <c r="G49" s="30" t="s">
        <v>1070</v>
      </c>
      <c r="H49" s="77" t="s">
        <v>33</v>
      </c>
      <c r="I49" s="30">
        <v>3</v>
      </c>
      <c r="J49" s="33">
        <v>337.5</v>
      </c>
      <c r="K49" s="732"/>
      <c r="L49" s="152">
        <v>0.5</v>
      </c>
      <c r="M49" s="732"/>
      <c r="N49" s="133"/>
      <c r="O49" s="76"/>
      <c r="P49" s="115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4.25" customHeight="1">
      <c r="A50" s="462"/>
      <c r="B50" s="463"/>
      <c r="C50" s="353"/>
      <c r="D50" s="30" t="s">
        <v>1068</v>
      </c>
      <c r="E50" s="30" t="s">
        <v>859</v>
      </c>
      <c r="F50" s="766" t="s">
        <v>870</v>
      </c>
      <c r="G50" s="30" t="s">
        <v>1070</v>
      </c>
      <c r="H50" s="30" t="s">
        <v>33</v>
      </c>
      <c r="I50" s="30">
        <v>3</v>
      </c>
      <c r="J50" s="33">
        <v>4500</v>
      </c>
      <c r="K50" s="755">
        <f>SUM(J50:J51)</f>
        <v>4837.5</v>
      </c>
      <c r="L50" s="152">
        <v>0.5</v>
      </c>
      <c r="M50" s="755">
        <f>K50*75%*50%</f>
        <v>1814.0625</v>
      </c>
      <c r="N50" s="133"/>
      <c r="O50" s="76"/>
      <c r="P50" s="115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4.25" customHeight="1">
      <c r="A51" s="462"/>
      <c r="B51" s="463"/>
      <c r="C51" s="353"/>
      <c r="D51" s="30" t="s">
        <v>1068</v>
      </c>
      <c r="E51" s="30" t="s">
        <v>859</v>
      </c>
      <c r="F51" s="732"/>
      <c r="G51" s="30" t="s">
        <v>1070</v>
      </c>
      <c r="H51" s="77" t="s">
        <v>33</v>
      </c>
      <c r="I51" s="30">
        <v>3</v>
      </c>
      <c r="J51" s="33">
        <v>337.5</v>
      </c>
      <c r="K51" s="732"/>
      <c r="L51" s="152">
        <v>0.5</v>
      </c>
      <c r="M51" s="732"/>
      <c r="N51" s="133"/>
      <c r="O51" s="76"/>
      <c r="P51" s="115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4.25" customHeight="1">
      <c r="A52" s="462"/>
      <c r="B52" s="463"/>
      <c r="C52" s="353"/>
      <c r="D52" s="30" t="s">
        <v>1068</v>
      </c>
      <c r="E52" s="30" t="s">
        <v>859</v>
      </c>
      <c r="F52" s="766" t="s">
        <v>871</v>
      </c>
      <c r="G52" s="30" t="s">
        <v>1071</v>
      </c>
      <c r="H52" s="30" t="s">
        <v>30</v>
      </c>
      <c r="I52" s="30">
        <v>2</v>
      </c>
      <c r="J52" s="39">
        <v>1500</v>
      </c>
      <c r="K52" s="884">
        <f>SUM(J52:J54)</f>
        <v>6750</v>
      </c>
      <c r="L52" s="152">
        <v>0.5</v>
      </c>
      <c r="M52" s="755">
        <f>K52*75%*L52</f>
        <v>2531.25</v>
      </c>
      <c r="N52" s="133"/>
      <c r="O52" s="76"/>
      <c r="P52" s="115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4.25" customHeight="1">
      <c r="A53" s="462"/>
      <c r="B53" s="463"/>
      <c r="C53" s="353"/>
      <c r="D53" s="30" t="s">
        <v>1068</v>
      </c>
      <c r="E53" s="30" t="s">
        <v>859</v>
      </c>
      <c r="F53" s="759"/>
      <c r="G53" s="30" t="s">
        <v>1071</v>
      </c>
      <c r="H53" s="77" t="s">
        <v>30</v>
      </c>
      <c r="I53" s="30">
        <v>3</v>
      </c>
      <c r="J53" s="39">
        <v>250</v>
      </c>
      <c r="K53" s="759"/>
      <c r="L53" s="152">
        <v>0.5</v>
      </c>
      <c r="M53" s="759"/>
      <c r="N53" s="133"/>
      <c r="O53" s="76"/>
      <c r="P53" s="115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4.25" customHeight="1">
      <c r="A54" s="462"/>
      <c r="B54" s="463"/>
      <c r="C54" s="353"/>
      <c r="D54" s="30" t="s">
        <v>1068</v>
      </c>
      <c r="E54" s="30" t="s">
        <v>859</v>
      </c>
      <c r="F54" s="732"/>
      <c r="G54" s="30" t="s">
        <v>1071</v>
      </c>
      <c r="H54" s="30" t="s">
        <v>33</v>
      </c>
      <c r="I54" s="30">
        <v>1</v>
      </c>
      <c r="J54" s="33">
        <v>5000</v>
      </c>
      <c r="K54" s="732"/>
      <c r="L54" s="152">
        <v>0.5</v>
      </c>
      <c r="M54" s="732"/>
      <c r="N54" s="133"/>
      <c r="O54" s="76"/>
      <c r="P54" s="115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4.25" customHeight="1">
      <c r="A55" s="462"/>
      <c r="B55" s="463"/>
      <c r="C55" s="353"/>
      <c r="D55" s="30" t="s">
        <v>1068</v>
      </c>
      <c r="E55" s="30" t="s">
        <v>859</v>
      </c>
      <c r="F55" s="766" t="s">
        <v>872</v>
      </c>
      <c r="G55" s="30" t="s">
        <v>1071</v>
      </c>
      <c r="H55" s="30" t="s">
        <v>33</v>
      </c>
      <c r="I55" s="30">
        <v>1</v>
      </c>
      <c r="J55" s="33">
        <v>5000</v>
      </c>
      <c r="K55" s="755">
        <f>SUM(J55:J56)</f>
        <v>5812.5</v>
      </c>
      <c r="L55" s="152">
        <v>0.5</v>
      </c>
      <c r="M55" s="755">
        <f>K55*75%*50%</f>
        <v>2179.6875</v>
      </c>
      <c r="N55" s="133"/>
      <c r="O55" s="76"/>
      <c r="P55" s="115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4.25" customHeight="1">
      <c r="A56" s="462"/>
      <c r="B56" s="463"/>
      <c r="C56" s="353"/>
      <c r="D56" s="30" t="s">
        <v>1068</v>
      </c>
      <c r="E56" s="30" t="s">
        <v>859</v>
      </c>
      <c r="F56" s="732"/>
      <c r="G56" s="30" t="s">
        <v>1071</v>
      </c>
      <c r="H56" s="77" t="s">
        <v>33</v>
      </c>
      <c r="I56" s="30">
        <v>2</v>
      </c>
      <c r="J56" s="33">
        <v>812.5</v>
      </c>
      <c r="K56" s="732"/>
      <c r="L56" s="152">
        <v>0.5</v>
      </c>
      <c r="M56" s="732"/>
      <c r="N56" s="133"/>
      <c r="O56" s="76"/>
      <c r="P56" s="115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4.25" customHeight="1">
      <c r="A57" s="462"/>
      <c r="B57" s="463"/>
      <c r="C57" s="353"/>
      <c r="D57" s="30" t="s">
        <v>1068</v>
      </c>
      <c r="E57" s="30" t="s">
        <v>859</v>
      </c>
      <c r="F57" s="766" t="s">
        <v>873</v>
      </c>
      <c r="G57" s="30" t="s">
        <v>1071</v>
      </c>
      <c r="H57" s="371" t="s">
        <v>30</v>
      </c>
      <c r="I57" s="30">
        <v>2</v>
      </c>
      <c r="J57" s="39">
        <v>1500</v>
      </c>
      <c r="K57" s="884">
        <f>SUM(J57:J58)</f>
        <v>4750</v>
      </c>
      <c r="L57" s="152">
        <v>0.5</v>
      </c>
      <c r="M57" s="755">
        <f>K57*75%*50%</f>
        <v>1781.25</v>
      </c>
      <c r="N57" s="133"/>
      <c r="O57" s="76"/>
      <c r="P57" s="115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4.25" customHeight="1">
      <c r="A58" s="462"/>
      <c r="B58" s="463"/>
      <c r="C58" s="353"/>
      <c r="D58" s="30" t="s">
        <v>1068</v>
      </c>
      <c r="E58" s="30" t="s">
        <v>859</v>
      </c>
      <c r="F58" s="732"/>
      <c r="G58" s="30" t="s">
        <v>1071</v>
      </c>
      <c r="H58" s="30" t="s">
        <v>33</v>
      </c>
      <c r="I58" s="30">
        <v>2</v>
      </c>
      <c r="J58" s="33">
        <v>3250</v>
      </c>
      <c r="K58" s="732"/>
      <c r="L58" s="152">
        <v>0.5</v>
      </c>
      <c r="M58" s="732"/>
      <c r="N58" s="133"/>
      <c r="O58" s="76"/>
      <c r="P58" s="115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4.25" customHeight="1">
      <c r="A59" s="462"/>
      <c r="B59" s="463"/>
      <c r="C59" s="353"/>
      <c r="D59" s="30" t="s">
        <v>1068</v>
      </c>
      <c r="E59" s="30" t="s">
        <v>859</v>
      </c>
      <c r="F59" s="766" t="s">
        <v>874</v>
      </c>
      <c r="G59" s="30" t="s">
        <v>1071</v>
      </c>
      <c r="H59" s="30" t="s">
        <v>33</v>
      </c>
      <c r="I59" s="30">
        <v>2</v>
      </c>
      <c r="J59" s="33">
        <v>3250</v>
      </c>
      <c r="K59" s="755">
        <f>SUM(J59:J60)</f>
        <v>3812.5</v>
      </c>
      <c r="L59" s="152">
        <v>0.5</v>
      </c>
      <c r="M59" s="755">
        <f>K59*75%*50%</f>
        <v>1429.6875</v>
      </c>
      <c r="N59" s="133"/>
      <c r="O59" s="76"/>
      <c r="P59" s="115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4.25" customHeight="1">
      <c r="A60" s="462"/>
      <c r="B60" s="463"/>
      <c r="C60" s="353"/>
      <c r="D60" s="30" t="s">
        <v>1068</v>
      </c>
      <c r="E60" s="30" t="s">
        <v>859</v>
      </c>
      <c r="F60" s="732"/>
      <c r="G60" s="30" t="s">
        <v>1071</v>
      </c>
      <c r="H60" s="77" t="s">
        <v>33</v>
      </c>
      <c r="I60" s="30">
        <v>3</v>
      </c>
      <c r="J60" s="33">
        <v>562.5</v>
      </c>
      <c r="K60" s="732"/>
      <c r="L60" s="152">
        <v>0.5</v>
      </c>
      <c r="M60" s="732"/>
      <c r="N60" s="133"/>
      <c r="O60" s="76"/>
      <c r="P60" s="115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4.25" customHeight="1">
      <c r="A61" s="462"/>
      <c r="B61" s="463"/>
      <c r="C61" s="353"/>
      <c r="D61" s="30" t="s">
        <v>1068</v>
      </c>
      <c r="E61" s="30" t="s">
        <v>859</v>
      </c>
      <c r="F61" s="766" t="s">
        <v>875</v>
      </c>
      <c r="G61" s="30" t="s">
        <v>1071</v>
      </c>
      <c r="H61" s="371" t="s">
        <v>30</v>
      </c>
      <c r="I61" s="30">
        <v>3</v>
      </c>
      <c r="J61" s="39">
        <v>1000</v>
      </c>
      <c r="K61" s="884">
        <f>SUM(J61:J62)</f>
        <v>3250</v>
      </c>
      <c r="L61" s="152">
        <v>0.5</v>
      </c>
      <c r="M61" s="755">
        <f>K61*75%*50%</f>
        <v>1218.75</v>
      </c>
      <c r="N61" s="133"/>
      <c r="O61" s="76"/>
      <c r="P61" s="115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4.25" customHeight="1">
      <c r="A62" s="462"/>
      <c r="B62" s="463"/>
      <c r="C62" s="353"/>
      <c r="D62" s="30" t="s">
        <v>1068</v>
      </c>
      <c r="E62" s="30" t="s">
        <v>859</v>
      </c>
      <c r="F62" s="732"/>
      <c r="G62" s="30" t="s">
        <v>1071</v>
      </c>
      <c r="H62" s="30" t="s">
        <v>33</v>
      </c>
      <c r="I62" s="30">
        <v>3</v>
      </c>
      <c r="J62" s="33">
        <v>2250</v>
      </c>
      <c r="K62" s="732"/>
      <c r="L62" s="152">
        <v>0.5</v>
      </c>
      <c r="M62" s="732"/>
      <c r="N62" s="133"/>
      <c r="O62" s="76"/>
      <c r="P62" s="115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4.25" customHeight="1">
      <c r="A63" s="462"/>
      <c r="B63" s="465"/>
      <c r="C63" s="351"/>
      <c r="D63" s="42" t="s">
        <v>1068</v>
      </c>
      <c r="E63" s="42" t="s">
        <v>859</v>
      </c>
      <c r="F63" s="42" t="s">
        <v>876</v>
      </c>
      <c r="G63" s="42" t="s">
        <v>1071</v>
      </c>
      <c r="H63" s="42" t="s">
        <v>33</v>
      </c>
      <c r="I63" s="42">
        <v>3</v>
      </c>
      <c r="J63" s="47">
        <v>2250</v>
      </c>
      <c r="K63" s="47">
        <f>2250</f>
        <v>2250</v>
      </c>
      <c r="L63" s="196">
        <v>0.5</v>
      </c>
      <c r="M63" s="45">
        <f>J63*L63</f>
        <v>1125</v>
      </c>
      <c r="N63" s="181"/>
      <c r="O63" s="74"/>
      <c r="P63" s="115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4.25" customHeight="1">
      <c r="A64" s="462"/>
      <c r="B64" s="857">
        <v>4</v>
      </c>
      <c r="C64" s="771" t="s">
        <v>862</v>
      </c>
      <c r="D64" s="24" t="s">
        <v>1068</v>
      </c>
      <c r="E64" s="24" t="s">
        <v>859</v>
      </c>
      <c r="F64" s="774" t="s">
        <v>857</v>
      </c>
      <c r="G64" s="24" t="s">
        <v>29</v>
      </c>
      <c r="H64" s="24" t="s">
        <v>33</v>
      </c>
      <c r="I64" s="24">
        <v>1</v>
      </c>
      <c r="J64" s="27">
        <v>100000</v>
      </c>
      <c r="K64" s="792">
        <f>SUM(J64:J68)</f>
        <v>200000</v>
      </c>
      <c r="L64" s="193">
        <v>0.5</v>
      </c>
      <c r="M64" s="792">
        <f>K64*50%</f>
        <v>100000</v>
      </c>
      <c r="N64" s="793">
        <f>SUM(M64:M96)</f>
        <v>137146.09375</v>
      </c>
      <c r="O64" s="729">
        <f>N64*20%</f>
        <v>27429.21875</v>
      </c>
      <c r="P64" s="115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4.25" customHeight="1">
      <c r="A65" s="462"/>
      <c r="B65" s="803"/>
      <c r="C65" s="772"/>
      <c r="D65" s="30" t="s">
        <v>1068</v>
      </c>
      <c r="E65" s="30" t="s">
        <v>859</v>
      </c>
      <c r="F65" s="759"/>
      <c r="G65" s="30" t="s">
        <v>29</v>
      </c>
      <c r="H65" s="30" t="s">
        <v>33</v>
      </c>
      <c r="I65" s="30">
        <v>2</v>
      </c>
      <c r="J65" s="33">
        <v>18750</v>
      </c>
      <c r="K65" s="759"/>
      <c r="L65" s="152">
        <v>0.5</v>
      </c>
      <c r="M65" s="759"/>
      <c r="N65" s="747"/>
      <c r="O65" s="728"/>
      <c r="P65" s="115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4.25" customHeight="1">
      <c r="A66" s="462"/>
      <c r="B66" s="803"/>
      <c r="C66" s="772"/>
      <c r="D66" s="30" t="s">
        <v>1068</v>
      </c>
      <c r="E66" s="30" t="s">
        <v>859</v>
      </c>
      <c r="F66" s="759"/>
      <c r="G66" s="30" t="s">
        <v>29</v>
      </c>
      <c r="H66" s="30" t="s">
        <v>33</v>
      </c>
      <c r="I66" s="30">
        <v>2</v>
      </c>
      <c r="J66" s="33">
        <v>18750</v>
      </c>
      <c r="K66" s="759"/>
      <c r="L66" s="152">
        <v>0.5</v>
      </c>
      <c r="M66" s="759"/>
      <c r="N66" s="747"/>
      <c r="O66" s="728"/>
      <c r="P66" s="115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4.25" customHeight="1">
      <c r="A67" s="462"/>
      <c r="B67" s="803"/>
      <c r="C67" s="772"/>
      <c r="D67" s="30" t="s">
        <v>1068</v>
      </c>
      <c r="E67" s="30" t="s">
        <v>859</v>
      </c>
      <c r="F67" s="759"/>
      <c r="G67" s="30" t="s">
        <v>29</v>
      </c>
      <c r="H67" s="30" t="s">
        <v>30</v>
      </c>
      <c r="I67" s="30">
        <v>1</v>
      </c>
      <c r="J67" s="39">
        <v>50000</v>
      </c>
      <c r="K67" s="759"/>
      <c r="L67" s="152">
        <v>0.5</v>
      </c>
      <c r="M67" s="759"/>
      <c r="N67" s="747"/>
      <c r="O67" s="728"/>
      <c r="P67" s="115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4.25" customHeight="1">
      <c r="A68" s="462"/>
      <c r="B68" s="803"/>
      <c r="C68" s="772"/>
      <c r="D68" s="30" t="s">
        <v>1068</v>
      </c>
      <c r="E68" s="30" t="s">
        <v>859</v>
      </c>
      <c r="F68" s="732"/>
      <c r="G68" s="30" t="s">
        <v>29</v>
      </c>
      <c r="H68" s="30" t="s">
        <v>30</v>
      </c>
      <c r="I68" s="30">
        <v>1</v>
      </c>
      <c r="J68" s="39">
        <v>12500</v>
      </c>
      <c r="K68" s="732"/>
      <c r="L68" s="152">
        <v>0.5</v>
      </c>
      <c r="M68" s="732"/>
      <c r="N68" s="747"/>
      <c r="O68" s="728"/>
      <c r="P68" s="115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4.25" customHeight="1">
      <c r="A69" s="462"/>
      <c r="B69" s="803"/>
      <c r="C69" s="772"/>
      <c r="D69" s="30" t="s">
        <v>1068</v>
      </c>
      <c r="E69" s="30" t="s">
        <v>859</v>
      </c>
      <c r="F69" s="766" t="s">
        <v>863</v>
      </c>
      <c r="G69" s="30" t="s">
        <v>1069</v>
      </c>
      <c r="H69" s="30" t="s">
        <v>30</v>
      </c>
      <c r="I69" s="30">
        <v>1</v>
      </c>
      <c r="J69" s="39">
        <v>17500</v>
      </c>
      <c r="K69" s="884">
        <f>SUM(J69:J70)</f>
        <v>19375</v>
      </c>
      <c r="L69" s="152">
        <v>0.5</v>
      </c>
      <c r="M69" s="755">
        <f>(K69*75%)*50%</f>
        <v>7265.625</v>
      </c>
      <c r="N69" s="747"/>
      <c r="O69" s="728"/>
      <c r="P69" s="115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4.25" customHeight="1">
      <c r="A70" s="462"/>
      <c r="B70" s="803"/>
      <c r="C70" s="772"/>
      <c r="D70" s="30" t="s">
        <v>1068</v>
      </c>
      <c r="E70" s="30" t="s">
        <v>859</v>
      </c>
      <c r="F70" s="732"/>
      <c r="G70" s="30" t="s">
        <v>1069</v>
      </c>
      <c r="H70" s="30" t="s">
        <v>30</v>
      </c>
      <c r="I70" s="30">
        <v>2</v>
      </c>
      <c r="J70" s="39">
        <v>1875</v>
      </c>
      <c r="K70" s="732"/>
      <c r="L70" s="152">
        <v>0.5</v>
      </c>
      <c r="M70" s="732"/>
      <c r="N70" s="747"/>
      <c r="O70" s="728"/>
      <c r="P70" s="115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4.25" customHeight="1">
      <c r="A71" s="462"/>
      <c r="B71" s="803"/>
      <c r="C71" s="772"/>
      <c r="D71" s="30" t="s">
        <v>1068</v>
      </c>
      <c r="E71" s="30" t="s">
        <v>859</v>
      </c>
      <c r="F71" s="30" t="s">
        <v>864</v>
      </c>
      <c r="G71" s="30" t="s">
        <v>1069</v>
      </c>
      <c r="H71" s="371" t="s">
        <v>30</v>
      </c>
      <c r="I71" s="30">
        <v>3</v>
      </c>
      <c r="J71" s="39">
        <v>5000</v>
      </c>
      <c r="K71" s="92">
        <v>5000</v>
      </c>
      <c r="L71" s="436">
        <v>0.5</v>
      </c>
      <c r="M71" s="36">
        <f>((K71*75%)*50%)</f>
        <v>1875</v>
      </c>
      <c r="N71" s="747"/>
      <c r="O71" s="728"/>
      <c r="P71" s="115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4.25" customHeight="1">
      <c r="A72" s="462"/>
      <c r="B72" s="803"/>
      <c r="C72" s="772"/>
      <c r="D72" s="30" t="s">
        <v>1068</v>
      </c>
      <c r="E72" s="30" t="s">
        <v>859</v>
      </c>
      <c r="F72" s="766" t="s">
        <v>865</v>
      </c>
      <c r="G72" s="30" t="s">
        <v>1070</v>
      </c>
      <c r="H72" s="30" t="s">
        <v>30</v>
      </c>
      <c r="I72" s="30">
        <v>1</v>
      </c>
      <c r="J72" s="39">
        <v>5000</v>
      </c>
      <c r="K72" s="884">
        <f>SUM(J72:J75)</f>
        <v>17812.5</v>
      </c>
      <c r="L72" s="152">
        <v>0.5</v>
      </c>
      <c r="M72" s="755">
        <f>(K72*75%)*50%</f>
        <v>6679.6875</v>
      </c>
      <c r="N72" s="747"/>
      <c r="O72" s="728"/>
      <c r="P72" s="115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4.25" customHeight="1">
      <c r="A73" s="462"/>
      <c r="B73" s="803"/>
      <c r="C73" s="772"/>
      <c r="D73" s="30" t="s">
        <v>1068</v>
      </c>
      <c r="E73" s="30" t="s">
        <v>859</v>
      </c>
      <c r="F73" s="759"/>
      <c r="G73" s="30" t="s">
        <v>1070</v>
      </c>
      <c r="H73" s="77" t="s">
        <v>30</v>
      </c>
      <c r="I73" s="30">
        <v>1</v>
      </c>
      <c r="J73" s="39">
        <v>1250</v>
      </c>
      <c r="K73" s="759"/>
      <c r="L73" s="152">
        <v>0.5</v>
      </c>
      <c r="M73" s="759"/>
      <c r="N73" s="747"/>
      <c r="O73" s="728"/>
      <c r="P73" s="115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4.25" customHeight="1">
      <c r="A74" s="462"/>
      <c r="B74" s="803"/>
      <c r="C74" s="772"/>
      <c r="D74" s="30" t="s">
        <v>1068</v>
      </c>
      <c r="E74" s="30" t="s">
        <v>859</v>
      </c>
      <c r="F74" s="759"/>
      <c r="G74" s="30" t="s">
        <v>1070</v>
      </c>
      <c r="H74" s="30" t="s">
        <v>33</v>
      </c>
      <c r="I74" s="30">
        <v>1</v>
      </c>
      <c r="J74" s="33">
        <v>10000</v>
      </c>
      <c r="K74" s="759"/>
      <c r="L74" s="152">
        <v>0.5</v>
      </c>
      <c r="M74" s="759"/>
      <c r="N74" s="747"/>
      <c r="O74" s="728"/>
      <c r="P74" s="115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4.25" customHeight="1">
      <c r="A75" s="462"/>
      <c r="B75" s="803"/>
      <c r="C75" s="772"/>
      <c r="D75" s="30" t="s">
        <v>1068</v>
      </c>
      <c r="E75" s="30" t="s">
        <v>859</v>
      </c>
      <c r="F75" s="732"/>
      <c r="G75" s="30" t="s">
        <v>1070</v>
      </c>
      <c r="H75" s="77" t="s">
        <v>33</v>
      </c>
      <c r="I75" s="30">
        <v>2</v>
      </c>
      <c r="J75" s="33">
        <v>1562.5</v>
      </c>
      <c r="K75" s="732"/>
      <c r="L75" s="152">
        <v>0.5</v>
      </c>
      <c r="M75" s="732"/>
      <c r="N75" s="747"/>
      <c r="O75" s="728"/>
      <c r="P75" s="115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4.25" customHeight="1">
      <c r="A76" s="462"/>
      <c r="B76" s="803"/>
      <c r="C76" s="772"/>
      <c r="D76" s="30" t="s">
        <v>1068</v>
      </c>
      <c r="E76" s="30" t="s">
        <v>859</v>
      </c>
      <c r="F76" s="766" t="s">
        <v>866</v>
      </c>
      <c r="G76" s="30" t="s">
        <v>1070</v>
      </c>
      <c r="H76" s="371" t="s">
        <v>30</v>
      </c>
      <c r="I76" s="30">
        <v>2</v>
      </c>
      <c r="J76" s="39">
        <v>3750</v>
      </c>
      <c r="K76" s="884">
        <f>SUM(J76:J77)</f>
        <v>13750</v>
      </c>
      <c r="L76" s="152">
        <v>0.5</v>
      </c>
      <c r="M76" s="755">
        <f>K76*75%*50%</f>
        <v>5156.25</v>
      </c>
      <c r="N76" s="747"/>
      <c r="O76" s="728"/>
      <c r="P76" s="115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4.25" customHeight="1">
      <c r="A77" s="462"/>
      <c r="B77" s="803"/>
      <c r="C77" s="772"/>
      <c r="D77" s="30" t="s">
        <v>1068</v>
      </c>
      <c r="E77" s="30" t="s">
        <v>859</v>
      </c>
      <c r="F77" s="732"/>
      <c r="G77" s="30" t="s">
        <v>1070</v>
      </c>
      <c r="H77" s="30" t="s">
        <v>33</v>
      </c>
      <c r="I77" s="30">
        <v>1</v>
      </c>
      <c r="J77" s="33">
        <v>10000</v>
      </c>
      <c r="K77" s="732"/>
      <c r="L77" s="152">
        <v>0.5</v>
      </c>
      <c r="M77" s="732"/>
      <c r="N77" s="747"/>
      <c r="O77" s="728"/>
      <c r="P77" s="115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4.25" customHeight="1">
      <c r="A78" s="462"/>
      <c r="B78" s="803"/>
      <c r="C78" s="772"/>
      <c r="D78" s="30" t="s">
        <v>1068</v>
      </c>
      <c r="E78" s="30" t="s">
        <v>859</v>
      </c>
      <c r="F78" s="766" t="s">
        <v>868</v>
      </c>
      <c r="G78" s="30" t="s">
        <v>1070</v>
      </c>
      <c r="H78" s="371" t="s">
        <v>30</v>
      </c>
      <c r="I78" s="30">
        <v>3</v>
      </c>
      <c r="J78" s="39">
        <v>2500</v>
      </c>
      <c r="K78" s="884">
        <f>SUM(J78:J80)</f>
        <v>9218.75</v>
      </c>
      <c r="L78" s="152">
        <v>0.5</v>
      </c>
      <c r="M78" s="755">
        <f>K78*75%*50%</f>
        <v>3457.03125</v>
      </c>
      <c r="N78" s="747"/>
      <c r="O78" s="728"/>
      <c r="P78" s="115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4.25" customHeight="1">
      <c r="A79" s="462"/>
      <c r="B79" s="803"/>
      <c r="C79" s="772"/>
      <c r="D79" s="30" t="s">
        <v>1068</v>
      </c>
      <c r="E79" s="30" t="s">
        <v>859</v>
      </c>
      <c r="F79" s="759"/>
      <c r="G79" s="30" t="s">
        <v>1070</v>
      </c>
      <c r="H79" s="30" t="s">
        <v>33</v>
      </c>
      <c r="I79" s="30">
        <v>2</v>
      </c>
      <c r="J79" s="33">
        <v>6250</v>
      </c>
      <c r="K79" s="759"/>
      <c r="L79" s="152">
        <v>0.5</v>
      </c>
      <c r="M79" s="759"/>
      <c r="N79" s="747"/>
      <c r="O79" s="728"/>
      <c r="P79" s="115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4.25" customHeight="1">
      <c r="A80" s="462"/>
      <c r="B80" s="803"/>
      <c r="C80" s="772"/>
      <c r="D80" s="30" t="s">
        <v>1068</v>
      </c>
      <c r="E80" s="30" t="s">
        <v>859</v>
      </c>
      <c r="F80" s="732"/>
      <c r="G80" s="30" t="s">
        <v>1070</v>
      </c>
      <c r="H80" s="77" t="s">
        <v>33</v>
      </c>
      <c r="I80" s="30">
        <v>2</v>
      </c>
      <c r="J80" s="33">
        <v>468.75</v>
      </c>
      <c r="K80" s="732"/>
      <c r="L80" s="152">
        <v>0.5</v>
      </c>
      <c r="M80" s="732"/>
      <c r="N80" s="747"/>
      <c r="O80" s="728"/>
      <c r="P80" s="115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4.25" customHeight="1">
      <c r="A81" s="462"/>
      <c r="B81" s="803"/>
      <c r="C81" s="772"/>
      <c r="D81" s="30" t="s">
        <v>1068</v>
      </c>
      <c r="E81" s="30" t="s">
        <v>859</v>
      </c>
      <c r="F81" s="766" t="s">
        <v>869</v>
      </c>
      <c r="G81" s="30" t="s">
        <v>1070</v>
      </c>
      <c r="H81" s="30" t="s">
        <v>33</v>
      </c>
      <c r="I81" s="30">
        <v>3</v>
      </c>
      <c r="J81" s="33">
        <v>1350</v>
      </c>
      <c r="K81" s="755">
        <f>SUM(J81:J82)</f>
        <v>1687.5</v>
      </c>
      <c r="L81" s="152">
        <v>0.5</v>
      </c>
      <c r="M81" s="755">
        <f>K81*75%*50%</f>
        <v>632.8125</v>
      </c>
      <c r="N81" s="747"/>
      <c r="O81" s="728"/>
      <c r="P81" s="115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4.25" customHeight="1">
      <c r="A82" s="462"/>
      <c r="B82" s="803"/>
      <c r="C82" s="772"/>
      <c r="D82" s="30" t="s">
        <v>1068</v>
      </c>
      <c r="E82" s="30" t="s">
        <v>859</v>
      </c>
      <c r="F82" s="732"/>
      <c r="G82" s="30" t="s">
        <v>1070</v>
      </c>
      <c r="H82" s="77" t="s">
        <v>33</v>
      </c>
      <c r="I82" s="30">
        <v>3</v>
      </c>
      <c r="J82" s="33">
        <v>337.5</v>
      </c>
      <c r="K82" s="732"/>
      <c r="L82" s="152">
        <v>0.5</v>
      </c>
      <c r="M82" s="732"/>
      <c r="N82" s="747"/>
      <c r="O82" s="728"/>
      <c r="P82" s="115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4.25" customHeight="1">
      <c r="A83" s="462"/>
      <c r="B83" s="803"/>
      <c r="C83" s="772"/>
      <c r="D83" s="30" t="s">
        <v>1068</v>
      </c>
      <c r="E83" s="30" t="s">
        <v>859</v>
      </c>
      <c r="F83" s="766" t="s">
        <v>870</v>
      </c>
      <c r="G83" s="30" t="s">
        <v>1070</v>
      </c>
      <c r="H83" s="30" t="s">
        <v>33</v>
      </c>
      <c r="I83" s="30">
        <v>3</v>
      </c>
      <c r="J83" s="33">
        <v>4500</v>
      </c>
      <c r="K83" s="755">
        <f>SUM(J83:J84)</f>
        <v>4837.5</v>
      </c>
      <c r="L83" s="152">
        <v>0.5</v>
      </c>
      <c r="M83" s="755">
        <f>K83*75%*50%</f>
        <v>1814.0625</v>
      </c>
      <c r="N83" s="747"/>
      <c r="O83" s="728"/>
      <c r="P83" s="115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4.25" customHeight="1">
      <c r="A84" s="462"/>
      <c r="B84" s="803"/>
      <c r="C84" s="772"/>
      <c r="D84" s="30" t="s">
        <v>1068</v>
      </c>
      <c r="E84" s="30" t="s">
        <v>859</v>
      </c>
      <c r="F84" s="732"/>
      <c r="G84" s="30" t="s">
        <v>1070</v>
      </c>
      <c r="H84" s="77" t="s">
        <v>33</v>
      </c>
      <c r="I84" s="30">
        <v>3</v>
      </c>
      <c r="J84" s="33">
        <v>337.5</v>
      </c>
      <c r="K84" s="732"/>
      <c r="L84" s="152">
        <v>0.5</v>
      </c>
      <c r="M84" s="732"/>
      <c r="N84" s="747"/>
      <c r="O84" s="728"/>
      <c r="P84" s="115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4.25" customHeight="1">
      <c r="A85" s="462"/>
      <c r="B85" s="803"/>
      <c r="C85" s="772"/>
      <c r="D85" s="30" t="s">
        <v>1068</v>
      </c>
      <c r="E85" s="30" t="s">
        <v>859</v>
      </c>
      <c r="F85" s="766" t="s">
        <v>871</v>
      </c>
      <c r="G85" s="30" t="s">
        <v>1071</v>
      </c>
      <c r="H85" s="30" t="s">
        <v>30</v>
      </c>
      <c r="I85" s="30">
        <v>2</v>
      </c>
      <c r="J85" s="39">
        <v>1500</v>
      </c>
      <c r="K85" s="884">
        <f>SUM(J85:J87)</f>
        <v>6750</v>
      </c>
      <c r="L85" s="152">
        <v>0.5</v>
      </c>
      <c r="M85" s="755">
        <f>K85*75%*L85</f>
        <v>2531.25</v>
      </c>
      <c r="N85" s="747"/>
      <c r="O85" s="728"/>
      <c r="P85" s="115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4.25" customHeight="1">
      <c r="A86" s="462"/>
      <c r="B86" s="803"/>
      <c r="C86" s="772"/>
      <c r="D86" s="30" t="s">
        <v>1068</v>
      </c>
      <c r="E86" s="30" t="s">
        <v>859</v>
      </c>
      <c r="F86" s="759"/>
      <c r="G86" s="30" t="s">
        <v>1071</v>
      </c>
      <c r="H86" s="77" t="s">
        <v>30</v>
      </c>
      <c r="I86" s="30">
        <v>3</v>
      </c>
      <c r="J86" s="39">
        <v>250</v>
      </c>
      <c r="K86" s="759"/>
      <c r="L86" s="152">
        <v>0.5</v>
      </c>
      <c r="M86" s="759"/>
      <c r="N86" s="747"/>
      <c r="O86" s="728"/>
      <c r="P86" s="115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4.25" customHeight="1">
      <c r="A87" s="462"/>
      <c r="B87" s="803"/>
      <c r="C87" s="772"/>
      <c r="D87" s="30" t="s">
        <v>1068</v>
      </c>
      <c r="E87" s="30" t="s">
        <v>859</v>
      </c>
      <c r="F87" s="732"/>
      <c r="G87" s="30" t="s">
        <v>1071</v>
      </c>
      <c r="H87" s="30" t="s">
        <v>33</v>
      </c>
      <c r="I87" s="30">
        <v>1</v>
      </c>
      <c r="J87" s="33">
        <v>5000</v>
      </c>
      <c r="K87" s="732"/>
      <c r="L87" s="152">
        <v>0.5</v>
      </c>
      <c r="M87" s="732"/>
      <c r="N87" s="747"/>
      <c r="O87" s="728"/>
      <c r="P87" s="115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4.25" customHeight="1">
      <c r="A88" s="462"/>
      <c r="B88" s="803"/>
      <c r="C88" s="772"/>
      <c r="D88" s="30" t="s">
        <v>1068</v>
      </c>
      <c r="E88" s="30" t="s">
        <v>859</v>
      </c>
      <c r="F88" s="766" t="s">
        <v>872</v>
      </c>
      <c r="G88" s="30" t="s">
        <v>1071</v>
      </c>
      <c r="H88" s="30" t="s">
        <v>33</v>
      </c>
      <c r="I88" s="30">
        <v>1</v>
      </c>
      <c r="J88" s="33">
        <v>5000</v>
      </c>
      <c r="K88" s="755">
        <f>SUM(J88:J89)</f>
        <v>5812.5</v>
      </c>
      <c r="L88" s="152">
        <v>0.5</v>
      </c>
      <c r="M88" s="755">
        <f>K88*75%*50%</f>
        <v>2179.6875</v>
      </c>
      <c r="N88" s="747"/>
      <c r="O88" s="728"/>
      <c r="P88" s="115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4.25" customHeight="1">
      <c r="A89" s="462"/>
      <c r="B89" s="803"/>
      <c r="C89" s="772"/>
      <c r="D89" s="30" t="s">
        <v>1068</v>
      </c>
      <c r="E89" s="30" t="s">
        <v>859</v>
      </c>
      <c r="F89" s="732"/>
      <c r="G89" s="30" t="s">
        <v>1071</v>
      </c>
      <c r="H89" s="77" t="s">
        <v>33</v>
      </c>
      <c r="I89" s="30">
        <v>2</v>
      </c>
      <c r="J89" s="33">
        <v>812.5</v>
      </c>
      <c r="K89" s="732"/>
      <c r="L89" s="152">
        <v>0.5</v>
      </c>
      <c r="M89" s="732"/>
      <c r="N89" s="747"/>
      <c r="O89" s="728"/>
      <c r="P89" s="115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4.25" customHeight="1">
      <c r="A90" s="462"/>
      <c r="B90" s="803"/>
      <c r="C90" s="772"/>
      <c r="D90" s="30" t="s">
        <v>1068</v>
      </c>
      <c r="E90" s="30" t="s">
        <v>859</v>
      </c>
      <c r="F90" s="766" t="s">
        <v>873</v>
      </c>
      <c r="G90" s="30" t="s">
        <v>1071</v>
      </c>
      <c r="H90" s="371" t="s">
        <v>30</v>
      </c>
      <c r="I90" s="30">
        <v>2</v>
      </c>
      <c r="J90" s="39">
        <v>1500</v>
      </c>
      <c r="K90" s="884">
        <f>SUM(J90:J91)</f>
        <v>4750</v>
      </c>
      <c r="L90" s="152">
        <v>0.5</v>
      </c>
      <c r="M90" s="755">
        <f>K90*75%*50%</f>
        <v>1781.25</v>
      </c>
      <c r="N90" s="747"/>
      <c r="O90" s="728"/>
      <c r="P90" s="115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4.25" customHeight="1">
      <c r="A91" s="462"/>
      <c r="B91" s="803"/>
      <c r="C91" s="772"/>
      <c r="D91" s="30" t="s">
        <v>1068</v>
      </c>
      <c r="E91" s="30" t="s">
        <v>859</v>
      </c>
      <c r="F91" s="732"/>
      <c r="G91" s="30" t="s">
        <v>1071</v>
      </c>
      <c r="H91" s="30" t="s">
        <v>33</v>
      </c>
      <c r="I91" s="30">
        <v>2</v>
      </c>
      <c r="J91" s="33">
        <v>3250</v>
      </c>
      <c r="K91" s="732"/>
      <c r="L91" s="152">
        <v>0.5</v>
      </c>
      <c r="M91" s="732"/>
      <c r="N91" s="747"/>
      <c r="O91" s="728"/>
      <c r="P91" s="115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4.25" customHeight="1">
      <c r="A92" s="462"/>
      <c r="B92" s="803"/>
      <c r="C92" s="772"/>
      <c r="D92" s="30" t="s">
        <v>1068</v>
      </c>
      <c r="E92" s="30" t="s">
        <v>859</v>
      </c>
      <c r="F92" s="766" t="s">
        <v>874</v>
      </c>
      <c r="G92" s="30" t="s">
        <v>1071</v>
      </c>
      <c r="H92" s="30" t="s">
        <v>33</v>
      </c>
      <c r="I92" s="30">
        <v>2</v>
      </c>
      <c r="J92" s="33">
        <v>3250</v>
      </c>
      <c r="K92" s="755">
        <f>SUM(J92:J93)</f>
        <v>3812.5</v>
      </c>
      <c r="L92" s="152">
        <v>0.5</v>
      </c>
      <c r="M92" s="755">
        <f>K92*75%*50%</f>
        <v>1429.6875</v>
      </c>
      <c r="N92" s="747"/>
      <c r="O92" s="728"/>
      <c r="P92" s="115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4.25" customHeight="1">
      <c r="A93" s="462"/>
      <c r="B93" s="803"/>
      <c r="C93" s="772"/>
      <c r="D93" s="30" t="s">
        <v>1068</v>
      </c>
      <c r="E93" s="30" t="s">
        <v>859</v>
      </c>
      <c r="F93" s="732"/>
      <c r="G93" s="30" t="s">
        <v>1071</v>
      </c>
      <c r="H93" s="77" t="s">
        <v>33</v>
      </c>
      <c r="I93" s="30">
        <v>3</v>
      </c>
      <c r="J93" s="33">
        <v>562.5</v>
      </c>
      <c r="K93" s="732"/>
      <c r="L93" s="152">
        <v>0.5</v>
      </c>
      <c r="M93" s="732"/>
      <c r="N93" s="747"/>
      <c r="O93" s="728"/>
      <c r="P93" s="115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4.25" customHeight="1">
      <c r="A94" s="462"/>
      <c r="B94" s="803"/>
      <c r="C94" s="772"/>
      <c r="D94" s="30" t="s">
        <v>1068</v>
      </c>
      <c r="E94" s="30" t="s">
        <v>859</v>
      </c>
      <c r="F94" s="766" t="s">
        <v>875</v>
      </c>
      <c r="G94" s="30" t="s">
        <v>1071</v>
      </c>
      <c r="H94" s="371" t="s">
        <v>30</v>
      </c>
      <c r="I94" s="30">
        <v>3</v>
      </c>
      <c r="J94" s="39">
        <v>1000</v>
      </c>
      <c r="K94" s="884">
        <f>SUM(J94:J95)</f>
        <v>3250</v>
      </c>
      <c r="L94" s="152">
        <v>0.5</v>
      </c>
      <c r="M94" s="755">
        <f>K94*75%*50%</f>
        <v>1218.75</v>
      </c>
      <c r="N94" s="747"/>
      <c r="O94" s="728"/>
      <c r="P94" s="115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4.25" customHeight="1">
      <c r="A95" s="462"/>
      <c r="B95" s="803"/>
      <c r="C95" s="772"/>
      <c r="D95" s="30" t="s">
        <v>1068</v>
      </c>
      <c r="E95" s="30" t="s">
        <v>859</v>
      </c>
      <c r="F95" s="732"/>
      <c r="G95" s="30" t="s">
        <v>1071</v>
      </c>
      <c r="H95" s="30" t="s">
        <v>33</v>
      </c>
      <c r="I95" s="30">
        <v>3</v>
      </c>
      <c r="J95" s="33">
        <v>2250</v>
      </c>
      <c r="K95" s="732"/>
      <c r="L95" s="152">
        <v>0.5</v>
      </c>
      <c r="M95" s="732"/>
      <c r="N95" s="747"/>
      <c r="O95" s="728"/>
      <c r="P95" s="115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4.25" customHeight="1">
      <c r="A96" s="462"/>
      <c r="B96" s="837"/>
      <c r="C96" s="773"/>
      <c r="D96" s="79" t="s">
        <v>1068</v>
      </c>
      <c r="E96" s="79" t="s">
        <v>859</v>
      </c>
      <c r="F96" s="79" t="s">
        <v>876</v>
      </c>
      <c r="G96" s="79" t="s">
        <v>1071</v>
      </c>
      <c r="H96" s="79" t="s">
        <v>33</v>
      </c>
      <c r="I96" s="79">
        <v>3</v>
      </c>
      <c r="J96" s="84">
        <v>2250</v>
      </c>
      <c r="K96" s="84">
        <f>2250</f>
        <v>2250</v>
      </c>
      <c r="L96" s="134">
        <v>0.5</v>
      </c>
      <c r="M96" s="82">
        <f t="shared" ref="M96:M177" si="1">J96*L96</f>
        <v>1125</v>
      </c>
      <c r="N96" s="794"/>
      <c r="O96" s="740"/>
      <c r="P96" s="115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4.25" customHeight="1">
      <c r="A97" s="462"/>
      <c r="B97" s="857">
        <v>5</v>
      </c>
      <c r="C97" s="771" t="s">
        <v>1072</v>
      </c>
      <c r="D97" s="774" t="s">
        <v>1073</v>
      </c>
      <c r="E97" s="24" t="s">
        <v>883</v>
      </c>
      <c r="F97" s="24" t="s">
        <v>687</v>
      </c>
      <c r="G97" s="24" t="s">
        <v>29</v>
      </c>
      <c r="H97" s="24" t="s">
        <v>1074</v>
      </c>
      <c r="I97" s="24">
        <v>3</v>
      </c>
      <c r="J97" s="87">
        <v>0</v>
      </c>
      <c r="K97" s="87">
        <v>0</v>
      </c>
      <c r="L97" s="193">
        <v>0</v>
      </c>
      <c r="M97" s="27">
        <f t="shared" si="1"/>
        <v>0</v>
      </c>
      <c r="N97" s="792">
        <f>M97+M98</f>
        <v>37500</v>
      </c>
      <c r="O97" s="729">
        <f>N97*20%</f>
        <v>7500</v>
      </c>
      <c r="P97" s="115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4.25" customHeight="1">
      <c r="A98" s="462"/>
      <c r="B98" s="837"/>
      <c r="C98" s="831"/>
      <c r="D98" s="732"/>
      <c r="E98" s="30" t="s">
        <v>1075</v>
      </c>
      <c r="F98" s="30" t="s">
        <v>1076</v>
      </c>
      <c r="G98" s="30" t="s">
        <v>29</v>
      </c>
      <c r="H98" s="30" t="s">
        <v>33</v>
      </c>
      <c r="I98" s="30">
        <v>3</v>
      </c>
      <c r="J98" s="36">
        <v>37500</v>
      </c>
      <c r="K98" s="36">
        <v>37500</v>
      </c>
      <c r="L98" s="152">
        <v>1</v>
      </c>
      <c r="M98" s="33">
        <f t="shared" si="1"/>
        <v>37500</v>
      </c>
      <c r="N98" s="732"/>
      <c r="O98" s="727"/>
      <c r="P98" s="115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4.25" customHeight="1">
      <c r="A99" s="462"/>
      <c r="B99" s="466">
        <v>6</v>
      </c>
      <c r="C99" s="249" t="s">
        <v>877</v>
      </c>
      <c r="D99" s="42" t="s">
        <v>1073</v>
      </c>
      <c r="E99" s="42" t="s">
        <v>1075</v>
      </c>
      <c r="F99" s="42" t="s">
        <v>1077</v>
      </c>
      <c r="G99" s="42" t="s">
        <v>29</v>
      </c>
      <c r="H99" s="42" t="s">
        <v>33</v>
      </c>
      <c r="I99" s="42">
        <v>3</v>
      </c>
      <c r="J99" s="45">
        <v>37500</v>
      </c>
      <c r="K99" s="45">
        <v>37500</v>
      </c>
      <c r="L99" s="196">
        <v>1</v>
      </c>
      <c r="M99" s="47">
        <f t="shared" si="1"/>
        <v>37500</v>
      </c>
      <c r="N99" s="47">
        <f>L99*M99</f>
        <v>37500</v>
      </c>
      <c r="O99" s="48">
        <f t="shared" ref="O99:O100" si="2">N99*20%</f>
        <v>7500</v>
      </c>
      <c r="P99" s="115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4.25" customHeight="1">
      <c r="A100" s="462"/>
      <c r="B100" s="857">
        <v>7</v>
      </c>
      <c r="C100" s="838" t="s">
        <v>1078</v>
      </c>
      <c r="D100" s="58" t="s">
        <v>916</v>
      </c>
      <c r="E100" s="58" t="s">
        <v>917</v>
      </c>
      <c r="F100" s="770" t="s">
        <v>915</v>
      </c>
      <c r="G100" s="770" t="s">
        <v>29</v>
      </c>
      <c r="H100" s="891" t="s">
        <v>403</v>
      </c>
      <c r="I100" s="58">
        <v>3</v>
      </c>
      <c r="J100" s="63">
        <v>6250</v>
      </c>
      <c r="K100" s="63">
        <v>6250</v>
      </c>
      <c r="L100" s="151">
        <v>0</v>
      </c>
      <c r="M100" s="63">
        <f t="shared" si="1"/>
        <v>0</v>
      </c>
      <c r="N100" s="741">
        <f>SUM(M100:M117)</f>
        <v>37500</v>
      </c>
      <c r="O100" s="730">
        <f t="shared" si="2"/>
        <v>7500</v>
      </c>
      <c r="P100" s="115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4.25" customHeight="1">
      <c r="A101" s="462"/>
      <c r="B101" s="803"/>
      <c r="C101" s="772"/>
      <c r="D101" s="30" t="s">
        <v>916</v>
      </c>
      <c r="E101" s="30" t="s">
        <v>920</v>
      </c>
      <c r="F101" s="759"/>
      <c r="G101" s="759"/>
      <c r="H101" s="759"/>
      <c r="I101" s="30">
        <v>3</v>
      </c>
      <c r="J101" s="33">
        <v>6250</v>
      </c>
      <c r="K101" s="33">
        <v>6250</v>
      </c>
      <c r="L101" s="152">
        <v>0</v>
      </c>
      <c r="M101" s="33">
        <f t="shared" si="1"/>
        <v>0</v>
      </c>
      <c r="N101" s="747"/>
      <c r="O101" s="728"/>
      <c r="P101" s="115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4.25" customHeight="1">
      <c r="A102" s="462"/>
      <c r="B102" s="803"/>
      <c r="C102" s="772"/>
      <c r="D102" s="30" t="s">
        <v>916</v>
      </c>
      <c r="E102" s="30" t="s">
        <v>921</v>
      </c>
      <c r="F102" s="759"/>
      <c r="G102" s="759"/>
      <c r="H102" s="759"/>
      <c r="I102" s="30">
        <v>2</v>
      </c>
      <c r="J102" s="33">
        <v>37500</v>
      </c>
      <c r="K102" s="33">
        <v>37500</v>
      </c>
      <c r="L102" s="152">
        <v>0</v>
      </c>
      <c r="M102" s="33">
        <f t="shared" si="1"/>
        <v>0</v>
      </c>
      <c r="N102" s="747"/>
      <c r="O102" s="728"/>
      <c r="P102" s="115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4.25" customHeight="1">
      <c r="A103" s="462"/>
      <c r="B103" s="803"/>
      <c r="C103" s="772"/>
      <c r="D103" s="30" t="s">
        <v>916</v>
      </c>
      <c r="E103" s="30" t="s">
        <v>922</v>
      </c>
      <c r="F103" s="759"/>
      <c r="G103" s="759"/>
      <c r="H103" s="759"/>
      <c r="I103" s="30">
        <v>3</v>
      </c>
      <c r="J103" s="33">
        <v>6250</v>
      </c>
      <c r="K103" s="33">
        <v>6250</v>
      </c>
      <c r="L103" s="152">
        <v>0</v>
      </c>
      <c r="M103" s="33">
        <f t="shared" si="1"/>
        <v>0</v>
      </c>
      <c r="N103" s="747"/>
      <c r="O103" s="728"/>
      <c r="P103" s="115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4.25" customHeight="1">
      <c r="A104" s="462"/>
      <c r="B104" s="803"/>
      <c r="C104" s="772"/>
      <c r="D104" s="30" t="s">
        <v>916</v>
      </c>
      <c r="E104" s="30" t="s">
        <v>923</v>
      </c>
      <c r="F104" s="732"/>
      <c r="G104" s="732"/>
      <c r="H104" s="732"/>
      <c r="I104" s="30">
        <v>3</v>
      </c>
      <c r="J104" s="33">
        <v>6250</v>
      </c>
      <c r="K104" s="33">
        <v>6250</v>
      </c>
      <c r="L104" s="152">
        <v>0</v>
      </c>
      <c r="M104" s="33">
        <f t="shared" si="1"/>
        <v>0</v>
      </c>
      <c r="N104" s="747"/>
      <c r="O104" s="728"/>
      <c r="P104" s="115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4.25" customHeight="1">
      <c r="A105" s="462"/>
      <c r="B105" s="803"/>
      <c r="C105" s="772"/>
      <c r="D105" s="30" t="s">
        <v>916</v>
      </c>
      <c r="E105" s="30" t="s">
        <v>917</v>
      </c>
      <c r="F105" s="855" t="s">
        <v>924</v>
      </c>
      <c r="G105" s="766" t="s">
        <v>29</v>
      </c>
      <c r="H105" s="855" t="s">
        <v>403</v>
      </c>
      <c r="I105" s="30">
        <v>3</v>
      </c>
      <c r="J105" s="467">
        <v>6250</v>
      </c>
      <c r="K105" s="467">
        <v>6250</v>
      </c>
      <c r="L105" s="152">
        <v>0</v>
      </c>
      <c r="M105" s="33">
        <f t="shared" si="1"/>
        <v>0</v>
      </c>
      <c r="N105" s="747"/>
      <c r="O105" s="728"/>
      <c r="P105" s="115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4.25" customHeight="1">
      <c r="A106" s="462"/>
      <c r="B106" s="803"/>
      <c r="C106" s="772"/>
      <c r="D106" s="30" t="s">
        <v>916</v>
      </c>
      <c r="E106" s="30" t="s">
        <v>920</v>
      </c>
      <c r="F106" s="759"/>
      <c r="G106" s="759"/>
      <c r="H106" s="759"/>
      <c r="I106" s="30">
        <v>3</v>
      </c>
      <c r="J106" s="467">
        <v>6250</v>
      </c>
      <c r="K106" s="467">
        <v>6250</v>
      </c>
      <c r="L106" s="152">
        <v>0</v>
      </c>
      <c r="M106" s="33">
        <f t="shared" si="1"/>
        <v>0</v>
      </c>
      <c r="N106" s="747"/>
      <c r="O106" s="728"/>
      <c r="P106" s="115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4.25" customHeight="1">
      <c r="A107" s="462"/>
      <c r="B107" s="803"/>
      <c r="C107" s="772"/>
      <c r="D107" s="30" t="s">
        <v>916</v>
      </c>
      <c r="E107" s="30" t="s">
        <v>921</v>
      </c>
      <c r="F107" s="759"/>
      <c r="G107" s="759"/>
      <c r="H107" s="759"/>
      <c r="I107" s="30">
        <v>2</v>
      </c>
      <c r="J107" s="467">
        <v>37500</v>
      </c>
      <c r="K107" s="467">
        <v>37500</v>
      </c>
      <c r="L107" s="152">
        <v>0</v>
      </c>
      <c r="M107" s="33">
        <f t="shared" si="1"/>
        <v>0</v>
      </c>
      <c r="N107" s="747"/>
      <c r="O107" s="728"/>
      <c r="P107" s="115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4.25" customHeight="1">
      <c r="A108" s="462"/>
      <c r="B108" s="803"/>
      <c r="C108" s="772"/>
      <c r="D108" s="30" t="s">
        <v>916</v>
      </c>
      <c r="E108" s="766" t="s">
        <v>922</v>
      </c>
      <c r="F108" s="759"/>
      <c r="G108" s="759"/>
      <c r="H108" s="759"/>
      <c r="I108" s="30">
        <v>3</v>
      </c>
      <c r="J108" s="467">
        <v>6250</v>
      </c>
      <c r="K108" s="467">
        <v>6250</v>
      </c>
      <c r="L108" s="152">
        <v>0</v>
      </c>
      <c r="M108" s="33">
        <f t="shared" si="1"/>
        <v>0</v>
      </c>
      <c r="N108" s="747"/>
      <c r="O108" s="728"/>
      <c r="P108" s="115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4.25" customHeight="1">
      <c r="A109" s="462"/>
      <c r="B109" s="803"/>
      <c r="C109" s="772"/>
      <c r="D109" s="30" t="s">
        <v>916</v>
      </c>
      <c r="E109" s="732"/>
      <c r="F109" s="732"/>
      <c r="G109" s="732"/>
      <c r="H109" s="732"/>
      <c r="I109" s="30">
        <v>2</v>
      </c>
      <c r="J109" s="467">
        <v>9375</v>
      </c>
      <c r="K109" s="467">
        <v>9375</v>
      </c>
      <c r="L109" s="152">
        <v>0</v>
      </c>
      <c r="M109" s="33">
        <f t="shared" si="1"/>
        <v>0</v>
      </c>
      <c r="N109" s="747"/>
      <c r="O109" s="728"/>
      <c r="P109" s="115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4.25" customHeight="1">
      <c r="A110" s="462"/>
      <c r="B110" s="803"/>
      <c r="C110" s="772"/>
      <c r="D110" s="30" t="s">
        <v>916</v>
      </c>
      <c r="E110" s="30" t="s">
        <v>920</v>
      </c>
      <c r="F110" s="766" t="s">
        <v>925</v>
      </c>
      <c r="G110" s="766" t="s">
        <v>29</v>
      </c>
      <c r="H110" s="855" t="s">
        <v>403</v>
      </c>
      <c r="I110" s="30">
        <v>3</v>
      </c>
      <c r="J110" s="467">
        <v>6250</v>
      </c>
      <c r="K110" s="467">
        <v>6250</v>
      </c>
      <c r="L110" s="152">
        <v>0</v>
      </c>
      <c r="M110" s="33">
        <f t="shared" si="1"/>
        <v>0</v>
      </c>
      <c r="N110" s="747"/>
      <c r="O110" s="728"/>
      <c r="P110" s="115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4.25" customHeight="1">
      <c r="A111" s="462"/>
      <c r="B111" s="803"/>
      <c r="C111" s="772"/>
      <c r="D111" s="30" t="s">
        <v>916</v>
      </c>
      <c r="E111" s="30" t="s">
        <v>921</v>
      </c>
      <c r="F111" s="759"/>
      <c r="G111" s="759"/>
      <c r="H111" s="759"/>
      <c r="I111" s="30">
        <v>2</v>
      </c>
      <c r="J111" s="467">
        <v>37500</v>
      </c>
      <c r="K111" s="467">
        <v>37500</v>
      </c>
      <c r="L111" s="468">
        <v>1</v>
      </c>
      <c r="M111" s="33">
        <f t="shared" si="1"/>
        <v>37500</v>
      </c>
      <c r="N111" s="747"/>
      <c r="O111" s="728"/>
      <c r="P111" s="115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4.25" customHeight="1">
      <c r="A112" s="462"/>
      <c r="B112" s="803"/>
      <c r="C112" s="772"/>
      <c r="D112" s="30" t="s">
        <v>916</v>
      </c>
      <c r="E112" s="766" t="s">
        <v>923</v>
      </c>
      <c r="F112" s="759"/>
      <c r="G112" s="732"/>
      <c r="H112" s="759"/>
      <c r="I112" s="30">
        <v>3</v>
      </c>
      <c r="J112" s="467">
        <v>6250</v>
      </c>
      <c r="K112" s="467">
        <v>6250</v>
      </c>
      <c r="L112" s="468">
        <v>0</v>
      </c>
      <c r="M112" s="33">
        <f t="shared" si="1"/>
        <v>0</v>
      </c>
      <c r="N112" s="747"/>
      <c r="O112" s="728"/>
      <c r="P112" s="115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4.25" customHeight="1">
      <c r="A113" s="462"/>
      <c r="B113" s="803"/>
      <c r="C113" s="772"/>
      <c r="D113" s="30" t="s">
        <v>916</v>
      </c>
      <c r="E113" s="732"/>
      <c r="F113" s="732"/>
      <c r="G113" s="30" t="s">
        <v>396</v>
      </c>
      <c r="H113" s="732"/>
      <c r="I113" s="30">
        <v>2</v>
      </c>
      <c r="J113" s="467">
        <v>1875</v>
      </c>
      <c r="K113" s="467">
        <v>1875</v>
      </c>
      <c r="L113" s="468">
        <v>0</v>
      </c>
      <c r="M113" s="33">
        <f t="shared" si="1"/>
        <v>0</v>
      </c>
      <c r="N113" s="747"/>
      <c r="O113" s="728"/>
      <c r="P113" s="115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4.25" customHeight="1">
      <c r="A114" s="462"/>
      <c r="B114" s="803"/>
      <c r="C114" s="772"/>
      <c r="D114" s="30" t="s">
        <v>916</v>
      </c>
      <c r="E114" s="30" t="s">
        <v>922</v>
      </c>
      <c r="F114" s="766" t="s">
        <v>928</v>
      </c>
      <c r="G114" s="766" t="s">
        <v>396</v>
      </c>
      <c r="H114" s="855" t="s">
        <v>403</v>
      </c>
      <c r="I114" s="204">
        <v>2</v>
      </c>
      <c r="J114" s="467">
        <v>1875</v>
      </c>
      <c r="K114" s="467">
        <v>1875</v>
      </c>
      <c r="L114" s="468">
        <v>0</v>
      </c>
      <c r="M114" s="33">
        <f t="shared" si="1"/>
        <v>0</v>
      </c>
      <c r="N114" s="747"/>
      <c r="O114" s="728"/>
      <c r="P114" s="115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4.25" customHeight="1">
      <c r="A115" s="462"/>
      <c r="B115" s="803"/>
      <c r="C115" s="772"/>
      <c r="D115" s="30" t="s">
        <v>916</v>
      </c>
      <c r="E115" s="30" t="s">
        <v>923</v>
      </c>
      <c r="F115" s="759"/>
      <c r="G115" s="732"/>
      <c r="H115" s="759"/>
      <c r="I115" s="204">
        <v>2</v>
      </c>
      <c r="J115" s="33">
        <v>1875</v>
      </c>
      <c r="K115" s="33">
        <v>1875</v>
      </c>
      <c r="L115" s="468">
        <v>0</v>
      </c>
      <c r="M115" s="33">
        <f t="shared" si="1"/>
        <v>0</v>
      </c>
      <c r="N115" s="747"/>
      <c r="O115" s="728"/>
      <c r="P115" s="115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4.25" customHeight="1">
      <c r="A116" s="462"/>
      <c r="B116" s="803"/>
      <c r="C116" s="772"/>
      <c r="D116" s="30" t="s">
        <v>916</v>
      </c>
      <c r="E116" s="30" t="s">
        <v>922</v>
      </c>
      <c r="F116" s="759"/>
      <c r="G116" s="766" t="s">
        <v>29</v>
      </c>
      <c r="H116" s="759"/>
      <c r="I116" s="204">
        <v>3</v>
      </c>
      <c r="J116" s="33">
        <v>25000</v>
      </c>
      <c r="K116" s="33">
        <v>25000</v>
      </c>
      <c r="L116" s="468">
        <v>0</v>
      </c>
      <c r="M116" s="33">
        <f t="shared" si="1"/>
        <v>0</v>
      </c>
      <c r="N116" s="747"/>
      <c r="O116" s="728"/>
      <c r="P116" s="115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4.25" customHeight="1">
      <c r="A117" s="462"/>
      <c r="B117" s="837"/>
      <c r="C117" s="773"/>
      <c r="D117" s="42" t="s">
        <v>916</v>
      </c>
      <c r="E117" s="42" t="s">
        <v>923</v>
      </c>
      <c r="F117" s="775"/>
      <c r="G117" s="775"/>
      <c r="H117" s="775"/>
      <c r="I117" s="97">
        <v>3</v>
      </c>
      <c r="J117" s="47">
        <v>6250</v>
      </c>
      <c r="K117" s="47">
        <v>6250</v>
      </c>
      <c r="L117" s="469">
        <v>0</v>
      </c>
      <c r="M117" s="47">
        <f t="shared" si="1"/>
        <v>0</v>
      </c>
      <c r="N117" s="794"/>
      <c r="O117" s="740"/>
      <c r="P117" s="115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4.25" customHeight="1">
      <c r="A118" s="462"/>
      <c r="B118" s="857">
        <v>8</v>
      </c>
      <c r="C118" s="771" t="s">
        <v>915</v>
      </c>
      <c r="D118" s="24" t="s">
        <v>916</v>
      </c>
      <c r="E118" s="24" t="s">
        <v>920</v>
      </c>
      <c r="F118" s="774" t="s">
        <v>926</v>
      </c>
      <c r="G118" s="774" t="s">
        <v>29</v>
      </c>
      <c r="H118" s="856" t="s">
        <v>403</v>
      </c>
      <c r="I118" s="470">
        <v>3</v>
      </c>
      <c r="J118" s="471">
        <v>6250</v>
      </c>
      <c r="K118" s="471">
        <v>6250</v>
      </c>
      <c r="L118" s="472">
        <v>0</v>
      </c>
      <c r="M118" s="27">
        <f t="shared" si="1"/>
        <v>0</v>
      </c>
      <c r="N118" s="793">
        <v>37500</v>
      </c>
      <c r="O118" s="729">
        <f>N118*20%</f>
        <v>7500</v>
      </c>
      <c r="P118" s="115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4.25" customHeight="1">
      <c r="A119" s="462"/>
      <c r="B119" s="803"/>
      <c r="C119" s="772"/>
      <c r="D119" s="30" t="s">
        <v>916</v>
      </c>
      <c r="E119" s="30" t="s">
        <v>921</v>
      </c>
      <c r="F119" s="759"/>
      <c r="G119" s="732"/>
      <c r="H119" s="759"/>
      <c r="I119" s="204">
        <v>2</v>
      </c>
      <c r="J119" s="467">
        <v>37500</v>
      </c>
      <c r="K119" s="467">
        <v>37500</v>
      </c>
      <c r="L119" s="152">
        <v>0</v>
      </c>
      <c r="M119" s="33">
        <f t="shared" si="1"/>
        <v>0</v>
      </c>
      <c r="N119" s="747"/>
      <c r="O119" s="728"/>
      <c r="P119" s="115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4.25" customHeight="1">
      <c r="A120" s="462"/>
      <c r="B120" s="803"/>
      <c r="C120" s="772"/>
      <c r="D120" s="30" t="s">
        <v>916</v>
      </c>
      <c r="E120" s="30" t="s">
        <v>922</v>
      </c>
      <c r="F120" s="759"/>
      <c r="G120" s="766" t="s">
        <v>396</v>
      </c>
      <c r="H120" s="759"/>
      <c r="I120" s="204">
        <v>2</v>
      </c>
      <c r="J120" s="467">
        <v>1875</v>
      </c>
      <c r="K120" s="467">
        <v>1875</v>
      </c>
      <c r="L120" s="152">
        <v>0</v>
      </c>
      <c r="M120" s="33">
        <f t="shared" si="1"/>
        <v>0</v>
      </c>
      <c r="N120" s="747"/>
      <c r="O120" s="728"/>
      <c r="P120" s="115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4.25" customHeight="1">
      <c r="A121" s="462"/>
      <c r="B121" s="803"/>
      <c r="C121" s="772"/>
      <c r="D121" s="30" t="s">
        <v>916</v>
      </c>
      <c r="E121" s="30" t="s">
        <v>923</v>
      </c>
      <c r="F121" s="732"/>
      <c r="G121" s="732"/>
      <c r="H121" s="759"/>
      <c r="I121" s="204">
        <v>2</v>
      </c>
      <c r="J121" s="467">
        <v>1875</v>
      </c>
      <c r="K121" s="467">
        <v>1875</v>
      </c>
      <c r="L121" s="152">
        <v>0</v>
      </c>
      <c r="M121" s="33">
        <f t="shared" si="1"/>
        <v>0</v>
      </c>
      <c r="N121" s="747"/>
      <c r="O121" s="728"/>
      <c r="P121" s="115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4.25" customHeight="1">
      <c r="A122" s="462"/>
      <c r="B122" s="803"/>
      <c r="C122" s="772"/>
      <c r="D122" s="30" t="s">
        <v>916</v>
      </c>
      <c r="E122" s="30" t="s">
        <v>921</v>
      </c>
      <c r="F122" s="766" t="s">
        <v>927</v>
      </c>
      <c r="G122" s="766" t="s">
        <v>29</v>
      </c>
      <c r="H122" s="759"/>
      <c r="I122" s="30">
        <v>2</v>
      </c>
      <c r="J122" s="467">
        <v>37500</v>
      </c>
      <c r="K122" s="467">
        <v>37500</v>
      </c>
      <c r="L122" s="152">
        <v>0</v>
      </c>
      <c r="M122" s="33">
        <f t="shared" si="1"/>
        <v>0</v>
      </c>
      <c r="N122" s="747"/>
      <c r="O122" s="728"/>
      <c r="P122" s="115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4.25" customHeight="1">
      <c r="A123" s="462"/>
      <c r="B123" s="803"/>
      <c r="C123" s="772"/>
      <c r="D123" s="30" t="s">
        <v>916</v>
      </c>
      <c r="E123" s="766" t="s">
        <v>923</v>
      </c>
      <c r="F123" s="759"/>
      <c r="G123" s="732"/>
      <c r="H123" s="759"/>
      <c r="I123" s="30">
        <v>3</v>
      </c>
      <c r="J123" s="467">
        <v>6250</v>
      </c>
      <c r="K123" s="467">
        <v>6250</v>
      </c>
      <c r="L123" s="152">
        <v>0</v>
      </c>
      <c r="M123" s="33">
        <f t="shared" si="1"/>
        <v>0</v>
      </c>
      <c r="N123" s="747"/>
      <c r="O123" s="728"/>
      <c r="P123" s="115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4.25" customHeight="1">
      <c r="A124" s="462"/>
      <c r="B124" s="803"/>
      <c r="C124" s="772"/>
      <c r="D124" s="30" t="s">
        <v>916</v>
      </c>
      <c r="E124" s="732"/>
      <c r="F124" s="732"/>
      <c r="G124" s="30" t="s">
        <v>396</v>
      </c>
      <c r="H124" s="759"/>
      <c r="I124" s="30">
        <v>2</v>
      </c>
      <c r="J124" s="467">
        <v>1875</v>
      </c>
      <c r="K124" s="467">
        <v>1875</v>
      </c>
      <c r="L124" s="152">
        <v>0</v>
      </c>
      <c r="M124" s="33">
        <f t="shared" si="1"/>
        <v>0</v>
      </c>
      <c r="N124" s="747"/>
      <c r="O124" s="728"/>
      <c r="P124" s="115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4.25" customHeight="1">
      <c r="A125" s="462"/>
      <c r="B125" s="803"/>
      <c r="C125" s="772"/>
      <c r="D125" s="30" t="s">
        <v>916</v>
      </c>
      <c r="E125" s="766" t="s">
        <v>921</v>
      </c>
      <c r="F125" s="766" t="s">
        <v>930</v>
      </c>
      <c r="G125" s="30" t="s">
        <v>29</v>
      </c>
      <c r="H125" s="759"/>
      <c r="I125" s="30">
        <v>2</v>
      </c>
      <c r="J125" s="33">
        <v>37500</v>
      </c>
      <c r="K125" s="33">
        <v>37500</v>
      </c>
      <c r="L125" s="468">
        <v>1</v>
      </c>
      <c r="M125" s="33">
        <f t="shared" si="1"/>
        <v>37500</v>
      </c>
      <c r="N125" s="747"/>
      <c r="O125" s="728"/>
      <c r="P125" s="115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4.25" customHeight="1">
      <c r="A126" s="462"/>
      <c r="B126" s="803"/>
      <c r="C126" s="772"/>
      <c r="D126" s="30" t="s">
        <v>916</v>
      </c>
      <c r="E126" s="732"/>
      <c r="F126" s="732"/>
      <c r="G126" s="30" t="s">
        <v>238</v>
      </c>
      <c r="H126" s="732"/>
      <c r="I126" s="30">
        <v>2</v>
      </c>
      <c r="J126" s="33">
        <v>937.5</v>
      </c>
      <c r="K126" s="33">
        <v>937.5</v>
      </c>
      <c r="L126" s="468">
        <v>0</v>
      </c>
      <c r="M126" s="33">
        <f t="shared" si="1"/>
        <v>0</v>
      </c>
      <c r="N126" s="747"/>
      <c r="O126" s="728"/>
      <c r="P126" s="115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4.25" customHeight="1">
      <c r="A127" s="462"/>
      <c r="B127" s="803"/>
      <c r="C127" s="772"/>
      <c r="D127" s="30" t="s">
        <v>916</v>
      </c>
      <c r="E127" s="30" t="s">
        <v>917</v>
      </c>
      <c r="F127" s="766" t="s">
        <v>931</v>
      </c>
      <c r="G127" s="766" t="s">
        <v>238</v>
      </c>
      <c r="H127" s="855" t="s">
        <v>403</v>
      </c>
      <c r="I127" s="30">
        <v>3</v>
      </c>
      <c r="J127" s="33">
        <v>625</v>
      </c>
      <c r="K127" s="33">
        <v>625</v>
      </c>
      <c r="L127" s="468">
        <v>0</v>
      </c>
      <c r="M127" s="33">
        <f t="shared" si="1"/>
        <v>0</v>
      </c>
      <c r="N127" s="747"/>
      <c r="O127" s="728"/>
      <c r="P127" s="115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4.25" customHeight="1">
      <c r="A128" s="462"/>
      <c r="B128" s="803"/>
      <c r="C128" s="772"/>
      <c r="D128" s="30" t="s">
        <v>916</v>
      </c>
      <c r="E128" s="30" t="s">
        <v>920</v>
      </c>
      <c r="F128" s="759"/>
      <c r="G128" s="759"/>
      <c r="H128" s="759"/>
      <c r="I128" s="30">
        <v>3</v>
      </c>
      <c r="J128" s="33">
        <v>625</v>
      </c>
      <c r="K128" s="33">
        <v>625</v>
      </c>
      <c r="L128" s="468">
        <v>0</v>
      </c>
      <c r="M128" s="33">
        <f t="shared" si="1"/>
        <v>0</v>
      </c>
      <c r="N128" s="747"/>
      <c r="O128" s="728"/>
      <c r="P128" s="115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4.25" customHeight="1">
      <c r="A129" s="462"/>
      <c r="B129" s="803"/>
      <c r="C129" s="772"/>
      <c r="D129" s="30" t="s">
        <v>916</v>
      </c>
      <c r="E129" s="30" t="s">
        <v>921</v>
      </c>
      <c r="F129" s="732"/>
      <c r="G129" s="732"/>
      <c r="H129" s="732"/>
      <c r="I129" s="30">
        <v>2</v>
      </c>
      <c r="J129" s="33">
        <v>3750</v>
      </c>
      <c r="K129" s="33">
        <v>3750</v>
      </c>
      <c r="L129" s="468">
        <v>0</v>
      </c>
      <c r="M129" s="33">
        <f t="shared" si="1"/>
        <v>0</v>
      </c>
      <c r="N129" s="747"/>
      <c r="O129" s="728"/>
      <c r="P129" s="115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4.25" customHeight="1">
      <c r="A130" s="462"/>
      <c r="B130" s="803"/>
      <c r="C130" s="772"/>
      <c r="D130" s="30" t="s">
        <v>916</v>
      </c>
      <c r="E130" s="30" t="s">
        <v>917</v>
      </c>
      <c r="F130" s="766" t="s">
        <v>932</v>
      </c>
      <c r="G130" s="766" t="s">
        <v>238</v>
      </c>
      <c r="H130" s="855" t="s">
        <v>403</v>
      </c>
      <c r="I130" s="30">
        <v>3</v>
      </c>
      <c r="J130" s="33">
        <v>625</v>
      </c>
      <c r="K130" s="33">
        <v>625</v>
      </c>
      <c r="L130" s="468">
        <v>0</v>
      </c>
      <c r="M130" s="33">
        <f t="shared" si="1"/>
        <v>0</v>
      </c>
      <c r="N130" s="747"/>
      <c r="O130" s="728"/>
      <c r="P130" s="115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4.25" customHeight="1">
      <c r="A131" s="462"/>
      <c r="B131" s="803"/>
      <c r="C131" s="772"/>
      <c r="D131" s="30" t="s">
        <v>916</v>
      </c>
      <c r="E131" s="30" t="s">
        <v>920</v>
      </c>
      <c r="F131" s="759"/>
      <c r="G131" s="759"/>
      <c r="H131" s="759"/>
      <c r="I131" s="30">
        <v>3</v>
      </c>
      <c r="J131" s="33">
        <v>625</v>
      </c>
      <c r="K131" s="33">
        <v>625</v>
      </c>
      <c r="L131" s="468">
        <v>0</v>
      </c>
      <c r="M131" s="33">
        <f t="shared" si="1"/>
        <v>0</v>
      </c>
      <c r="N131" s="747"/>
      <c r="O131" s="728"/>
      <c r="P131" s="115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4.25" customHeight="1">
      <c r="A132" s="462"/>
      <c r="B132" s="803"/>
      <c r="C132" s="772"/>
      <c r="D132" s="30" t="s">
        <v>916</v>
      </c>
      <c r="E132" s="30" t="s">
        <v>921</v>
      </c>
      <c r="F132" s="732"/>
      <c r="G132" s="732"/>
      <c r="H132" s="732"/>
      <c r="I132" s="30">
        <v>2</v>
      </c>
      <c r="J132" s="33">
        <v>3750</v>
      </c>
      <c r="K132" s="33">
        <v>3750</v>
      </c>
      <c r="L132" s="468">
        <v>0</v>
      </c>
      <c r="M132" s="33">
        <f t="shared" si="1"/>
        <v>0</v>
      </c>
      <c r="N132" s="747"/>
      <c r="O132" s="728"/>
      <c r="P132" s="115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4.25" customHeight="1">
      <c r="A133" s="462"/>
      <c r="B133" s="803"/>
      <c r="C133" s="772"/>
      <c r="D133" s="30" t="s">
        <v>916</v>
      </c>
      <c r="E133" s="30" t="s">
        <v>920</v>
      </c>
      <c r="F133" s="766" t="s">
        <v>933</v>
      </c>
      <c r="G133" s="766" t="s">
        <v>238</v>
      </c>
      <c r="H133" s="855" t="s">
        <v>403</v>
      </c>
      <c r="I133" s="30">
        <v>3</v>
      </c>
      <c r="J133" s="33">
        <v>625</v>
      </c>
      <c r="K133" s="33">
        <v>625</v>
      </c>
      <c r="L133" s="468">
        <v>0</v>
      </c>
      <c r="M133" s="33">
        <f t="shared" si="1"/>
        <v>0</v>
      </c>
      <c r="N133" s="747"/>
      <c r="O133" s="728"/>
      <c r="P133" s="115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4.25" customHeight="1">
      <c r="A134" s="462"/>
      <c r="B134" s="803"/>
      <c r="C134" s="772"/>
      <c r="D134" s="30" t="s">
        <v>916</v>
      </c>
      <c r="E134" s="30" t="s">
        <v>921</v>
      </c>
      <c r="F134" s="732"/>
      <c r="G134" s="732"/>
      <c r="H134" s="732"/>
      <c r="I134" s="30">
        <v>2</v>
      </c>
      <c r="J134" s="33">
        <v>3750</v>
      </c>
      <c r="K134" s="33">
        <v>3750</v>
      </c>
      <c r="L134" s="468">
        <v>0</v>
      </c>
      <c r="M134" s="33">
        <f t="shared" si="1"/>
        <v>0</v>
      </c>
      <c r="N134" s="747"/>
      <c r="O134" s="728"/>
      <c r="P134" s="115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4.25" customHeight="1">
      <c r="A135" s="462"/>
      <c r="B135" s="803"/>
      <c r="C135" s="772"/>
      <c r="D135" s="30" t="s">
        <v>916</v>
      </c>
      <c r="E135" s="30" t="s">
        <v>920</v>
      </c>
      <c r="F135" s="766" t="s">
        <v>934</v>
      </c>
      <c r="G135" s="766" t="s">
        <v>238</v>
      </c>
      <c r="H135" s="855" t="s">
        <v>403</v>
      </c>
      <c r="I135" s="30">
        <v>3</v>
      </c>
      <c r="J135" s="33">
        <v>625</v>
      </c>
      <c r="K135" s="33">
        <v>625</v>
      </c>
      <c r="L135" s="468">
        <v>0</v>
      </c>
      <c r="M135" s="33">
        <f t="shared" si="1"/>
        <v>0</v>
      </c>
      <c r="N135" s="747"/>
      <c r="O135" s="728"/>
      <c r="P135" s="115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4.25" customHeight="1">
      <c r="A136" s="462"/>
      <c r="B136" s="837"/>
      <c r="C136" s="773"/>
      <c r="D136" s="42" t="s">
        <v>916</v>
      </c>
      <c r="E136" s="42" t="s">
        <v>921</v>
      </c>
      <c r="F136" s="775"/>
      <c r="G136" s="775"/>
      <c r="H136" s="775"/>
      <c r="I136" s="42">
        <v>2</v>
      </c>
      <c r="J136" s="47">
        <v>3750</v>
      </c>
      <c r="K136" s="47">
        <v>3750</v>
      </c>
      <c r="L136" s="469">
        <v>0</v>
      </c>
      <c r="M136" s="47">
        <f t="shared" si="1"/>
        <v>0</v>
      </c>
      <c r="N136" s="794"/>
      <c r="O136" s="740"/>
      <c r="P136" s="115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4.25" customHeight="1">
      <c r="A137" s="462"/>
      <c r="B137" s="857">
        <v>9</v>
      </c>
      <c r="C137" s="771" t="s">
        <v>1079</v>
      </c>
      <c r="D137" s="774" t="s">
        <v>916</v>
      </c>
      <c r="E137" s="24" t="s">
        <v>922</v>
      </c>
      <c r="F137" s="774" t="s">
        <v>929</v>
      </c>
      <c r="G137" s="774" t="s">
        <v>29</v>
      </c>
      <c r="H137" s="856" t="s">
        <v>403</v>
      </c>
      <c r="I137" s="24">
        <v>3</v>
      </c>
      <c r="J137" s="27">
        <v>25000</v>
      </c>
      <c r="K137" s="27">
        <v>25000</v>
      </c>
      <c r="L137" s="472">
        <v>1</v>
      </c>
      <c r="M137" s="27">
        <f t="shared" si="1"/>
        <v>25000</v>
      </c>
      <c r="N137" s="793">
        <v>25000</v>
      </c>
      <c r="O137" s="729">
        <f>N137*20%</f>
        <v>5000</v>
      </c>
      <c r="P137" s="115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4.25" customHeight="1">
      <c r="A138" s="462"/>
      <c r="B138" s="837"/>
      <c r="C138" s="773"/>
      <c r="D138" s="775"/>
      <c r="E138" s="42" t="s">
        <v>923</v>
      </c>
      <c r="F138" s="775"/>
      <c r="G138" s="775"/>
      <c r="H138" s="775"/>
      <c r="I138" s="42">
        <v>3</v>
      </c>
      <c r="J138" s="47">
        <v>6250</v>
      </c>
      <c r="K138" s="47">
        <v>6250</v>
      </c>
      <c r="L138" s="469">
        <v>0</v>
      </c>
      <c r="M138" s="47">
        <f t="shared" si="1"/>
        <v>0</v>
      </c>
      <c r="N138" s="794"/>
      <c r="O138" s="740"/>
      <c r="P138" s="115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4.25" customHeight="1">
      <c r="A139" s="462"/>
      <c r="B139" s="857">
        <v>10</v>
      </c>
      <c r="C139" s="771" t="s">
        <v>1080</v>
      </c>
      <c r="D139" s="24" t="s">
        <v>916</v>
      </c>
      <c r="E139" s="24" t="s">
        <v>917</v>
      </c>
      <c r="F139" s="774" t="s">
        <v>915</v>
      </c>
      <c r="G139" s="774" t="s">
        <v>29</v>
      </c>
      <c r="H139" s="856" t="s">
        <v>403</v>
      </c>
      <c r="I139" s="24">
        <v>3</v>
      </c>
      <c r="J139" s="27">
        <v>6250</v>
      </c>
      <c r="K139" s="27">
        <v>6250</v>
      </c>
      <c r="L139" s="472">
        <v>0</v>
      </c>
      <c r="M139" s="27">
        <f t="shared" si="1"/>
        <v>0</v>
      </c>
      <c r="N139" s="793">
        <f>SUM(M139:M177)</f>
        <v>75000</v>
      </c>
      <c r="O139" s="729">
        <f>N139*20%</f>
        <v>15000</v>
      </c>
      <c r="P139" s="115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4.25" customHeight="1">
      <c r="A140" s="462"/>
      <c r="B140" s="803"/>
      <c r="C140" s="772"/>
      <c r="D140" s="30" t="s">
        <v>916</v>
      </c>
      <c r="E140" s="30" t="s">
        <v>920</v>
      </c>
      <c r="F140" s="759"/>
      <c r="G140" s="759"/>
      <c r="H140" s="759"/>
      <c r="I140" s="30">
        <v>3</v>
      </c>
      <c r="J140" s="33">
        <v>6250</v>
      </c>
      <c r="K140" s="33">
        <v>6250</v>
      </c>
      <c r="L140" s="468">
        <v>0</v>
      </c>
      <c r="M140" s="33">
        <f t="shared" si="1"/>
        <v>0</v>
      </c>
      <c r="N140" s="747"/>
      <c r="O140" s="728"/>
      <c r="P140" s="115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4.25" customHeight="1">
      <c r="A141" s="462"/>
      <c r="B141" s="803"/>
      <c r="C141" s="772"/>
      <c r="D141" s="30" t="s">
        <v>916</v>
      </c>
      <c r="E141" s="30" t="s">
        <v>921</v>
      </c>
      <c r="F141" s="759"/>
      <c r="G141" s="759"/>
      <c r="H141" s="759"/>
      <c r="I141" s="30">
        <v>2</v>
      </c>
      <c r="J141" s="33">
        <v>37500</v>
      </c>
      <c r="K141" s="33">
        <v>37500</v>
      </c>
      <c r="L141" s="468">
        <v>0</v>
      </c>
      <c r="M141" s="33">
        <f t="shared" si="1"/>
        <v>0</v>
      </c>
      <c r="N141" s="747"/>
      <c r="O141" s="728"/>
      <c r="P141" s="115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4.25" customHeight="1">
      <c r="A142" s="462"/>
      <c r="B142" s="803"/>
      <c r="C142" s="772"/>
      <c r="D142" s="30" t="s">
        <v>916</v>
      </c>
      <c r="E142" s="30" t="s">
        <v>922</v>
      </c>
      <c r="F142" s="759"/>
      <c r="G142" s="759"/>
      <c r="H142" s="759"/>
      <c r="I142" s="30">
        <v>3</v>
      </c>
      <c r="J142" s="33">
        <v>6250</v>
      </c>
      <c r="K142" s="33">
        <v>6250</v>
      </c>
      <c r="L142" s="468">
        <v>0</v>
      </c>
      <c r="M142" s="33">
        <f t="shared" si="1"/>
        <v>0</v>
      </c>
      <c r="N142" s="747"/>
      <c r="O142" s="728"/>
      <c r="P142" s="115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4.25" customHeight="1">
      <c r="A143" s="462"/>
      <c r="B143" s="803"/>
      <c r="C143" s="772"/>
      <c r="D143" s="30" t="s">
        <v>916</v>
      </c>
      <c r="E143" s="30" t="s">
        <v>923</v>
      </c>
      <c r="F143" s="732"/>
      <c r="G143" s="732"/>
      <c r="H143" s="732"/>
      <c r="I143" s="30">
        <v>3</v>
      </c>
      <c r="J143" s="33">
        <v>6250</v>
      </c>
      <c r="K143" s="33">
        <v>6250</v>
      </c>
      <c r="L143" s="468">
        <v>0</v>
      </c>
      <c r="M143" s="33">
        <f t="shared" si="1"/>
        <v>0</v>
      </c>
      <c r="N143" s="747"/>
      <c r="O143" s="728"/>
      <c r="P143" s="115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4.25" customHeight="1">
      <c r="A144" s="462"/>
      <c r="B144" s="803"/>
      <c r="C144" s="772"/>
      <c r="D144" s="30" t="s">
        <v>916</v>
      </c>
      <c r="E144" s="30" t="s">
        <v>917</v>
      </c>
      <c r="F144" s="855" t="s">
        <v>924</v>
      </c>
      <c r="G144" s="766" t="s">
        <v>29</v>
      </c>
      <c r="H144" s="855" t="s">
        <v>403</v>
      </c>
      <c r="I144" s="30">
        <v>3</v>
      </c>
      <c r="J144" s="467">
        <v>6250</v>
      </c>
      <c r="K144" s="467">
        <v>6250</v>
      </c>
      <c r="L144" s="468">
        <v>0</v>
      </c>
      <c r="M144" s="33">
        <f t="shared" si="1"/>
        <v>0</v>
      </c>
      <c r="N144" s="747"/>
      <c r="O144" s="728"/>
      <c r="P144" s="115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4.25" customHeight="1">
      <c r="A145" s="462"/>
      <c r="B145" s="803"/>
      <c r="C145" s="772"/>
      <c r="D145" s="30" t="s">
        <v>916</v>
      </c>
      <c r="E145" s="30" t="s">
        <v>920</v>
      </c>
      <c r="F145" s="759"/>
      <c r="G145" s="759"/>
      <c r="H145" s="759"/>
      <c r="I145" s="30">
        <v>3</v>
      </c>
      <c r="J145" s="467">
        <v>6250</v>
      </c>
      <c r="K145" s="467">
        <v>6250</v>
      </c>
      <c r="L145" s="468">
        <v>0</v>
      </c>
      <c r="M145" s="33">
        <f t="shared" si="1"/>
        <v>0</v>
      </c>
      <c r="N145" s="747"/>
      <c r="O145" s="728"/>
      <c r="P145" s="115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4.25" customHeight="1">
      <c r="A146" s="462"/>
      <c r="B146" s="803"/>
      <c r="C146" s="772"/>
      <c r="D146" s="30" t="s">
        <v>916</v>
      </c>
      <c r="E146" s="30" t="s">
        <v>921</v>
      </c>
      <c r="F146" s="759"/>
      <c r="G146" s="759"/>
      <c r="H146" s="759"/>
      <c r="I146" s="30">
        <v>2</v>
      </c>
      <c r="J146" s="467">
        <v>37500</v>
      </c>
      <c r="K146" s="467">
        <v>37500</v>
      </c>
      <c r="L146" s="468">
        <v>2</v>
      </c>
      <c r="M146" s="33">
        <f t="shared" si="1"/>
        <v>75000</v>
      </c>
      <c r="N146" s="747"/>
      <c r="O146" s="728"/>
      <c r="P146" s="115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4.25" customHeight="1">
      <c r="A147" s="462"/>
      <c r="B147" s="803"/>
      <c r="C147" s="772"/>
      <c r="D147" s="30" t="s">
        <v>916</v>
      </c>
      <c r="E147" s="766" t="s">
        <v>922</v>
      </c>
      <c r="F147" s="759"/>
      <c r="G147" s="759"/>
      <c r="H147" s="759"/>
      <c r="I147" s="30">
        <v>3</v>
      </c>
      <c r="J147" s="467">
        <v>6250</v>
      </c>
      <c r="K147" s="467">
        <v>6250</v>
      </c>
      <c r="L147" s="468">
        <v>0</v>
      </c>
      <c r="M147" s="33">
        <f t="shared" si="1"/>
        <v>0</v>
      </c>
      <c r="N147" s="747"/>
      <c r="O147" s="728"/>
      <c r="P147" s="115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4.25" customHeight="1">
      <c r="A148" s="462"/>
      <c r="B148" s="803"/>
      <c r="C148" s="772"/>
      <c r="D148" s="30" t="s">
        <v>916</v>
      </c>
      <c r="E148" s="732"/>
      <c r="F148" s="732"/>
      <c r="G148" s="732"/>
      <c r="H148" s="732"/>
      <c r="I148" s="30">
        <v>2</v>
      </c>
      <c r="J148" s="467">
        <v>9375</v>
      </c>
      <c r="K148" s="467">
        <v>9375</v>
      </c>
      <c r="L148" s="468">
        <v>0</v>
      </c>
      <c r="M148" s="33">
        <f t="shared" si="1"/>
        <v>0</v>
      </c>
      <c r="N148" s="747"/>
      <c r="O148" s="728"/>
      <c r="P148" s="115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4.25" customHeight="1">
      <c r="A149" s="462"/>
      <c r="B149" s="803"/>
      <c r="C149" s="772"/>
      <c r="D149" s="30" t="s">
        <v>916</v>
      </c>
      <c r="E149" s="30" t="s">
        <v>920</v>
      </c>
      <c r="F149" s="766" t="s">
        <v>925</v>
      </c>
      <c r="G149" s="766" t="s">
        <v>29</v>
      </c>
      <c r="H149" s="855" t="s">
        <v>403</v>
      </c>
      <c r="I149" s="30">
        <v>3</v>
      </c>
      <c r="J149" s="467">
        <v>6250</v>
      </c>
      <c r="K149" s="467">
        <v>6250</v>
      </c>
      <c r="L149" s="468">
        <v>0</v>
      </c>
      <c r="M149" s="33">
        <f t="shared" si="1"/>
        <v>0</v>
      </c>
      <c r="N149" s="747"/>
      <c r="O149" s="728"/>
      <c r="P149" s="115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4.25" customHeight="1">
      <c r="A150" s="462"/>
      <c r="B150" s="803"/>
      <c r="C150" s="772"/>
      <c r="D150" s="30" t="s">
        <v>916</v>
      </c>
      <c r="E150" s="30" t="s">
        <v>921</v>
      </c>
      <c r="F150" s="759"/>
      <c r="G150" s="759"/>
      <c r="H150" s="759"/>
      <c r="I150" s="30">
        <v>2</v>
      </c>
      <c r="J150" s="467">
        <v>37500</v>
      </c>
      <c r="K150" s="467">
        <v>37500</v>
      </c>
      <c r="L150" s="468">
        <v>0</v>
      </c>
      <c r="M150" s="33">
        <f t="shared" si="1"/>
        <v>0</v>
      </c>
      <c r="N150" s="747"/>
      <c r="O150" s="728"/>
      <c r="P150" s="115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4.25" customHeight="1">
      <c r="A151" s="462"/>
      <c r="B151" s="803"/>
      <c r="C151" s="772"/>
      <c r="D151" s="30" t="s">
        <v>916</v>
      </c>
      <c r="E151" s="766" t="s">
        <v>923</v>
      </c>
      <c r="F151" s="759"/>
      <c r="G151" s="732"/>
      <c r="H151" s="759"/>
      <c r="I151" s="30">
        <v>3</v>
      </c>
      <c r="J151" s="467">
        <v>6250</v>
      </c>
      <c r="K151" s="467">
        <v>6250</v>
      </c>
      <c r="L151" s="468">
        <v>0</v>
      </c>
      <c r="M151" s="33">
        <f t="shared" si="1"/>
        <v>0</v>
      </c>
      <c r="N151" s="747"/>
      <c r="O151" s="728"/>
      <c r="P151" s="115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4.25" customHeight="1">
      <c r="A152" s="462"/>
      <c r="B152" s="803"/>
      <c r="C152" s="772"/>
      <c r="D152" s="30" t="s">
        <v>916</v>
      </c>
      <c r="E152" s="732"/>
      <c r="F152" s="732"/>
      <c r="G152" s="30" t="s">
        <v>396</v>
      </c>
      <c r="H152" s="732"/>
      <c r="I152" s="30">
        <v>2</v>
      </c>
      <c r="J152" s="467">
        <v>1875</v>
      </c>
      <c r="K152" s="467">
        <v>1875</v>
      </c>
      <c r="L152" s="468">
        <v>0</v>
      </c>
      <c r="M152" s="33">
        <f t="shared" si="1"/>
        <v>0</v>
      </c>
      <c r="N152" s="747"/>
      <c r="O152" s="728"/>
      <c r="P152" s="115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4.25" customHeight="1">
      <c r="A153" s="462"/>
      <c r="B153" s="803"/>
      <c r="C153" s="772"/>
      <c r="D153" s="30" t="s">
        <v>916</v>
      </c>
      <c r="E153" s="30" t="s">
        <v>922</v>
      </c>
      <c r="F153" s="766" t="s">
        <v>928</v>
      </c>
      <c r="G153" s="766" t="s">
        <v>396</v>
      </c>
      <c r="H153" s="855" t="s">
        <v>403</v>
      </c>
      <c r="I153" s="204">
        <v>2</v>
      </c>
      <c r="J153" s="467">
        <v>1875</v>
      </c>
      <c r="K153" s="467">
        <v>1875</v>
      </c>
      <c r="L153" s="468">
        <v>0</v>
      </c>
      <c r="M153" s="33">
        <f t="shared" si="1"/>
        <v>0</v>
      </c>
      <c r="N153" s="747"/>
      <c r="O153" s="728"/>
      <c r="P153" s="115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4.25" customHeight="1">
      <c r="A154" s="462"/>
      <c r="B154" s="803"/>
      <c r="C154" s="772"/>
      <c r="D154" s="30" t="s">
        <v>916</v>
      </c>
      <c r="E154" s="30" t="s">
        <v>923</v>
      </c>
      <c r="F154" s="759"/>
      <c r="G154" s="732"/>
      <c r="H154" s="759"/>
      <c r="I154" s="204">
        <v>2</v>
      </c>
      <c r="J154" s="33">
        <v>1875</v>
      </c>
      <c r="K154" s="33">
        <v>1875</v>
      </c>
      <c r="L154" s="468">
        <v>0</v>
      </c>
      <c r="M154" s="33">
        <f t="shared" si="1"/>
        <v>0</v>
      </c>
      <c r="N154" s="747"/>
      <c r="O154" s="728"/>
      <c r="P154" s="115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4.25" customHeight="1">
      <c r="A155" s="462"/>
      <c r="B155" s="803"/>
      <c r="C155" s="772"/>
      <c r="D155" s="30" t="s">
        <v>916</v>
      </c>
      <c r="E155" s="30" t="s">
        <v>922</v>
      </c>
      <c r="F155" s="759"/>
      <c r="G155" s="766" t="s">
        <v>29</v>
      </c>
      <c r="H155" s="759"/>
      <c r="I155" s="204">
        <v>3</v>
      </c>
      <c r="J155" s="33">
        <v>25000</v>
      </c>
      <c r="K155" s="33">
        <v>25000</v>
      </c>
      <c r="L155" s="468">
        <v>0</v>
      </c>
      <c r="M155" s="33">
        <f t="shared" si="1"/>
        <v>0</v>
      </c>
      <c r="N155" s="747"/>
      <c r="O155" s="728"/>
      <c r="P155" s="115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4.25" customHeight="1">
      <c r="A156" s="462"/>
      <c r="B156" s="803"/>
      <c r="C156" s="772"/>
      <c r="D156" s="30" t="s">
        <v>916</v>
      </c>
      <c r="E156" s="30" t="s">
        <v>923</v>
      </c>
      <c r="F156" s="732"/>
      <c r="G156" s="732"/>
      <c r="H156" s="732"/>
      <c r="I156" s="204">
        <v>3</v>
      </c>
      <c r="J156" s="33">
        <v>6250</v>
      </c>
      <c r="K156" s="33">
        <v>6250</v>
      </c>
      <c r="L156" s="468">
        <v>0</v>
      </c>
      <c r="M156" s="33">
        <f t="shared" si="1"/>
        <v>0</v>
      </c>
      <c r="N156" s="747"/>
      <c r="O156" s="728"/>
      <c r="P156" s="115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4.25" customHeight="1">
      <c r="A157" s="462"/>
      <c r="B157" s="803"/>
      <c r="C157" s="772"/>
      <c r="D157" s="30" t="s">
        <v>916</v>
      </c>
      <c r="E157" s="30" t="s">
        <v>920</v>
      </c>
      <c r="F157" s="766" t="s">
        <v>926</v>
      </c>
      <c r="G157" s="766" t="s">
        <v>29</v>
      </c>
      <c r="H157" s="855" t="s">
        <v>403</v>
      </c>
      <c r="I157" s="204">
        <v>3</v>
      </c>
      <c r="J157" s="467">
        <v>6250</v>
      </c>
      <c r="K157" s="467">
        <v>6250</v>
      </c>
      <c r="L157" s="468">
        <v>0</v>
      </c>
      <c r="M157" s="33">
        <f t="shared" si="1"/>
        <v>0</v>
      </c>
      <c r="N157" s="747"/>
      <c r="O157" s="728"/>
      <c r="P157" s="115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4.25" customHeight="1">
      <c r="A158" s="462"/>
      <c r="B158" s="803"/>
      <c r="C158" s="772"/>
      <c r="D158" s="30" t="s">
        <v>916</v>
      </c>
      <c r="E158" s="30" t="s">
        <v>921</v>
      </c>
      <c r="F158" s="759"/>
      <c r="G158" s="732"/>
      <c r="H158" s="759"/>
      <c r="I158" s="204">
        <v>2</v>
      </c>
      <c r="J158" s="467">
        <v>37500</v>
      </c>
      <c r="K158" s="467">
        <v>37500</v>
      </c>
      <c r="L158" s="468">
        <v>0</v>
      </c>
      <c r="M158" s="33">
        <f t="shared" si="1"/>
        <v>0</v>
      </c>
      <c r="N158" s="747"/>
      <c r="O158" s="728"/>
      <c r="P158" s="115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4.25" customHeight="1">
      <c r="A159" s="462"/>
      <c r="B159" s="803"/>
      <c r="C159" s="772"/>
      <c r="D159" s="30" t="s">
        <v>916</v>
      </c>
      <c r="E159" s="30" t="s">
        <v>922</v>
      </c>
      <c r="F159" s="759"/>
      <c r="G159" s="766" t="s">
        <v>396</v>
      </c>
      <c r="H159" s="759"/>
      <c r="I159" s="204">
        <v>2</v>
      </c>
      <c r="J159" s="467">
        <v>1875</v>
      </c>
      <c r="K159" s="467">
        <v>1875</v>
      </c>
      <c r="L159" s="468">
        <v>0</v>
      </c>
      <c r="M159" s="33">
        <f t="shared" si="1"/>
        <v>0</v>
      </c>
      <c r="N159" s="747"/>
      <c r="O159" s="728"/>
      <c r="P159" s="115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4.25" customHeight="1">
      <c r="A160" s="462"/>
      <c r="B160" s="803"/>
      <c r="C160" s="772"/>
      <c r="D160" s="30" t="s">
        <v>916</v>
      </c>
      <c r="E160" s="30" t="s">
        <v>923</v>
      </c>
      <c r="F160" s="732"/>
      <c r="G160" s="732"/>
      <c r="H160" s="759"/>
      <c r="I160" s="204">
        <v>2</v>
      </c>
      <c r="J160" s="467">
        <v>1875</v>
      </c>
      <c r="K160" s="467">
        <v>1875</v>
      </c>
      <c r="L160" s="468">
        <v>0</v>
      </c>
      <c r="M160" s="33">
        <f t="shared" si="1"/>
        <v>0</v>
      </c>
      <c r="N160" s="747"/>
      <c r="O160" s="728"/>
      <c r="P160" s="115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4.25" customHeight="1">
      <c r="A161" s="462"/>
      <c r="B161" s="803"/>
      <c r="C161" s="772"/>
      <c r="D161" s="30" t="s">
        <v>916</v>
      </c>
      <c r="E161" s="30" t="s">
        <v>921</v>
      </c>
      <c r="F161" s="766" t="s">
        <v>927</v>
      </c>
      <c r="G161" s="766" t="s">
        <v>29</v>
      </c>
      <c r="H161" s="759"/>
      <c r="I161" s="30">
        <v>2</v>
      </c>
      <c r="J161" s="467">
        <v>37500</v>
      </c>
      <c r="K161" s="467">
        <v>37500</v>
      </c>
      <c r="L161" s="468">
        <v>0</v>
      </c>
      <c r="M161" s="33">
        <f t="shared" si="1"/>
        <v>0</v>
      </c>
      <c r="N161" s="747"/>
      <c r="O161" s="728"/>
      <c r="P161" s="115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4.25" customHeight="1">
      <c r="A162" s="462"/>
      <c r="B162" s="803"/>
      <c r="C162" s="772"/>
      <c r="D162" s="30" t="s">
        <v>916</v>
      </c>
      <c r="E162" s="766" t="s">
        <v>923</v>
      </c>
      <c r="F162" s="759"/>
      <c r="G162" s="732"/>
      <c r="H162" s="759"/>
      <c r="I162" s="30">
        <v>3</v>
      </c>
      <c r="J162" s="467">
        <v>6250</v>
      </c>
      <c r="K162" s="467">
        <v>6250</v>
      </c>
      <c r="L162" s="468">
        <v>0</v>
      </c>
      <c r="M162" s="33">
        <f t="shared" si="1"/>
        <v>0</v>
      </c>
      <c r="N162" s="747"/>
      <c r="O162" s="728"/>
      <c r="P162" s="115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4.25" customHeight="1">
      <c r="A163" s="462"/>
      <c r="B163" s="803"/>
      <c r="C163" s="772"/>
      <c r="D163" s="30" t="s">
        <v>916</v>
      </c>
      <c r="E163" s="732"/>
      <c r="F163" s="732"/>
      <c r="G163" s="30" t="s">
        <v>396</v>
      </c>
      <c r="H163" s="759"/>
      <c r="I163" s="30">
        <v>2</v>
      </c>
      <c r="J163" s="467">
        <v>1875</v>
      </c>
      <c r="K163" s="467">
        <v>1875</v>
      </c>
      <c r="L163" s="468">
        <v>0</v>
      </c>
      <c r="M163" s="33">
        <f t="shared" si="1"/>
        <v>0</v>
      </c>
      <c r="N163" s="747"/>
      <c r="O163" s="728"/>
      <c r="P163" s="115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4.25" customHeight="1">
      <c r="A164" s="462"/>
      <c r="B164" s="803"/>
      <c r="C164" s="772"/>
      <c r="D164" s="30" t="s">
        <v>916</v>
      </c>
      <c r="E164" s="766" t="s">
        <v>921</v>
      </c>
      <c r="F164" s="766" t="s">
        <v>930</v>
      </c>
      <c r="G164" s="30" t="s">
        <v>29</v>
      </c>
      <c r="H164" s="759"/>
      <c r="I164" s="30">
        <v>2</v>
      </c>
      <c r="J164" s="33">
        <v>37500</v>
      </c>
      <c r="K164" s="33">
        <v>37500</v>
      </c>
      <c r="L164" s="468">
        <v>0</v>
      </c>
      <c r="M164" s="33">
        <f t="shared" si="1"/>
        <v>0</v>
      </c>
      <c r="N164" s="747"/>
      <c r="O164" s="728"/>
      <c r="P164" s="115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4.25" customHeight="1">
      <c r="A165" s="462"/>
      <c r="B165" s="803"/>
      <c r="C165" s="772"/>
      <c r="D165" s="30" t="s">
        <v>916</v>
      </c>
      <c r="E165" s="732"/>
      <c r="F165" s="732"/>
      <c r="G165" s="30" t="s">
        <v>238</v>
      </c>
      <c r="H165" s="732"/>
      <c r="I165" s="30">
        <v>2</v>
      </c>
      <c r="J165" s="33">
        <v>937.5</v>
      </c>
      <c r="K165" s="33">
        <v>937.5</v>
      </c>
      <c r="L165" s="468">
        <v>0</v>
      </c>
      <c r="M165" s="33">
        <f t="shared" si="1"/>
        <v>0</v>
      </c>
      <c r="N165" s="747"/>
      <c r="O165" s="728"/>
      <c r="P165" s="115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4.25" customHeight="1">
      <c r="A166" s="462"/>
      <c r="B166" s="803"/>
      <c r="C166" s="772"/>
      <c r="D166" s="30" t="s">
        <v>916</v>
      </c>
      <c r="E166" s="30" t="s">
        <v>917</v>
      </c>
      <c r="F166" s="766" t="s">
        <v>931</v>
      </c>
      <c r="G166" s="766" t="s">
        <v>238</v>
      </c>
      <c r="H166" s="855" t="s">
        <v>403</v>
      </c>
      <c r="I166" s="30">
        <v>3</v>
      </c>
      <c r="J166" s="33">
        <v>625</v>
      </c>
      <c r="K166" s="33">
        <v>625</v>
      </c>
      <c r="L166" s="468">
        <v>0</v>
      </c>
      <c r="M166" s="33">
        <f t="shared" si="1"/>
        <v>0</v>
      </c>
      <c r="N166" s="747"/>
      <c r="O166" s="728"/>
      <c r="P166" s="115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4.25" customHeight="1">
      <c r="A167" s="462"/>
      <c r="B167" s="803"/>
      <c r="C167" s="772"/>
      <c r="D167" s="30" t="s">
        <v>916</v>
      </c>
      <c r="E167" s="30" t="s">
        <v>920</v>
      </c>
      <c r="F167" s="759"/>
      <c r="G167" s="759"/>
      <c r="H167" s="759"/>
      <c r="I167" s="30">
        <v>3</v>
      </c>
      <c r="J167" s="33">
        <v>625</v>
      </c>
      <c r="K167" s="33">
        <v>625</v>
      </c>
      <c r="L167" s="468">
        <v>0</v>
      </c>
      <c r="M167" s="33">
        <f t="shared" si="1"/>
        <v>0</v>
      </c>
      <c r="N167" s="747"/>
      <c r="O167" s="728"/>
      <c r="P167" s="115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4.25" customHeight="1">
      <c r="A168" s="462"/>
      <c r="B168" s="803"/>
      <c r="C168" s="772"/>
      <c r="D168" s="30" t="s">
        <v>916</v>
      </c>
      <c r="E168" s="30" t="s">
        <v>921</v>
      </c>
      <c r="F168" s="732"/>
      <c r="G168" s="732"/>
      <c r="H168" s="732"/>
      <c r="I168" s="30">
        <v>2</v>
      </c>
      <c r="J168" s="33">
        <v>3750</v>
      </c>
      <c r="K168" s="33">
        <v>3750</v>
      </c>
      <c r="L168" s="468">
        <v>0</v>
      </c>
      <c r="M168" s="33">
        <f t="shared" si="1"/>
        <v>0</v>
      </c>
      <c r="N168" s="747"/>
      <c r="O168" s="728"/>
      <c r="P168" s="115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4.25" customHeight="1">
      <c r="A169" s="462"/>
      <c r="B169" s="803"/>
      <c r="C169" s="772"/>
      <c r="D169" s="30" t="s">
        <v>916</v>
      </c>
      <c r="E169" s="30" t="s">
        <v>917</v>
      </c>
      <c r="F169" s="766" t="s">
        <v>932</v>
      </c>
      <c r="G169" s="766" t="s">
        <v>238</v>
      </c>
      <c r="H169" s="855" t="s">
        <v>403</v>
      </c>
      <c r="I169" s="30">
        <v>3</v>
      </c>
      <c r="J169" s="33">
        <v>625</v>
      </c>
      <c r="K169" s="33">
        <v>625</v>
      </c>
      <c r="L169" s="468">
        <v>0</v>
      </c>
      <c r="M169" s="33">
        <f t="shared" si="1"/>
        <v>0</v>
      </c>
      <c r="N169" s="747"/>
      <c r="O169" s="728"/>
      <c r="P169" s="115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4.25" customHeight="1">
      <c r="A170" s="462"/>
      <c r="B170" s="803"/>
      <c r="C170" s="772"/>
      <c r="D170" s="30" t="s">
        <v>916</v>
      </c>
      <c r="E170" s="30" t="s">
        <v>920</v>
      </c>
      <c r="F170" s="759"/>
      <c r="G170" s="759"/>
      <c r="H170" s="759"/>
      <c r="I170" s="30">
        <v>3</v>
      </c>
      <c r="J170" s="33">
        <v>625</v>
      </c>
      <c r="K170" s="33">
        <v>625</v>
      </c>
      <c r="L170" s="468">
        <v>0</v>
      </c>
      <c r="M170" s="33">
        <f t="shared" si="1"/>
        <v>0</v>
      </c>
      <c r="N170" s="747"/>
      <c r="O170" s="728"/>
      <c r="P170" s="115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4.25" customHeight="1">
      <c r="A171" s="462"/>
      <c r="B171" s="803"/>
      <c r="C171" s="772"/>
      <c r="D171" s="30" t="s">
        <v>916</v>
      </c>
      <c r="E171" s="30" t="s">
        <v>921</v>
      </c>
      <c r="F171" s="732"/>
      <c r="G171" s="732"/>
      <c r="H171" s="732"/>
      <c r="I171" s="30">
        <v>2</v>
      </c>
      <c r="J171" s="33">
        <v>3750</v>
      </c>
      <c r="K171" s="33">
        <v>3750</v>
      </c>
      <c r="L171" s="468">
        <v>0</v>
      </c>
      <c r="M171" s="33">
        <f t="shared" si="1"/>
        <v>0</v>
      </c>
      <c r="N171" s="747"/>
      <c r="O171" s="728"/>
      <c r="P171" s="115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4.25" customHeight="1">
      <c r="A172" s="462"/>
      <c r="B172" s="803"/>
      <c r="C172" s="772"/>
      <c r="D172" s="30" t="s">
        <v>916</v>
      </c>
      <c r="E172" s="30" t="s">
        <v>920</v>
      </c>
      <c r="F172" s="766" t="s">
        <v>933</v>
      </c>
      <c r="G172" s="766" t="s">
        <v>238</v>
      </c>
      <c r="H172" s="855" t="s">
        <v>403</v>
      </c>
      <c r="I172" s="30">
        <v>3</v>
      </c>
      <c r="J172" s="33">
        <v>625</v>
      </c>
      <c r="K172" s="33">
        <v>625</v>
      </c>
      <c r="L172" s="468">
        <v>0</v>
      </c>
      <c r="M172" s="33">
        <f t="shared" si="1"/>
        <v>0</v>
      </c>
      <c r="N172" s="747"/>
      <c r="O172" s="728"/>
      <c r="P172" s="115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4.25" customHeight="1">
      <c r="A173" s="462"/>
      <c r="B173" s="803"/>
      <c r="C173" s="772"/>
      <c r="D173" s="30" t="s">
        <v>916</v>
      </c>
      <c r="E173" s="30" t="s">
        <v>921</v>
      </c>
      <c r="F173" s="732"/>
      <c r="G173" s="732"/>
      <c r="H173" s="732"/>
      <c r="I173" s="30">
        <v>2</v>
      </c>
      <c r="J173" s="33">
        <v>3750</v>
      </c>
      <c r="K173" s="33">
        <v>3750</v>
      </c>
      <c r="L173" s="468">
        <v>0</v>
      </c>
      <c r="M173" s="33">
        <f t="shared" si="1"/>
        <v>0</v>
      </c>
      <c r="N173" s="747"/>
      <c r="O173" s="728"/>
      <c r="P173" s="115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4.25" customHeight="1">
      <c r="A174" s="462"/>
      <c r="B174" s="803"/>
      <c r="C174" s="772"/>
      <c r="D174" s="30" t="s">
        <v>916</v>
      </c>
      <c r="E174" s="30" t="s">
        <v>920</v>
      </c>
      <c r="F174" s="766" t="s">
        <v>934</v>
      </c>
      <c r="G174" s="766" t="s">
        <v>238</v>
      </c>
      <c r="H174" s="855" t="s">
        <v>403</v>
      </c>
      <c r="I174" s="30">
        <v>3</v>
      </c>
      <c r="J174" s="33">
        <v>625</v>
      </c>
      <c r="K174" s="33">
        <v>625</v>
      </c>
      <c r="L174" s="468">
        <v>0</v>
      </c>
      <c r="M174" s="33">
        <f t="shared" si="1"/>
        <v>0</v>
      </c>
      <c r="N174" s="747"/>
      <c r="O174" s="728"/>
      <c r="P174" s="115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4.25" customHeight="1">
      <c r="A175" s="462"/>
      <c r="B175" s="803"/>
      <c r="C175" s="772"/>
      <c r="D175" s="30" t="s">
        <v>916</v>
      </c>
      <c r="E175" s="30" t="s">
        <v>921</v>
      </c>
      <c r="F175" s="732"/>
      <c r="G175" s="732"/>
      <c r="H175" s="732"/>
      <c r="I175" s="30">
        <v>2</v>
      </c>
      <c r="J175" s="33">
        <v>3750</v>
      </c>
      <c r="K175" s="33">
        <v>3750</v>
      </c>
      <c r="L175" s="468">
        <v>0</v>
      </c>
      <c r="M175" s="33">
        <f t="shared" si="1"/>
        <v>0</v>
      </c>
      <c r="N175" s="747"/>
      <c r="O175" s="728"/>
      <c r="P175" s="115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4.25" customHeight="1">
      <c r="A176" s="462"/>
      <c r="B176" s="803"/>
      <c r="C176" s="772"/>
      <c r="D176" s="30" t="s">
        <v>916</v>
      </c>
      <c r="E176" s="30" t="s">
        <v>922</v>
      </c>
      <c r="F176" s="766" t="s">
        <v>929</v>
      </c>
      <c r="G176" s="766" t="s">
        <v>29</v>
      </c>
      <c r="H176" s="855" t="s">
        <v>403</v>
      </c>
      <c r="I176" s="30">
        <v>3</v>
      </c>
      <c r="J176" s="33">
        <v>25000</v>
      </c>
      <c r="K176" s="33">
        <v>25000</v>
      </c>
      <c r="L176" s="468">
        <v>0</v>
      </c>
      <c r="M176" s="33">
        <f t="shared" si="1"/>
        <v>0</v>
      </c>
      <c r="N176" s="747"/>
      <c r="O176" s="728"/>
      <c r="P176" s="115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4.25" customHeight="1">
      <c r="A177" s="462"/>
      <c r="B177" s="837"/>
      <c r="C177" s="773"/>
      <c r="D177" s="42" t="s">
        <v>916</v>
      </c>
      <c r="E177" s="42" t="s">
        <v>923</v>
      </c>
      <c r="F177" s="775"/>
      <c r="G177" s="775"/>
      <c r="H177" s="775"/>
      <c r="I177" s="42">
        <v>3</v>
      </c>
      <c r="J177" s="47">
        <v>6250</v>
      </c>
      <c r="K177" s="47">
        <v>6250</v>
      </c>
      <c r="L177" s="469">
        <v>0</v>
      </c>
      <c r="M177" s="47">
        <f t="shared" si="1"/>
        <v>0</v>
      </c>
      <c r="N177" s="794"/>
      <c r="O177" s="740"/>
      <c r="P177" s="115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4.25" customHeight="1">
      <c r="A178" s="462"/>
      <c r="B178" s="857">
        <v>11</v>
      </c>
      <c r="C178" s="771" t="s">
        <v>1081</v>
      </c>
      <c r="D178" s="24" t="s">
        <v>936</v>
      </c>
      <c r="E178" s="24" t="s">
        <v>936</v>
      </c>
      <c r="F178" s="774" t="s">
        <v>935</v>
      </c>
      <c r="G178" s="24" t="s">
        <v>29</v>
      </c>
      <c r="H178" s="24" t="s">
        <v>30</v>
      </c>
      <c r="I178" s="24">
        <v>1</v>
      </c>
      <c r="J178" s="473">
        <v>50000</v>
      </c>
      <c r="K178" s="874">
        <f>SUM(J178:J179)</f>
        <v>150000</v>
      </c>
      <c r="L178" s="193">
        <v>1</v>
      </c>
      <c r="M178" s="792">
        <f>K178*L178</f>
        <v>150000</v>
      </c>
      <c r="N178" s="793">
        <f>SUM(M178:M192)</f>
        <v>421125</v>
      </c>
      <c r="O178" s="729">
        <f>N178*20%</f>
        <v>84225</v>
      </c>
      <c r="P178" s="115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4.25" customHeight="1">
      <c r="A179" s="462"/>
      <c r="B179" s="803"/>
      <c r="C179" s="772"/>
      <c r="D179" s="30" t="s">
        <v>936</v>
      </c>
      <c r="E179" s="30" t="s">
        <v>936</v>
      </c>
      <c r="F179" s="732"/>
      <c r="G179" s="30" t="s">
        <v>29</v>
      </c>
      <c r="H179" s="30" t="s">
        <v>33</v>
      </c>
      <c r="I179" s="30">
        <v>1</v>
      </c>
      <c r="J179" s="422">
        <v>100000</v>
      </c>
      <c r="K179" s="732"/>
      <c r="L179" s="152">
        <v>1</v>
      </c>
      <c r="M179" s="732"/>
      <c r="N179" s="747"/>
      <c r="O179" s="728"/>
      <c r="P179" s="115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4.25" customHeight="1">
      <c r="A180" s="462"/>
      <c r="B180" s="803"/>
      <c r="C180" s="772"/>
      <c r="D180" s="30" t="s">
        <v>936</v>
      </c>
      <c r="E180" s="30" t="s">
        <v>936</v>
      </c>
      <c r="F180" s="766" t="s">
        <v>938</v>
      </c>
      <c r="G180" s="30" t="s">
        <v>29</v>
      </c>
      <c r="H180" s="30" t="s">
        <v>30</v>
      </c>
      <c r="I180" s="30">
        <v>1</v>
      </c>
      <c r="J180" s="422">
        <v>50000</v>
      </c>
      <c r="K180" s="872">
        <f>SUM(J180:J181)</f>
        <v>125000</v>
      </c>
      <c r="L180" s="152">
        <v>0.75</v>
      </c>
      <c r="M180" s="755">
        <f>K180*75%</f>
        <v>93750</v>
      </c>
      <c r="N180" s="747"/>
      <c r="O180" s="728"/>
      <c r="P180" s="115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4.25" customHeight="1">
      <c r="A181" s="462"/>
      <c r="B181" s="803"/>
      <c r="C181" s="772"/>
      <c r="D181" s="30" t="s">
        <v>936</v>
      </c>
      <c r="E181" s="30" t="s">
        <v>936</v>
      </c>
      <c r="F181" s="732"/>
      <c r="G181" s="30" t="s">
        <v>29</v>
      </c>
      <c r="H181" s="30" t="s">
        <v>33</v>
      </c>
      <c r="I181" s="30">
        <v>2</v>
      </c>
      <c r="J181" s="422">
        <v>75000</v>
      </c>
      <c r="K181" s="732"/>
      <c r="L181" s="152">
        <v>0.75</v>
      </c>
      <c r="M181" s="732"/>
      <c r="N181" s="747"/>
      <c r="O181" s="728"/>
      <c r="P181" s="115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4.25" customHeight="1">
      <c r="A182" s="462"/>
      <c r="B182" s="803"/>
      <c r="C182" s="772"/>
      <c r="D182" s="30" t="s">
        <v>936</v>
      </c>
      <c r="E182" s="30" t="s">
        <v>936</v>
      </c>
      <c r="F182" s="30" t="s">
        <v>939</v>
      </c>
      <c r="G182" s="30" t="s">
        <v>29</v>
      </c>
      <c r="H182" s="30" t="s">
        <v>33</v>
      </c>
      <c r="I182" s="30">
        <v>1</v>
      </c>
      <c r="J182" s="422">
        <v>9000</v>
      </c>
      <c r="K182" s="395">
        <v>9000</v>
      </c>
      <c r="L182" s="152">
        <v>0.75</v>
      </c>
      <c r="M182" s="33">
        <f t="shared" ref="M182:M184" si="3">J182*L182</f>
        <v>6750</v>
      </c>
      <c r="N182" s="747"/>
      <c r="O182" s="728"/>
      <c r="P182" s="115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4.25" customHeight="1">
      <c r="A183" s="462"/>
      <c r="B183" s="803"/>
      <c r="C183" s="772"/>
      <c r="D183" s="30" t="s">
        <v>936</v>
      </c>
      <c r="E183" s="30" t="s">
        <v>936</v>
      </c>
      <c r="F183" s="30" t="s">
        <v>940</v>
      </c>
      <c r="G183" s="30" t="s">
        <v>29</v>
      </c>
      <c r="H183" s="30" t="s">
        <v>33</v>
      </c>
      <c r="I183" s="30">
        <v>1</v>
      </c>
      <c r="J183" s="422">
        <v>9000</v>
      </c>
      <c r="K183" s="395">
        <v>9000</v>
      </c>
      <c r="L183" s="152">
        <v>0.75</v>
      </c>
      <c r="M183" s="33">
        <f t="shared" si="3"/>
        <v>6750</v>
      </c>
      <c r="N183" s="747"/>
      <c r="O183" s="728"/>
      <c r="P183" s="115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4.25" customHeight="1">
      <c r="A184" s="462"/>
      <c r="B184" s="803"/>
      <c r="C184" s="772"/>
      <c r="D184" s="30" t="s">
        <v>936</v>
      </c>
      <c r="E184" s="30" t="s">
        <v>936</v>
      </c>
      <c r="F184" s="30" t="s">
        <v>941</v>
      </c>
      <c r="G184" s="30" t="s">
        <v>29</v>
      </c>
      <c r="H184" s="30" t="s">
        <v>33</v>
      </c>
      <c r="I184" s="30">
        <v>3</v>
      </c>
      <c r="J184" s="422">
        <v>37500</v>
      </c>
      <c r="K184" s="395">
        <v>37500</v>
      </c>
      <c r="L184" s="152">
        <v>0.75</v>
      </c>
      <c r="M184" s="33">
        <f t="shared" si="3"/>
        <v>28125</v>
      </c>
      <c r="N184" s="747"/>
      <c r="O184" s="728"/>
      <c r="P184" s="115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4.25" customHeight="1">
      <c r="A185" s="462"/>
      <c r="B185" s="803"/>
      <c r="C185" s="772"/>
      <c r="D185" s="30" t="s">
        <v>936</v>
      </c>
      <c r="E185" s="30" t="s">
        <v>936</v>
      </c>
      <c r="F185" s="766" t="s">
        <v>942</v>
      </c>
      <c r="G185" s="30" t="s">
        <v>29</v>
      </c>
      <c r="H185" s="30" t="s">
        <v>30</v>
      </c>
      <c r="I185" s="30">
        <v>1</v>
      </c>
      <c r="J185" s="422">
        <v>50000</v>
      </c>
      <c r="K185" s="872">
        <f>SUM(J185:J186)</f>
        <v>125000</v>
      </c>
      <c r="L185" s="152">
        <v>0.75</v>
      </c>
      <c r="M185" s="755">
        <f>K185*75%</f>
        <v>93750</v>
      </c>
      <c r="N185" s="747"/>
      <c r="O185" s="728"/>
      <c r="P185" s="115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4.25" customHeight="1">
      <c r="A186" s="462"/>
      <c r="B186" s="803"/>
      <c r="C186" s="772"/>
      <c r="D186" s="30" t="s">
        <v>936</v>
      </c>
      <c r="E186" s="30" t="s">
        <v>936</v>
      </c>
      <c r="F186" s="732"/>
      <c r="G186" s="30" t="s">
        <v>29</v>
      </c>
      <c r="H186" s="30" t="s">
        <v>33</v>
      </c>
      <c r="I186" s="30">
        <v>2</v>
      </c>
      <c r="J186" s="422">
        <v>75000</v>
      </c>
      <c r="K186" s="732"/>
      <c r="L186" s="152">
        <v>0.75</v>
      </c>
      <c r="M186" s="732"/>
      <c r="N186" s="747"/>
      <c r="O186" s="728"/>
      <c r="P186" s="115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4.25" customHeight="1">
      <c r="A187" s="462"/>
      <c r="B187" s="803"/>
      <c r="C187" s="772"/>
      <c r="D187" s="30" t="s">
        <v>936</v>
      </c>
      <c r="E187" s="30" t="s">
        <v>936</v>
      </c>
      <c r="F187" s="766" t="s">
        <v>943</v>
      </c>
      <c r="G187" s="30" t="s">
        <v>29</v>
      </c>
      <c r="H187" s="30" t="s">
        <v>30</v>
      </c>
      <c r="I187" s="30">
        <v>3</v>
      </c>
      <c r="J187" s="422">
        <v>1000</v>
      </c>
      <c r="K187" s="872">
        <f>SUM(J187:J188)</f>
        <v>6000</v>
      </c>
      <c r="L187" s="152">
        <v>0.75</v>
      </c>
      <c r="M187" s="755">
        <f>K187*L187</f>
        <v>4500</v>
      </c>
      <c r="N187" s="747"/>
      <c r="O187" s="728"/>
      <c r="P187" s="115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4.25" customHeight="1">
      <c r="A188" s="462"/>
      <c r="B188" s="803"/>
      <c r="C188" s="772"/>
      <c r="D188" s="30" t="s">
        <v>936</v>
      </c>
      <c r="E188" s="30" t="s">
        <v>936</v>
      </c>
      <c r="F188" s="732"/>
      <c r="G188" s="30" t="s">
        <v>944</v>
      </c>
      <c r="H188" s="30" t="s">
        <v>33</v>
      </c>
      <c r="I188" s="30">
        <v>1</v>
      </c>
      <c r="J188" s="422">
        <v>5000</v>
      </c>
      <c r="K188" s="732"/>
      <c r="L188" s="152">
        <v>0.75</v>
      </c>
      <c r="M188" s="732"/>
      <c r="N188" s="747"/>
      <c r="O188" s="728"/>
      <c r="P188" s="115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4.25" customHeight="1">
      <c r="A189" s="462"/>
      <c r="B189" s="803"/>
      <c r="C189" s="772"/>
      <c r="D189" s="30" t="s">
        <v>936</v>
      </c>
      <c r="E189" s="30" t="s">
        <v>936</v>
      </c>
      <c r="F189" s="30" t="s">
        <v>945</v>
      </c>
      <c r="G189" s="30" t="s">
        <v>946</v>
      </c>
      <c r="H189" s="30" t="s">
        <v>33</v>
      </c>
      <c r="I189" s="30">
        <v>3</v>
      </c>
      <c r="J189" s="167">
        <v>0</v>
      </c>
      <c r="K189" s="395">
        <v>0</v>
      </c>
      <c r="L189" s="152">
        <v>0.75</v>
      </c>
      <c r="M189" s="33">
        <f t="shared" ref="M189:M190" si="4">J189*L189</f>
        <v>0</v>
      </c>
      <c r="N189" s="747"/>
      <c r="O189" s="728"/>
      <c r="P189" s="115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4.25" customHeight="1">
      <c r="A190" s="462"/>
      <c r="B190" s="803"/>
      <c r="C190" s="772"/>
      <c r="D190" s="30" t="s">
        <v>936</v>
      </c>
      <c r="E190" s="30" t="s">
        <v>936</v>
      </c>
      <c r="F190" s="766" t="s">
        <v>947</v>
      </c>
      <c r="G190" s="30" t="s">
        <v>946</v>
      </c>
      <c r="H190" s="30" t="s">
        <v>30</v>
      </c>
      <c r="I190" s="30">
        <v>3</v>
      </c>
      <c r="J190" s="167">
        <v>0</v>
      </c>
      <c r="K190" s="872">
        <v>0</v>
      </c>
      <c r="L190" s="152">
        <v>0.75</v>
      </c>
      <c r="M190" s="755">
        <f t="shared" si="4"/>
        <v>0</v>
      </c>
      <c r="N190" s="747"/>
      <c r="O190" s="728"/>
      <c r="P190" s="115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4.25" customHeight="1">
      <c r="A191" s="462"/>
      <c r="B191" s="803"/>
      <c r="C191" s="772"/>
      <c r="D191" s="30" t="s">
        <v>936</v>
      </c>
      <c r="E191" s="30" t="s">
        <v>936</v>
      </c>
      <c r="F191" s="732"/>
      <c r="G191" s="30" t="s">
        <v>946</v>
      </c>
      <c r="H191" s="30" t="s">
        <v>33</v>
      </c>
      <c r="I191" s="30">
        <v>3</v>
      </c>
      <c r="J191" s="167">
        <v>0</v>
      </c>
      <c r="K191" s="732"/>
      <c r="L191" s="152">
        <v>0.75</v>
      </c>
      <c r="M191" s="732"/>
      <c r="N191" s="747"/>
      <c r="O191" s="728"/>
      <c r="P191" s="115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4.25" customHeight="1">
      <c r="A192" s="462"/>
      <c r="B192" s="837"/>
      <c r="C192" s="773"/>
      <c r="D192" s="42" t="s">
        <v>936</v>
      </c>
      <c r="E192" s="42" t="s">
        <v>936</v>
      </c>
      <c r="F192" s="42" t="s">
        <v>948</v>
      </c>
      <c r="G192" s="42" t="s">
        <v>29</v>
      </c>
      <c r="H192" s="42" t="s">
        <v>30</v>
      </c>
      <c r="I192" s="42">
        <v>1</v>
      </c>
      <c r="J192" s="425">
        <v>50000</v>
      </c>
      <c r="K192" s="388">
        <v>50000</v>
      </c>
      <c r="L192" s="196">
        <v>0.75</v>
      </c>
      <c r="M192" s="47">
        <f t="shared" ref="M192:M197" si="5">J192*L192</f>
        <v>37500</v>
      </c>
      <c r="N192" s="794"/>
      <c r="O192" s="740"/>
      <c r="P192" s="115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4.25" customHeight="1">
      <c r="A193" s="462"/>
      <c r="B193" s="857">
        <v>12</v>
      </c>
      <c r="C193" s="771" t="s">
        <v>1082</v>
      </c>
      <c r="D193" s="774" t="s">
        <v>936</v>
      </c>
      <c r="E193" s="774" t="s">
        <v>936</v>
      </c>
      <c r="F193" s="382" t="s">
        <v>949</v>
      </c>
      <c r="G193" s="24" t="s">
        <v>29</v>
      </c>
      <c r="H193" s="24" t="s">
        <v>33</v>
      </c>
      <c r="I193" s="24">
        <v>1</v>
      </c>
      <c r="J193" s="473">
        <v>100000</v>
      </c>
      <c r="K193" s="385">
        <v>100000</v>
      </c>
      <c r="L193" s="193">
        <v>1</v>
      </c>
      <c r="M193" s="27">
        <f t="shared" si="5"/>
        <v>100000</v>
      </c>
      <c r="N193" s="793">
        <f>SUM(M193:M196)</f>
        <v>167500</v>
      </c>
      <c r="O193" s="729">
        <f>N193*20%</f>
        <v>33500</v>
      </c>
      <c r="P193" s="115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4.25" customHeight="1">
      <c r="A194" s="462"/>
      <c r="B194" s="803"/>
      <c r="C194" s="772"/>
      <c r="D194" s="759"/>
      <c r="E194" s="759"/>
      <c r="F194" s="766" t="s">
        <v>950</v>
      </c>
      <c r="G194" s="766" t="s">
        <v>29</v>
      </c>
      <c r="H194" s="30" t="s">
        <v>33</v>
      </c>
      <c r="I194" s="30">
        <v>2</v>
      </c>
      <c r="J194" s="422">
        <v>75000</v>
      </c>
      <c r="K194" s="872">
        <f>SUM(J194:J195)</f>
        <v>86250</v>
      </c>
      <c r="L194" s="152">
        <v>0.75</v>
      </c>
      <c r="M194" s="33">
        <f t="shared" si="5"/>
        <v>56250</v>
      </c>
      <c r="N194" s="747"/>
      <c r="O194" s="728"/>
      <c r="P194" s="115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4.25" customHeight="1">
      <c r="A195" s="462"/>
      <c r="B195" s="803"/>
      <c r="C195" s="772"/>
      <c r="D195" s="759"/>
      <c r="E195" s="759"/>
      <c r="F195" s="732"/>
      <c r="G195" s="732"/>
      <c r="H195" s="30" t="s">
        <v>30</v>
      </c>
      <c r="I195" s="30">
        <v>2</v>
      </c>
      <c r="J195" s="167">
        <v>11250</v>
      </c>
      <c r="K195" s="732"/>
      <c r="L195" s="152">
        <v>0.75</v>
      </c>
      <c r="M195" s="33">
        <f t="shared" si="5"/>
        <v>8437.5</v>
      </c>
      <c r="N195" s="747"/>
      <c r="O195" s="728"/>
      <c r="P195" s="115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4.25" customHeight="1">
      <c r="A196" s="462"/>
      <c r="B196" s="837"/>
      <c r="C196" s="773"/>
      <c r="D196" s="775"/>
      <c r="E196" s="775"/>
      <c r="F196" s="42" t="s">
        <v>951</v>
      </c>
      <c r="G196" s="42" t="s">
        <v>51</v>
      </c>
      <c r="H196" s="42" t="s">
        <v>30</v>
      </c>
      <c r="I196" s="42">
        <v>2</v>
      </c>
      <c r="J196" s="425">
        <v>3750</v>
      </c>
      <c r="K196" s="425">
        <v>3750</v>
      </c>
      <c r="L196" s="196">
        <v>0.75</v>
      </c>
      <c r="M196" s="47">
        <f t="shared" si="5"/>
        <v>2812.5</v>
      </c>
      <c r="N196" s="794"/>
      <c r="O196" s="740"/>
      <c r="P196" s="115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4.25" customHeight="1">
      <c r="A197" s="462"/>
      <c r="B197" s="857">
        <v>13</v>
      </c>
      <c r="C197" s="771" t="s">
        <v>1083</v>
      </c>
      <c r="D197" s="774" t="s">
        <v>936</v>
      </c>
      <c r="E197" s="774" t="s">
        <v>936</v>
      </c>
      <c r="F197" s="774" t="s">
        <v>952</v>
      </c>
      <c r="G197" s="24" t="s">
        <v>29</v>
      </c>
      <c r="H197" s="24" t="s">
        <v>33</v>
      </c>
      <c r="I197" s="24">
        <v>3</v>
      </c>
      <c r="J197" s="474">
        <v>11250</v>
      </c>
      <c r="K197" s="874">
        <v>11250</v>
      </c>
      <c r="L197" s="193">
        <v>1</v>
      </c>
      <c r="M197" s="792">
        <f t="shared" si="5"/>
        <v>11250</v>
      </c>
      <c r="N197" s="793">
        <f>SUM(M197:M198)</f>
        <v>11250</v>
      </c>
      <c r="O197" s="729">
        <f>N197*20%</f>
        <v>2250</v>
      </c>
      <c r="P197" s="115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4.25" customHeight="1">
      <c r="A198" s="462"/>
      <c r="B198" s="837"/>
      <c r="C198" s="773"/>
      <c r="D198" s="775"/>
      <c r="E198" s="775"/>
      <c r="F198" s="775"/>
      <c r="G198" s="42" t="s">
        <v>29</v>
      </c>
      <c r="H198" s="42" t="s">
        <v>30</v>
      </c>
      <c r="I198" s="42">
        <v>2</v>
      </c>
      <c r="J198" s="425">
        <v>0</v>
      </c>
      <c r="K198" s="775"/>
      <c r="L198" s="196">
        <v>1</v>
      </c>
      <c r="M198" s="775"/>
      <c r="N198" s="794"/>
      <c r="O198" s="740"/>
      <c r="P198" s="115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4.25" customHeight="1">
      <c r="A199" s="462"/>
      <c r="B199" s="466">
        <v>14</v>
      </c>
      <c r="C199" s="250" t="s">
        <v>953</v>
      </c>
      <c r="D199" s="186" t="s">
        <v>936</v>
      </c>
      <c r="E199" s="186" t="s">
        <v>936</v>
      </c>
      <c r="F199" s="186" t="s">
        <v>1084</v>
      </c>
      <c r="G199" s="186" t="s">
        <v>944</v>
      </c>
      <c r="H199" s="186" t="s">
        <v>30</v>
      </c>
      <c r="I199" s="186">
        <v>3</v>
      </c>
      <c r="J199" s="475">
        <v>1000</v>
      </c>
      <c r="K199" s="476">
        <v>1000</v>
      </c>
      <c r="L199" s="188">
        <v>1</v>
      </c>
      <c r="M199" s="191">
        <f t="shared" ref="M199:M205" si="6">J199*L199</f>
        <v>1000</v>
      </c>
      <c r="N199" s="191">
        <f>J199*L199</f>
        <v>1000</v>
      </c>
      <c r="O199" s="319">
        <f t="shared" ref="O199:O200" si="7">N199*20%</f>
        <v>200</v>
      </c>
      <c r="P199" s="115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4.25" customHeight="1">
      <c r="A200" s="462"/>
      <c r="B200" s="857">
        <v>15</v>
      </c>
      <c r="C200" s="771" t="s">
        <v>1085</v>
      </c>
      <c r="D200" s="774" t="s">
        <v>936</v>
      </c>
      <c r="E200" s="774" t="s">
        <v>936</v>
      </c>
      <c r="F200" s="24" t="s">
        <v>585</v>
      </c>
      <c r="G200" s="24" t="s">
        <v>944</v>
      </c>
      <c r="H200" s="24" t="s">
        <v>33</v>
      </c>
      <c r="I200" s="24">
        <v>1</v>
      </c>
      <c r="J200" s="473">
        <v>5000</v>
      </c>
      <c r="K200" s="474">
        <v>5000</v>
      </c>
      <c r="L200" s="193">
        <v>1</v>
      </c>
      <c r="M200" s="27">
        <f t="shared" si="6"/>
        <v>5000</v>
      </c>
      <c r="N200" s="793">
        <f>SUM(M200:M203)</f>
        <v>6687.5</v>
      </c>
      <c r="O200" s="729">
        <f t="shared" si="7"/>
        <v>1337.5</v>
      </c>
      <c r="P200" s="115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4.25" customHeight="1">
      <c r="A201" s="462"/>
      <c r="B201" s="803"/>
      <c r="C201" s="772"/>
      <c r="D201" s="759"/>
      <c r="E201" s="759"/>
      <c r="F201" s="30" t="s">
        <v>954</v>
      </c>
      <c r="G201" s="30" t="s">
        <v>944</v>
      </c>
      <c r="H201" s="30" t="s">
        <v>33</v>
      </c>
      <c r="I201" s="30">
        <v>3</v>
      </c>
      <c r="J201" s="422">
        <v>2250</v>
      </c>
      <c r="K201" s="167">
        <v>2250</v>
      </c>
      <c r="L201" s="152">
        <v>0.75</v>
      </c>
      <c r="M201" s="33">
        <f t="shared" si="6"/>
        <v>1687.5</v>
      </c>
      <c r="N201" s="747"/>
      <c r="O201" s="728"/>
      <c r="P201" s="115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4.25" customHeight="1">
      <c r="A202" s="462"/>
      <c r="B202" s="803"/>
      <c r="C202" s="772"/>
      <c r="D202" s="759"/>
      <c r="E202" s="759"/>
      <c r="F202" s="30" t="s">
        <v>955</v>
      </c>
      <c r="G202" s="30" t="s">
        <v>946</v>
      </c>
      <c r="H202" s="30" t="s">
        <v>33</v>
      </c>
      <c r="I202" s="30">
        <v>2</v>
      </c>
      <c r="J202" s="167">
        <v>0</v>
      </c>
      <c r="K202" s="167">
        <v>0</v>
      </c>
      <c r="L202" s="152">
        <v>0.75</v>
      </c>
      <c r="M202" s="33">
        <f t="shared" si="6"/>
        <v>0</v>
      </c>
      <c r="N202" s="747"/>
      <c r="O202" s="728"/>
      <c r="P202" s="115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4.25" customHeight="1">
      <c r="A203" s="462"/>
      <c r="B203" s="837"/>
      <c r="C203" s="773"/>
      <c r="D203" s="775"/>
      <c r="E203" s="775"/>
      <c r="F203" s="42" t="s">
        <v>956</v>
      </c>
      <c r="G203" s="42" t="s">
        <v>957</v>
      </c>
      <c r="H203" s="42" t="s">
        <v>33</v>
      </c>
      <c r="I203" s="42">
        <v>2</v>
      </c>
      <c r="J203" s="477">
        <v>0</v>
      </c>
      <c r="K203" s="477">
        <v>0</v>
      </c>
      <c r="L203" s="196">
        <v>0.75</v>
      </c>
      <c r="M203" s="47">
        <f t="shared" si="6"/>
        <v>0</v>
      </c>
      <c r="N203" s="794"/>
      <c r="O203" s="740"/>
      <c r="P203" s="115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4.25" customHeight="1">
      <c r="A204" s="462"/>
      <c r="B204" s="466">
        <v>16</v>
      </c>
      <c r="C204" s="250" t="s">
        <v>938</v>
      </c>
      <c r="D204" s="186" t="s">
        <v>936</v>
      </c>
      <c r="E204" s="186" t="s">
        <v>936</v>
      </c>
      <c r="F204" s="186" t="s">
        <v>958</v>
      </c>
      <c r="G204" s="186" t="s">
        <v>29</v>
      </c>
      <c r="H204" s="186" t="s">
        <v>30</v>
      </c>
      <c r="I204" s="186">
        <v>1</v>
      </c>
      <c r="J204" s="476">
        <v>50000</v>
      </c>
      <c r="K204" s="476">
        <v>50000</v>
      </c>
      <c r="L204" s="188">
        <v>1</v>
      </c>
      <c r="M204" s="191">
        <f t="shared" si="6"/>
        <v>50000</v>
      </c>
      <c r="N204" s="252">
        <f t="shared" ref="N204:N205" si="8">J204*L204</f>
        <v>50000</v>
      </c>
      <c r="O204" s="319">
        <f t="shared" ref="O204:O206" si="9">N204*20%</f>
        <v>10000</v>
      </c>
      <c r="P204" s="115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4.25" customHeight="1">
      <c r="A205" s="462"/>
      <c r="B205" s="466">
        <v>17</v>
      </c>
      <c r="C205" s="250" t="s">
        <v>1086</v>
      </c>
      <c r="D205" s="186" t="s">
        <v>936</v>
      </c>
      <c r="E205" s="186" t="s">
        <v>936</v>
      </c>
      <c r="F205" s="186" t="s">
        <v>959</v>
      </c>
      <c r="G205" s="186" t="s">
        <v>946</v>
      </c>
      <c r="H205" s="186" t="s">
        <v>33</v>
      </c>
      <c r="I205" s="186">
        <v>1</v>
      </c>
      <c r="J205" s="476">
        <v>0</v>
      </c>
      <c r="K205" s="476">
        <v>0</v>
      </c>
      <c r="L205" s="188">
        <v>1</v>
      </c>
      <c r="M205" s="191">
        <f t="shared" si="6"/>
        <v>0</v>
      </c>
      <c r="N205" s="252">
        <f t="shared" si="8"/>
        <v>0</v>
      </c>
      <c r="O205" s="319">
        <f t="shared" si="9"/>
        <v>0</v>
      </c>
      <c r="P205" s="115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4.25" customHeight="1">
      <c r="A206" s="462"/>
      <c r="B206" s="857">
        <v>18</v>
      </c>
      <c r="C206" s="771" t="s">
        <v>1087</v>
      </c>
      <c r="D206" s="24" t="s">
        <v>961</v>
      </c>
      <c r="E206" s="24" t="s">
        <v>962</v>
      </c>
      <c r="F206" s="774" t="s">
        <v>960</v>
      </c>
      <c r="G206" s="24" t="s">
        <v>29</v>
      </c>
      <c r="H206" s="24" t="s">
        <v>30</v>
      </c>
      <c r="I206" s="24">
        <v>1</v>
      </c>
      <c r="J206" s="27">
        <v>15000</v>
      </c>
      <c r="K206" s="792">
        <f>SUM(J206:J207)</f>
        <v>26250</v>
      </c>
      <c r="L206" s="193">
        <v>0.75</v>
      </c>
      <c r="M206" s="792">
        <f>K206*L206</f>
        <v>19687.5</v>
      </c>
      <c r="N206" s="793">
        <f>SUM(M206:M211)</f>
        <v>128125</v>
      </c>
      <c r="O206" s="729">
        <f t="shared" si="9"/>
        <v>25625</v>
      </c>
      <c r="P206" s="115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4.25" customHeight="1">
      <c r="A207" s="462"/>
      <c r="B207" s="803"/>
      <c r="C207" s="772"/>
      <c r="D207" s="30" t="s">
        <v>961</v>
      </c>
      <c r="E207" s="30" t="s">
        <v>962</v>
      </c>
      <c r="F207" s="732"/>
      <c r="G207" s="30" t="s">
        <v>29</v>
      </c>
      <c r="H207" s="30" t="s">
        <v>33</v>
      </c>
      <c r="I207" s="30">
        <v>3</v>
      </c>
      <c r="J207" s="33">
        <v>11250</v>
      </c>
      <c r="K207" s="732"/>
      <c r="L207" s="152">
        <v>0.75</v>
      </c>
      <c r="M207" s="732"/>
      <c r="N207" s="747"/>
      <c r="O207" s="728"/>
      <c r="P207" s="115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4.25" customHeight="1">
      <c r="A208" s="462"/>
      <c r="B208" s="803"/>
      <c r="C208" s="772"/>
      <c r="D208" s="30" t="s">
        <v>961</v>
      </c>
      <c r="E208" s="30" t="s">
        <v>962</v>
      </c>
      <c r="F208" s="30" t="s">
        <v>965</v>
      </c>
      <c r="G208" s="30" t="s">
        <v>29</v>
      </c>
      <c r="H208" s="30" t="s">
        <v>30</v>
      </c>
      <c r="I208" s="30">
        <v>3</v>
      </c>
      <c r="J208" s="33">
        <v>7500</v>
      </c>
      <c r="K208" s="36">
        <v>7500</v>
      </c>
      <c r="L208" s="152">
        <v>0.75</v>
      </c>
      <c r="M208" s="33">
        <f t="shared" ref="M208:M209" si="10">J208*L208</f>
        <v>5625</v>
      </c>
      <c r="N208" s="747"/>
      <c r="O208" s="728"/>
      <c r="P208" s="115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4.25" customHeight="1">
      <c r="A209" s="462"/>
      <c r="B209" s="803"/>
      <c r="C209" s="772"/>
      <c r="D209" s="30" t="s">
        <v>961</v>
      </c>
      <c r="E209" s="30" t="s">
        <v>962</v>
      </c>
      <c r="F209" s="30" t="s">
        <v>966</v>
      </c>
      <c r="G209" s="30" t="s">
        <v>51</v>
      </c>
      <c r="H209" s="30" t="s">
        <v>30</v>
      </c>
      <c r="I209" s="30">
        <v>2</v>
      </c>
      <c r="J209" s="33">
        <v>3750</v>
      </c>
      <c r="K209" s="36">
        <v>3750</v>
      </c>
      <c r="L209" s="152">
        <v>0.75</v>
      </c>
      <c r="M209" s="33">
        <f t="shared" si="10"/>
        <v>2812.5</v>
      </c>
      <c r="N209" s="747"/>
      <c r="O209" s="728"/>
      <c r="P209" s="115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4.25" customHeight="1">
      <c r="A210" s="462"/>
      <c r="B210" s="803"/>
      <c r="C210" s="772"/>
      <c r="D210" s="30" t="s">
        <v>961</v>
      </c>
      <c r="E210" s="30" t="s">
        <v>962</v>
      </c>
      <c r="F210" s="766" t="s">
        <v>967</v>
      </c>
      <c r="G210" s="30" t="s">
        <v>29</v>
      </c>
      <c r="H210" s="30" t="s">
        <v>33</v>
      </c>
      <c r="I210" s="30">
        <v>2</v>
      </c>
      <c r="J210" s="33">
        <v>75000</v>
      </c>
      <c r="K210" s="755">
        <f>SUM(J210:J211)</f>
        <v>100000</v>
      </c>
      <c r="L210" s="152">
        <v>1</v>
      </c>
      <c r="M210" s="755">
        <f>K210*L210</f>
        <v>100000</v>
      </c>
      <c r="N210" s="747"/>
      <c r="O210" s="728"/>
      <c r="P210" s="115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4.25" customHeight="1">
      <c r="A211" s="462"/>
      <c r="B211" s="837"/>
      <c r="C211" s="773"/>
      <c r="D211" s="42" t="s">
        <v>961</v>
      </c>
      <c r="E211" s="42" t="s">
        <v>962</v>
      </c>
      <c r="F211" s="775"/>
      <c r="G211" s="42" t="s">
        <v>29</v>
      </c>
      <c r="H211" s="42" t="s">
        <v>30</v>
      </c>
      <c r="I211" s="42">
        <v>3</v>
      </c>
      <c r="J211" s="47">
        <v>25000</v>
      </c>
      <c r="K211" s="775"/>
      <c r="L211" s="196">
        <v>1</v>
      </c>
      <c r="M211" s="775"/>
      <c r="N211" s="794"/>
      <c r="O211" s="740"/>
      <c r="P211" s="115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4.25" customHeight="1">
      <c r="A212" s="462"/>
      <c r="B212" s="857">
        <v>19</v>
      </c>
      <c r="C212" s="771" t="s">
        <v>1088</v>
      </c>
      <c r="D212" s="24" t="s">
        <v>961</v>
      </c>
      <c r="E212" s="24" t="s">
        <v>969</v>
      </c>
      <c r="F212" s="865" t="s">
        <v>968</v>
      </c>
      <c r="G212" s="24" t="s">
        <v>29</v>
      </c>
      <c r="H212" s="24" t="s">
        <v>33</v>
      </c>
      <c r="I212" s="24">
        <v>1</v>
      </c>
      <c r="J212" s="27">
        <v>30000</v>
      </c>
      <c r="K212" s="792">
        <f>SUM(J212:J215)</f>
        <v>41250</v>
      </c>
      <c r="L212" s="193">
        <v>0.75</v>
      </c>
      <c r="M212" s="27">
        <f t="shared" ref="M212:M232" si="11">J212*L212</f>
        <v>22500</v>
      </c>
      <c r="N212" s="793">
        <f>SUM(M212:M230)</f>
        <v>150234.375</v>
      </c>
      <c r="O212" s="729">
        <f>N212*20%</f>
        <v>30046.875</v>
      </c>
      <c r="P212" s="115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4.25" customHeight="1">
      <c r="A213" s="462"/>
      <c r="B213" s="803"/>
      <c r="C213" s="772"/>
      <c r="D213" s="30" t="s">
        <v>961</v>
      </c>
      <c r="E213" s="30" t="s">
        <v>969</v>
      </c>
      <c r="F213" s="759"/>
      <c r="G213" s="30" t="s">
        <v>29</v>
      </c>
      <c r="H213" s="30" t="s">
        <v>33</v>
      </c>
      <c r="I213" s="30">
        <v>2</v>
      </c>
      <c r="J213" s="33">
        <v>5625</v>
      </c>
      <c r="K213" s="759"/>
      <c r="L213" s="152">
        <v>0.75</v>
      </c>
      <c r="M213" s="33">
        <f t="shared" si="11"/>
        <v>4218.75</v>
      </c>
      <c r="N213" s="747"/>
      <c r="O213" s="728"/>
      <c r="P213" s="115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4.25" customHeight="1">
      <c r="A214" s="462"/>
      <c r="B214" s="803"/>
      <c r="C214" s="772"/>
      <c r="D214" s="30" t="s">
        <v>961</v>
      </c>
      <c r="E214" s="30" t="s">
        <v>969</v>
      </c>
      <c r="F214" s="759"/>
      <c r="G214" s="30" t="s">
        <v>29</v>
      </c>
      <c r="H214" s="30" t="s">
        <v>33</v>
      </c>
      <c r="I214" s="30">
        <v>3</v>
      </c>
      <c r="J214" s="33">
        <v>2812.5</v>
      </c>
      <c r="K214" s="759"/>
      <c r="L214" s="152">
        <v>0.75</v>
      </c>
      <c r="M214" s="33">
        <f t="shared" si="11"/>
        <v>2109.375</v>
      </c>
      <c r="N214" s="747"/>
      <c r="O214" s="728"/>
      <c r="P214" s="115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4.25" customHeight="1">
      <c r="A215" s="462"/>
      <c r="B215" s="803"/>
      <c r="C215" s="772"/>
      <c r="D215" s="30" t="s">
        <v>961</v>
      </c>
      <c r="E215" s="30" t="s">
        <v>969</v>
      </c>
      <c r="F215" s="732"/>
      <c r="G215" s="30" t="s">
        <v>29</v>
      </c>
      <c r="H215" s="30" t="s">
        <v>33</v>
      </c>
      <c r="I215" s="30">
        <v>3</v>
      </c>
      <c r="J215" s="33">
        <v>2812.5</v>
      </c>
      <c r="K215" s="732"/>
      <c r="L215" s="152">
        <v>0.75</v>
      </c>
      <c r="M215" s="33">
        <f t="shared" si="11"/>
        <v>2109.375</v>
      </c>
      <c r="N215" s="747"/>
      <c r="O215" s="728"/>
      <c r="P215" s="115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4.25" customHeight="1">
      <c r="A216" s="462"/>
      <c r="B216" s="803"/>
      <c r="C216" s="772"/>
      <c r="D216" s="30" t="s">
        <v>961</v>
      </c>
      <c r="E216" s="30" t="s">
        <v>969</v>
      </c>
      <c r="F216" s="766" t="s">
        <v>972</v>
      </c>
      <c r="G216" s="30" t="s">
        <v>29</v>
      </c>
      <c r="H216" s="79" t="s">
        <v>33</v>
      </c>
      <c r="I216" s="30">
        <v>1</v>
      </c>
      <c r="J216" s="36">
        <v>0</v>
      </c>
      <c r="K216" s="755">
        <f>SUM(J216:J218)</f>
        <v>21562.5</v>
      </c>
      <c r="L216" s="152">
        <v>1</v>
      </c>
      <c r="M216" s="33">
        <f t="shared" si="11"/>
        <v>0</v>
      </c>
      <c r="N216" s="747"/>
      <c r="O216" s="728"/>
      <c r="P216" s="115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4.25" customHeight="1">
      <c r="A217" s="462"/>
      <c r="B217" s="803"/>
      <c r="C217" s="772"/>
      <c r="D217" s="30" t="s">
        <v>961</v>
      </c>
      <c r="E217" s="30" t="s">
        <v>969</v>
      </c>
      <c r="F217" s="759"/>
      <c r="G217" s="30" t="s">
        <v>29</v>
      </c>
      <c r="H217" s="79" t="s">
        <v>33</v>
      </c>
      <c r="I217" s="30">
        <v>2</v>
      </c>
      <c r="J217" s="33">
        <v>18750</v>
      </c>
      <c r="K217" s="759"/>
      <c r="L217" s="152">
        <v>1</v>
      </c>
      <c r="M217" s="33">
        <f t="shared" si="11"/>
        <v>18750</v>
      </c>
      <c r="N217" s="747"/>
      <c r="O217" s="728"/>
      <c r="P217" s="115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4.25" customHeight="1">
      <c r="A218" s="462"/>
      <c r="B218" s="803"/>
      <c r="C218" s="772"/>
      <c r="D218" s="30" t="s">
        <v>961</v>
      </c>
      <c r="E218" s="30" t="s">
        <v>969</v>
      </c>
      <c r="F218" s="732"/>
      <c r="G218" s="30" t="s">
        <v>29</v>
      </c>
      <c r="H218" s="79" t="s">
        <v>33</v>
      </c>
      <c r="I218" s="30">
        <v>3</v>
      </c>
      <c r="J218" s="33">
        <v>2812.5</v>
      </c>
      <c r="K218" s="732"/>
      <c r="L218" s="152">
        <v>1</v>
      </c>
      <c r="M218" s="33">
        <f t="shared" si="11"/>
        <v>2812.5</v>
      </c>
      <c r="N218" s="747"/>
      <c r="O218" s="728"/>
      <c r="P218" s="115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4.25" customHeight="1">
      <c r="A219" s="462"/>
      <c r="B219" s="803"/>
      <c r="C219" s="772"/>
      <c r="D219" s="30" t="s">
        <v>961</v>
      </c>
      <c r="E219" s="30" t="s">
        <v>969</v>
      </c>
      <c r="F219" s="766" t="s">
        <v>973</v>
      </c>
      <c r="G219" s="30" t="s">
        <v>1089</v>
      </c>
      <c r="H219" s="30" t="s">
        <v>33</v>
      </c>
      <c r="I219" s="30">
        <v>1</v>
      </c>
      <c r="J219" s="36">
        <v>0</v>
      </c>
      <c r="K219" s="755">
        <f>SUM(J219:J220)</f>
        <v>22500</v>
      </c>
      <c r="L219" s="152">
        <v>0.75</v>
      </c>
      <c r="M219" s="33">
        <f t="shared" si="11"/>
        <v>0</v>
      </c>
      <c r="N219" s="747"/>
      <c r="O219" s="728"/>
      <c r="P219" s="115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4.25" customHeight="1">
      <c r="A220" s="462"/>
      <c r="B220" s="803"/>
      <c r="C220" s="772"/>
      <c r="D220" s="30" t="s">
        <v>961</v>
      </c>
      <c r="E220" s="30" t="s">
        <v>969</v>
      </c>
      <c r="F220" s="732"/>
      <c r="G220" s="30" t="s">
        <v>29</v>
      </c>
      <c r="H220" s="30" t="s">
        <v>33</v>
      </c>
      <c r="I220" s="30">
        <v>2</v>
      </c>
      <c r="J220" s="33">
        <v>22500</v>
      </c>
      <c r="K220" s="732"/>
      <c r="L220" s="152">
        <v>0.75</v>
      </c>
      <c r="M220" s="33">
        <f t="shared" si="11"/>
        <v>16875</v>
      </c>
      <c r="N220" s="747"/>
      <c r="O220" s="728"/>
      <c r="P220" s="115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4.25" customHeight="1">
      <c r="A221" s="462"/>
      <c r="B221" s="803"/>
      <c r="C221" s="772"/>
      <c r="D221" s="30" t="s">
        <v>961</v>
      </c>
      <c r="E221" s="30" t="s">
        <v>969</v>
      </c>
      <c r="F221" s="766" t="s">
        <v>974</v>
      </c>
      <c r="G221" s="30" t="s">
        <v>29</v>
      </c>
      <c r="H221" s="30" t="s">
        <v>33</v>
      </c>
      <c r="I221" s="30">
        <v>4</v>
      </c>
      <c r="J221" s="33">
        <v>0</v>
      </c>
      <c r="K221" s="755">
        <f>SUM(J221:J222)</f>
        <v>22500</v>
      </c>
      <c r="L221" s="152">
        <v>0.75</v>
      </c>
      <c r="M221" s="33">
        <f t="shared" si="11"/>
        <v>0</v>
      </c>
      <c r="N221" s="747"/>
      <c r="O221" s="728"/>
      <c r="P221" s="115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4.25" customHeight="1">
      <c r="A222" s="462"/>
      <c r="B222" s="803"/>
      <c r="C222" s="772"/>
      <c r="D222" s="30" t="s">
        <v>961</v>
      </c>
      <c r="E222" s="30" t="s">
        <v>969</v>
      </c>
      <c r="F222" s="732"/>
      <c r="G222" s="30" t="s">
        <v>29</v>
      </c>
      <c r="H222" s="30" t="s">
        <v>33</v>
      </c>
      <c r="I222" s="30">
        <v>2</v>
      </c>
      <c r="J222" s="33">
        <v>22500</v>
      </c>
      <c r="K222" s="732"/>
      <c r="L222" s="152">
        <v>0.75</v>
      </c>
      <c r="M222" s="33">
        <f t="shared" si="11"/>
        <v>16875</v>
      </c>
      <c r="N222" s="747"/>
      <c r="O222" s="728"/>
      <c r="P222" s="115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4.25" customHeight="1">
      <c r="A223" s="462"/>
      <c r="B223" s="803"/>
      <c r="C223" s="772"/>
      <c r="D223" s="30" t="s">
        <v>961</v>
      </c>
      <c r="E223" s="30" t="s">
        <v>969</v>
      </c>
      <c r="F223" s="766" t="s">
        <v>975</v>
      </c>
      <c r="G223" s="30" t="s">
        <v>29</v>
      </c>
      <c r="H223" s="30" t="s">
        <v>33</v>
      </c>
      <c r="I223" s="30">
        <v>1</v>
      </c>
      <c r="J223" s="33">
        <v>30000</v>
      </c>
      <c r="K223" s="755">
        <f>SUM(J223:J227)</f>
        <v>50625</v>
      </c>
      <c r="L223" s="152">
        <v>0.75</v>
      </c>
      <c r="M223" s="33">
        <f t="shared" si="11"/>
        <v>22500</v>
      </c>
      <c r="N223" s="747"/>
      <c r="O223" s="728"/>
      <c r="P223" s="115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4.25" customHeight="1">
      <c r="A224" s="462"/>
      <c r="B224" s="803"/>
      <c r="C224" s="772"/>
      <c r="D224" s="30" t="s">
        <v>961</v>
      </c>
      <c r="E224" s="30" t="s">
        <v>969</v>
      </c>
      <c r="F224" s="759"/>
      <c r="G224" s="30" t="s">
        <v>29</v>
      </c>
      <c r="H224" s="30" t="s">
        <v>33</v>
      </c>
      <c r="I224" s="30">
        <v>3</v>
      </c>
      <c r="J224" s="33">
        <v>2812.5</v>
      </c>
      <c r="K224" s="759"/>
      <c r="L224" s="152">
        <v>0.75</v>
      </c>
      <c r="M224" s="33">
        <f t="shared" si="11"/>
        <v>2109.375</v>
      </c>
      <c r="N224" s="747"/>
      <c r="O224" s="728"/>
      <c r="P224" s="115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4.25" customHeight="1">
      <c r="A225" s="462"/>
      <c r="B225" s="803"/>
      <c r="C225" s="772"/>
      <c r="D225" s="30" t="s">
        <v>961</v>
      </c>
      <c r="E225" s="30" t="s">
        <v>969</v>
      </c>
      <c r="F225" s="759"/>
      <c r="G225" s="30" t="s">
        <v>29</v>
      </c>
      <c r="H225" s="30" t="s">
        <v>33</v>
      </c>
      <c r="I225" s="30">
        <v>3</v>
      </c>
      <c r="J225" s="33">
        <v>2812.5</v>
      </c>
      <c r="K225" s="759"/>
      <c r="L225" s="152">
        <v>0.75</v>
      </c>
      <c r="M225" s="33">
        <f t="shared" si="11"/>
        <v>2109.375</v>
      </c>
      <c r="N225" s="747"/>
      <c r="O225" s="728"/>
      <c r="P225" s="115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4.25" customHeight="1">
      <c r="A226" s="462"/>
      <c r="B226" s="803"/>
      <c r="C226" s="772"/>
      <c r="D226" s="30" t="s">
        <v>961</v>
      </c>
      <c r="E226" s="30" t="s">
        <v>969</v>
      </c>
      <c r="F226" s="759"/>
      <c r="G226" s="30" t="s">
        <v>29</v>
      </c>
      <c r="H226" s="30" t="s">
        <v>33</v>
      </c>
      <c r="I226" s="30">
        <v>2</v>
      </c>
      <c r="J226" s="33">
        <v>5625</v>
      </c>
      <c r="K226" s="759"/>
      <c r="L226" s="152">
        <v>0.75</v>
      </c>
      <c r="M226" s="33">
        <f t="shared" si="11"/>
        <v>4218.75</v>
      </c>
      <c r="N226" s="747"/>
      <c r="O226" s="728"/>
      <c r="P226" s="115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4.25" customHeight="1">
      <c r="A227" s="462"/>
      <c r="B227" s="803"/>
      <c r="C227" s="772"/>
      <c r="D227" s="30" t="s">
        <v>961</v>
      </c>
      <c r="E227" s="30" t="s">
        <v>969</v>
      </c>
      <c r="F227" s="732"/>
      <c r="G227" s="30" t="s">
        <v>29</v>
      </c>
      <c r="H227" s="30" t="s">
        <v>33</v>
      </c>
      <c r="I227" s="30">
        <v>3</v>
      </c>
      <c r="J227" s="33">
        <v>9375</v>
      </c>
      <c r="K227" s="732"/>
      <c r="L227" s="152">
        <v>0.75</v>
      </c>
      <c r="M227" s="33">
        <f t="shared" si="11"/>
        <v>7031.25</v>
      </c>
      <c r="N227" s="747"/>
      <c r="O227" s="728"/>
      <c r="P227" s="115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4.25" customHeight="1">
      <c r="A228" s="462"/>
      <c r="B228" s="803"/>
      <c r="C228" s="772"/>
      <c r="D228" s="30" t="s">
        <v>961</v>
      </c>
      <c r="E228" s="30" t="s">
        <v>969</v>
      </c>
      <c r="F228" s="766" t="s">
        <v>976</v>
      </c>
      <c r="G228" s="30" t="s">
        <v>29</v>
      </c>
      <c r="H228" s="30" t="s">
        <v>33</v>
      </c>
      <c r="I228" s="30">
        <v>3</v>
      </c>
      <c r="J228" s="33">
        <v>9375</v>
      </c>
      <c r="K228" s="755">
        <f>SUM(J228:J230)</f>
        <v>34687.5</v>
      </c>
      <c r="L228" s="152">
        <v>0.75</v>
      </c>
      <c r="M228" s="33">
        <f t="shared" si="11"/>
        <v>7031.25</v>
      </c>
      <c r="N228" s="747"/>
      <c r="O228" s="728"/>
      <c r="P228" s="115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4.25" customHeight="1">
      <c r="A229" s="462"/>
      <c r="B229" s="803"/>
      <c r="C229" s="772"/>
      <c r="D229" s="30" t="s">
        <v>961</v>
      </c>
      <c r="E229" s="30" t="s">
        <v>969</v>
      </c>
      <c r="F229" s="759"/>
      <c r="G229" s="30" t="s">
        <v>29</v>
      </c>
      <c r="H229" s="30" t="s">
        <v>33</v>
      </c>
      <c r="I229" s="30">
        <v>2</v>
      </c>
      <c r="J229" s="33">
        <v>22500</v>
      </c>
      <c r="K229" s="759"/>
      <c r="L229" s="152">
        <v>0.75</v>
      </c>
      <c r="M229" s="33">
        <f t="shared" si="11"/>
        <v>16875</v>
      </c>
      <c r="N229" s="747"/>
      <c r="O229" s="728"/>
      <c r="P229" s="115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4.25" customHeight="1">
      <c r="A230" s="462"/>
      <c r="B230" s="837"/>
      <c r="C230" s="773"/>
      <c r="D230" s="42" t="s">
        <v>961</v>
      </c>
      <c r="E230" s="42" t="s">
        <v>969</v>
      </c>
      <c r="F230" s="775"/>
      <c r="G230" s="42" t="s">
        <v>29</v>
      </c>
      <c r="H230" s="42" t="s">
        <v>33</v>
      </c>
      <c r="I230" s="42">
        <v>3</v>
      </c>
      <c r="J230" s="47">
        <v>2812.5</v>
      </c>
      <c r="K230" s="775"/>
      <c r="L230" s="196">
        <v>0.75</v>
      </c>
      <c r="M230" s="47">
        <f t="shared" si="11"/>
        <v>2109.375</v>
      </c>
      <c r="N230" s="794"/>
      <c r="O230" s="740"/>
      <c r="P230" s="115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4.25" customHeight="1">
      <c r="A231" s="462"/>
      <c r="B231" s="857">
        <v>20</v>
      </c>
      <c r="C231" s="771" t="s">
        <v>1090</v>
      </c>
      <c r="D231" s="774" t="s">
        <v>961</v>
      </c>
      <c r="E231" s="774" t="s">
        <v>969</v>
      </c>
      <c r="F231" s="24" t="s">
        <v>991</v>
      </c>
      <c r="G231" s="24" t="s">
        <v>67</v>
      </c>
      <c r="H231" s="24" t="s">
        <v>990</v>
      </c>
      <c r="I231" s="24">
        <v>2</v>
      </c>
      <c r="J231" s="87">
        <v>0</v>
      </c>
      <c r="K231" s="87">
        <v>975</v>
      </c>
      <c r="L231" s="193">
        <v>1</v>
      </c>
      <c r="M231" s="27">
        <f t="shared" si="11"/>
        <v>0</v>
      </c>
      <c r="N231" s="793">
        <f>SUM(M231:M233)</f>
        <v>0</v>
      </c>
      <c r="O231" s="729">
        <f>N231*20%</f>
        <v>0</v>
      </c>
      <c r="P231" s="115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4.25" customHeight="1">
      <c r="A232" s="462"/>
      <c r="B232" s="803"/>
      <c r="C232" s="772"/>
      <c r="D232" s="759"/>
      <c r="E232" s="759"/>
      <c r="F232" s="766" t="s">
        <v>1091</v>
      </c>
      <c r="G232" s="766" t="s">
        <v>1089</v>
      </c>
      <c r="H232" s="766" t="s">
        <v>33</v>
      </c>
      <c r="I232" s="30">
        <v>2</v>
      </c>
      <c r="J232" s="36">
        <v>0</v>
      </c>
      <c r="K232" s="755">
        <f>SUM(J232:J233)</f>
        <v>0</v>
      </c>
      <c r="L232" s="152">
        <v>0.75</v>
      </c>
      <c r="M232" s="755">
        <f t="shared" si="11"/>
        <v>0</v>
      </c>
      <c r="N232" s="747"/>
      <c r="O232" s="728"/>
      <c r="P232" s="115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4.25" customHeight="1">
      <c r="A233" s="462"/>
      <c r="B233" s="837"/>
      <c r="C233" s="773"/>
      <c r="D233" s="775"/>
      <c r="E233" s="775"/>
      <c r="F233" s="775"/>
      <c r="G233" s="775"/>
      <c r="H233" s="775"/>
      <c r="I233" s="42">
        <v>4</v>
      </c>
      <c r="J233" s="45">
        <v>0</v>
      </c>
      <c r="K233" s="775"/>
      <c r="L233" s="196">
        <v>0.75</v>
      </c>
      <c r="M233" s="775"/>
      <c r="N233" s="794"/>
      <c r="O233" s="740"/>
      <c r="P233" s="115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4.25" customHeight="1">
      <c r="A234" s="462"/>
      <c r="B234" s="857">
        <v>21</v>
      </c>
      <c r="C234" s="771" t="s">
        <v>1092</v>
      </c>
      <c r="D234" s="774" t="s">
        <v>961</v>
      </c>
      <c r="E234" s="774" t="s">
        <v>969</v>
      </c>
      <c r="F234" s="24" t="s">
        <v>979</v>
      </c>
      <c r="G234" s="24" t="s">
        <v>29</v>
      </c>
      <c r="H234" s="24" t="s">
        <v>33</v>
      </c>
      <c r="I234" s="24">
        <v>2</v>
      </c>
      <c r="J234" s="27">
        <v>75000</v>
      </c>
      <c r="K234" s="87">
        <v>75000</v>
      </c>
      <c r="L234" s="193">
        <v>1</v>
      </c>
      <c r="M234" s="27">
        <f t="shared" ref="M234:M235" si="12">J234*L234</f>
        <v>75000</v>
      </c>
      <c r="N234" s="793">
        <f>SUM(M234:M237)</f>
        <v>83437.5</v>
      </c>
      <c r="O234" s="729">
        <f>N234*20%</f>
        <v>16687.5</v>
      </c>
      <c r="P234" s="115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4.25" customHeight="1">
      <c r="A235" s="462"/>
      <c r="B235" s="803"/>
      <c r="C235" s="772"/>
      <c r="D235" s="759"/>
      <c r="E235" s="759"/>
      <c r="F235" s="30" t="s">
        <v>980</v>
      </c>
      <c r="G235" s="30" t="s">
        <v>29</v>
      </c>
      <c r="H235" s="30" t="s">
        <v>33</v>
      </c>
      <c r="I235" s="30">
        <v>4</v>
      </c>
      <c r="J235" s="36">
        <v>0</v>
      </c>
      <c r="K235" s="36">
        <v>0</v>
      </c>
      <c r="L235" s="152">
        <v>0.75</v>
      </c>
      <c r="M235" s="33">
        <f t="shared" si="12"/>
        <v>0</v>
      </c>
      <c r="N235" s="747"/>
      <c r="O235" s="728"/>
      <c r="P235" s="115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4.25" customHeight="1">
      <c r="A236" s="462"/>
      <c r="B236" s="803"/>
      <c r="C236" s="772"/>
      <c r="D236" s="759"/>
      <c r="E236" s="759"/>
      <c r="F236" s="766" t="s">
        <v>981</v>
      </c>
      <c r="G236" s="766" t="s">
        <v>29</v>
      </c>
      <c r="H236" s="766" t="s">
        <v>33</v>
      </c>
      <c r="I236" s="30">
        <v>4</v>
      </c>
      <c r="J236" s="33">
        <v>0</v>
      </c>
      <c r="K236" s="755">
        <v>0</v>
      </c>
      <c r="L236" s="152">
        <v>0.75</v>
      </c>
      <c r="M236" s="755">
        <f>J237*L237</f>
        <v>8437.5</v>
      </c>
      <c r="N236" s="747"/>
      <c r="O236" s="728"/>
      <c r="P236" s="115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4.25" customHeight="1">
      <c r="A237" s="462"/>
      <c r="B237" s="837"/>
      <c r="C237" s="773"/>
      <c r="D237" s="775"/>
      <c r="E237" s="775"/>
      <c r="F237" s="775"/>
      <c r="G237" s="775"/>
      <c r="H237" s="775"/>
      <c r="I237" s="42">
        <v>3</v>
      </c>
      <c r="J237" s="47">
        <v>11250</v>
      </c>
      <c r="K237" s="775"/>
      <c r="L237" s="196">
        <v>0.75</v>
      </c>
      <c r="M237" s="775"/>
      <c r="N237" s="794"/>
      <c r="O237" s="740"/>
      <c r="P237" s="115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4.25" customHeight="1">
      <c r="A238" s="462"/>
      <c r="B238" s="857">
        <v>22</v>
      </c>
      <c r="C238" s="771" t="s">
        <v>1093</v>
      </c>
      <c r="D238" s="774" t="s">
        <v>961</v>
      </c>
      <c r="E238" s="774" t="s">
        <v>969</v>
      </c>
      <c r="F238" s="774" t="s">
        <v>982</v>
      </c>
      <c r="G238" s="774" t="s">
        <v>51</v>
      </c>
      <c r="H238" s="774" t="s">
        <v>33</v>
      </c>
      <c r="I238" s="24">
        <v>3</v>
      </c>
      <c r="J238" s="27">
        <v>4500</v>
      </c>
      <c r="K238" s="792">
        <v>4500</v>
      </c>
      <c r="L238" s="193">
        <v>1</v>
      </c>
      <c r="M238" s="792">
        <f>K238*L238</f>
        <v>4500</v>
      </c>
      <c r="N238" s="793">
        <f>SUM(M238:M241)</f>
        <v>4500</v>
      </c>
      <c r="O238" s="729">
        <f>N238*20%</f>
        <v>900</v>
      </c>
      <c r="P238" s="115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4.25" customHeight="1">
      <c r="A239" s="462"/>
      <c r="B239" s="803"/>
      <c r="C239" s="772"/>
      <c r="D239" s="759"/>
      <c r="E239" s="759"/>
      <c r="F239" s="732"/>
      <c r="G239" s="732"/>
      <c r="H239" s="732"/>
      <c r="I239" s="30">
        <v>4</v>
      </c>
      <c r="J239" s="33">
        <v>0</v>
      </c>
      <c r="K239" s="732"/>
      <c r="L239" s="152">
        <v>1</v>
      </c>
      <c r="M239" s="732"/>
      <c r="N239" s="747"/>
      <c r="O239" s="728"/>
      <c r="P239" s="115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4.25" customHeight="1">
      <c r="A240" s="462"/>
      <c r="B240" s="803"/>
      <c r="C240" s="772"/>
      <c r="D240" s="759"/>
      <c r="E240" s="759"/>
      <c r="F240" s="766" t="s">
        <v>989</v>
      </c>
      <c r="G240" s="766" t="s">
        <v>51</v>
      </c>
      <c r="H240" s="766" t="s">
        <v>990</v>
      </c>
      <c r="I240" s="30">
        <v>1</v>
      </c>
      <c r="J240" s="36">
        <v>0</v>
      </c>
      <c r="K240" s="755">
        <f>SUM(J240:J241)</f>
        <v>0</v>
      </c>
      <c r="L240" s="152">
        <v>0.75</v>
      </c>
      <c r="M240" s="755">
        <f>K240*L240</f>
        <v>0</v>
      </c>
      <c r="N240" s="747"/>
      <c r="O240" s="728"/>
      <c r="P240" s="115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4.25" customHeight="1">
      <c r="A241" s="462"/>
      <c r="B241" s="837"/>
      <c r="C241" s="773"/>
      <c r="D241" s="775"/>
      <c r="E241" s="775"/>
      <c r="F241" s="775"/>
      <c r="G241" s="775"/>
      <c r="H241" s="775"/>
      <c r="I241" s="42">
        <v>1</v>
      </c>
      <c r="J241" s="45">
        <v>0</v>
      </c>
      <c r="K241" s="775"/>
      <c r="L241" s="196">
        <v>0.75</v>
      </c>
      <c r="M241" s="775"/>
      <c r="N241" s="794"/>
      <c r="O241" s="740"/>
      <c r="P241" s="115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4.25" customHeight="1">
      <c r="A242" s="462"/>
      <c r="B242" s="857">
        <v>23</v>
      </c>
      <c r="C242" s="771" t="s">
        <v>1094</v>
      </c>
      <c r="D242" s="774" t="s">
        <v>961</v>
      </c>
      <c r="E242" s="774" t="s">
        <v>969</v>
      </c>
      <c r="F242" s="774" t="s">
        <v>983</v>
      </c>
      <c r="G242" s="774" t="s">
        <v>51</v>
      </c>
      <c r="H242" s="774" t="s">
        <v>33</v>
      </c>
      <c r="I242" s="24">
        <v>3</v>
      </c>
      <c r="J242" s="27">
        <v>281.25</v>
      </c>
      <c r="K242" s="792">
        <f>SUM(J242:J245)</f>
        <v>5906.25</v>
      </c>
      <c r="L242" s="193">
        <v>1</v>
      </c>
      <c r="M242" s="792">
        <f>K242*L242</f>
        <v>5906.25</v>
      </c>
      <c r="N242" s="793">
        <f>SUM(M242:M246)</f>
        <v>9281.25</v>
      </c>
      <c r="O242" s="729">
        <f>N242*20%</f>
        <v>1856.25</v>
      </c>
      <c r="P242" s="115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4.25" customHeight="1">
      <c r="A243" s="462"/>
      <c r="B243" s="803"/>
      <c r="C243" s="772"/>
      <c r="D243" s="759"/>
      <c r="E243" s="759"/>
      <c r="F243" s="759"/>
      <c r="G243" s="759"/>
      <c r="H243" s="759"/>
      <c r="I243" s="30">
        <v>3</v>
      </c>
      <c r="J243" s="33">
        <v>4500</v>
      </c>
      <c r="K243" s="759"/>
      <c r="L243" s="152">
        <v>1</v>
      </c>
      <c r="M243" s="759"/>
      <c r="N243" s="747"/>
      <c r="O243" s="728"/>
      <c r="P243" s="115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4.25" customHeight="1">
      <c r="A244" s="462"/>
      <c r="B244" s="803"/>
      <c r="C244" s="772"/>
      <c r="D244" s="759"/>
      <c r="E244" s="759"/>
      <c r="F244" s="759"/>
      <c r="G244" s="759"/>
      <c r="H244" s="759"/>
      <c r="I244" s="30">
        <v>4</v>
      </c>
      <c r="J244" s="33">
        <v>0</v>
      </c>
      <c r="K244" s="759"/>
      <c r="L244" s="152">
        <v>1</v>
      </c>
      <c r="M244" s="759"/>
      <c r="N244" s="747"/>
      <c r="O244" s="728"/>
      <c r="P244" s="115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4.25" customHeight="1">
      <c r="A245" s="462"/>
      <c r="B245" s="803"/>
      <c r="C245" s="772"/>
      <c r="D245" s="759"/>
      <c r="E245" s="759"/>
      <c r="F245" s="732"/>
      <c r="G245" s="732"/>
      <c r="H245" s="732"/>
      <c r="I245" s="30">
        <v>3</v>
      </c>
      <c r="J245" s="33">
        <v>1125</v>
      </c>
      <c r="K245" s="732"/>
      <c r="L245" s="152">
        <v>1</v>
      </c>
      <c r="M245" s="732"/>
      <c r="N245" s="747"/>
      <c r="O245" s="728"/>
      <c r="P245" s="115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4.25" customHeight="1">
      <c r="A246" s="462"/>
      <c r="B246" s="837"/>
      <c r="C246" s="773"/>
      <c r="D246" s="775"/>
      <c r="E246" s="775"/>
      <c r="F246" s="42" t="s">
        <v>984</v>
      </c>
      <c r="G246" s="42" t="s">
        <v>51</v>
      </c>
      <c r="H246" s="42" t="s">
        <v>33</v>
      </c>
      <c r="I246" s="42">
        <v>3</v>
      </c>
      <c r="J246" s="47">
        <v>4500</v>
      </c>
      <c r="K246" s="45">
        <v>4500</v>
      </c>
      <c r="L246" s="196">
        <v>0.75</v>
      </c>
      <c r="M246" s="47">
        <f>K246*L246</f>
        <v>3375</v>
      </c>
      <c r="N246" s="794"/>
      <c r="O246" s="740"/>
      <c r="P246" s="115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4.25" customHeight="1">
      <c r="A247" s="462"/>
      <c r="B247" s="857">
        <v>24</v>
      </c>
      <c r="C247" s="771" t="s">
        <v>974</v>
      </c>
      <c r="D247" s="774" t="s">
        <v>961</v>
      </c>
      <c r="E247" s="774" t="s">
        <v>969</v>
      </c>
      <c r="F247" s="774" t="s">
        <v>977</v>
      </c>
      <c r="G247" s="774" t="s">
        <v>29</v>
      </c>
      <c r="H247" s="774" t="s">
        <v>33</v>
      </c>
      <c r="I247" s="24">
        <v>3</v>
      </c>
      <c r="J247" s="27">
        <v>2812.5</v>
      </c>
      <c r="K247" s="792">
        <f>SUM(J247:J248)</f>
        <v>25312.5</v>
      </c>
      <c r="L247" s="193">
        <v>1</v>
      </c>
      <c r="M247" s="27">
        <f t="shared" ref="M247:M264" si="13">J247*L247</f>
        <v>2812.5</v>
      </c>
      <c r="N247" s="793">
        <f>SUM(M247:M248)</f>
        <v>25312.5</v>
      </c>
      <c r="O247" s="729">
        <f>N247*20%</f>
        <v>5062.5</v>
      </c>
      <c r="P247" s="115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4.25" customHeight="1">
      <c r="A248" s="462"/>
      <c r="B248" s="837"/>
      <c r="C248" s="773"/>
      <c r="D248" s="775"/>
      <c r="E248" s="775"/>
      <c r="F248" s="775"/>
      <c r="G248" s="775"/>
      <c r="H248" s="775"/>
      <c r="I248" s="42">
        <v>2</v>
      </c>
      <c r="J248" s="47">
        <v>22500</v>
      </c>
      <c r="K248" s="775"/>
      <c r="L248" s="196">
        <v>1</v>
      </c>
      <c r="M248" s="47">
        <f t="shared" si="13"/>
        <v>22500</v>
      </c>
      <c r="N248" s="794"/>
      <c r="O248" s="740"/>
      <c r="P248" s="115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4.25" customHeight="1">
      <c r="A249" s="462"/>
      <c r="B249" s="857">
        <v>25</v>
      </c>
      <c r="C249" s="771" t="s">
        <v>975</v>
      </c>
      <c r="D249" s="774" t="s">
        <v>961</v>
      </c>
      <c r="E249" s="774" t="s">
        <v>969</v>
      </c>
      <c r="F249" s="774" t="s">
        <v>978</v>
      </c>
      <c r="G249" s="774" t="s">
        <v>29</v>
      </c>
      <c r="H249" s="774" t="s">
        <v>33</v>
      </c>
      <c r="I249" s="24">
        <v>4</v>
      </c>
      <c r="J249" s="27">
        <v>0</v>
      </c>
      <c r="K249" s="792">
        <f>SUM(J249:J250)</f>
        <v>11250</v>
      </c>
      <c r="L249" s="193">
        <v>1</v>
      </c>
      <c r="M249" s="27">
        <f t="shared" si="13"/>
        <v>0</v>
      </c>
      <c r="N249" s="792">
        <f>SUM(M249:M252)</f>
        <v>13687.5</v>
      </c>
      <c r="O249" s="729">
        <f>N249*20%</f>
        <v>2737.5</v>
      </c>
      <c r="P249" s="115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4.25" customHeight="1">
      <c r="A250" s="462"/>
      <c r="B250" s="803"/>
      <c r="C250" s="772"/>
      <c r="D250" s="759"/>
      <c r="E250" s="759"/>
      <c r="F250" s="732"/>
      <c r="G250" s="732"/>
      <c r="H250" s="732"/>
      <c r="I250" s="30">
        <v>3</v>
      </c>
      <c r="J250" s="33">
        <v>11250</v>
      </c>
      <c r="K250" s="732"/>
      <c r="L250" s="152">
        <v>1</v>
      </c>
      <c r="M250" s="33">
        <f t="shared" si="13"/>
        <v>11250</v>
      </c>
      <c r="N250" s="759"/>
      <c r="O250" s="728"/>
      <c r="P250" s="115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4.25" customHeight="1">
      <c r="A251" s="462"/>
      <c r="B251" s="803"/>
      <c r="C251" s="772"/>
      <c r="D251" s="759"/>
      <c r="E251" s="759"/>
      <c r="F251" s="766" t="s">
        <v>986</v>
      </c>
      <c r="G251" s="766" t="s">
        <v>67</v>
      </c>
      <c r="H251" s="766" t="s">
        <v>33</v>
      </c>
      <c r="I251" s="30">
        <v>2</v>
      </c>
      <c r="J251" s="33">
        <v>3250</v>
      </c>
      <c r="K251" s="755">
        <f>J251+J252</f>
        <v>3250</v>
      </c>
      <c r="L251" s="152">
        <v>0.75</v>
      </c>
      <c r="M251" s="33">
        <f t="shared" si="13"/>
        <v>2437.5</v>
      </c>
      <c r="N251" s="759"/>
      <c r="O251" s="728"/>
      <c r="P251" s="115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4.25" customHeight="1">
      <c r="A252" s="462"/>
      <c r="B252" s="837"/>
      <c r="C252" s="773"/>
      <c r="D252" s="775"/>
      <c r="E252" s="775"/>
      <c r="F252" s="775"/>
      <c r="G252" s="775"/>
      <c r="H252" s="775"/>
      <c r="I252" s="42">
        <v>4</v>
      </c>
      <c r="J252" s="47">
        <v>0</v>
      </c>
      <c r="K252" s="775"/>
      <c r="L252" s="196">
        <v>0.75</v>
      </c>
      <c r="M252" s="47">
        <f t="shared" si="13"/>
        <v>0</v>
      </c>
      <c r="N252" s="775"/>
      <c r="O252" s="740"/>
      <c r="P252" s="115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4.25" customHeight="1">
      <c r="A253" s="462"/>
      <c r="B253" s="857">
        <v>26</v>
      </c>
      <c r="C253" s="771" t="s">
        <v>1095</v>
      </c>
      <c r="D253" s="774" t="s">
        <v>961</v>
      </c>
      <c r="E253" s="774" t="s">
        <v>969</v>
      </c>
      <c r="F253" s="774" t="s">
        <v>985</v>
      </c>
      <c r="G253" s="774" t="s">
        <v>51</v>
      </c>
      <c r="H253" s="774" t="s">
        <v>33</v>
      </c>
      <c r="I253" s="24">
        <v>4</v>
      </c>
      <c r="J253" s="87">
        <v>0</v>
      </c>
      <c r="K253" s="792">
        <v>0</v>
      </c>
      <c r="L253" s="193">
        <v>1</v>
      </c>
      <c r="M253" s="27">
        <f t="shared" si="13"/>
        <v>0</v>
      </c>
      <c r="N253" s="792">
        <f>SUM(M253:M256)</f>
        <v>0</v>
      </c>
      <c r="O253" s="729">
        <f>N253*20%</f>
        <v>0</v>
      </c>
      <c r="P253" s="115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4.25" customHeight="1">
      <c r="A254" s="462"/>
      <c r="B254" s="803"/>
      <c r="C254" s="772"/>
      <c r="D254" s="759"/>
      <c r="E254" s="759"/>
      <c r="F254" s="732"/>
      <c r="G254" s="732"/>
      <c r="H254" s="732"/>
      <c r="I254" s="30">
        <v>4</v>
      </c>
      <c r="J254" s="36">
        <v>0</v>
      </c>
      <c r="K254" s="732"/>
      <c r="L254" s="152">
        <v>1</v>
      </c>
      <c r="M254" s="33">
        <f t="shared" si="13"/>
        <v>0</v>
      </c>
      <c r="N254" s="759"/>
      <c r="O254" s="728"/>
      <c r="P254" s="115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4.25" customHeight="1">
      <c r="A255" s="462"/>
      <c r="B255" s="803"/>
      <c r="C255" s="772"/>
      <c r="D255" s="759"/>
      <c r="E255" s="759"/>
      <c r="F255" s="766" t="s">
        <v>992</v>
      </c>
      <c r="G255" s="766" t="s">
        <v>67</v>
      </c>
      <c r="H255" s="766" t="s">
        <v>33</v>
      </c>
      <c r="I255" s="30">
        <v>1</v>
      </c>
      <c r="J255" s="36">
        <v>0</v>
      </c>
      <c r="K255" s="755">
        <v>0</v>
      </c>
      <c r="L255" s="152">
        <v>0.75</v>
      </c>
      <c r="M255" s="33">
        <f t="shared" si="13"/>
        <v>0</v>
      </c>
      <c r="N255" s="759"/>
      <c r="O255" s="728"/>
      <c r="P255" s="115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4.25" customHeight="1">
      <c r="A256" s="462"/>
      <c r="B256" s="837"/>
      <c r="C256" s="773"/>
      <c r="D256" s="775"/>
      <c r="E256" s="775"/>
      <c r="F256" s="775"/>
      <c r="G256" s="775"/>
      <c r="H256" s="775"/>
      <c r="I256" s="42">
        <v>2</v>
      </c>
      <c r="J256" s="45">
        <v>0</v>
      </c>
      <c r="K256" s="775"/>
      <c r="L256" s="196">
        <v>0.75</v>
      </c>
      <c r="M256" s="47">
        <f t="shared" si="13"/>
        <v>0</v>
      </c>
      <c r="N256" s="775"/>
      <c r="O256" s="740"/>
      <c r="P256" s="115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4.25" customHeight="1">
      <c r="A257" s="462"/>
      <c r="B257" s="857">
        <v>27</v>
      </c>
      <c r="C257" s="771" t="s">
        <v>1091</v>
      </c>
      <c r="D257" s="774" t="s">
        <v>961</v>
      </c>
      <c r="E257" s="774" t="s">
        <v>969</v>
      </c>
      <c r="F257" s="24" t="s">
        <v>987</v>
      </c>
      <c r="G257" s="24" t="s">
        <v>67</v>
      </c>
      <c r="H257" s="24" t="s">
        <v>33</v>
      </c>
      <c r="I257" s="24">
        <v>4</v>
      </c>
      <c r="J257" s="87">
        <v>0</v>
      </c>
      <c r="K257" s="87">
        <v>0</v>
      </c>
      <c r="L257" s="193">
        <v>0.75</v>
      </c>
      <c r="M257" s="27">
        <f t="shared" si="13"/>
        <v>0</v>
      </c>
      <c r="N257" s="792">
        <f>SUM(M257:M260)</f>
        <v>2250</v>
      </c>
      <c r="O257" s="729">
        <f>N257*20%</f>
        <v>450</v>
      </c>
      <c r="P257" s="115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4.25" customHeight="1">
      <c r="A258" s="462"/>
      <c r="B258" s="803"/>
      <c r="C258" s="772"/>
      <c r="D258" s="759"/>
      <c r="E258" s="759"/>
      <c r="F258" s="766" t="s">
        <v>988</v>
      </c>
      <c r="G258" s="766" t="s">
        <v>67</v>
      </c>
      <c r="H258" s="766" t="s">
        <v>33</v>
      </c>
      <c r="I258" s="30">
        <v>3</v>
      </c>
      <c r="J258" s="33">
        <v>2250</v>
      </c>
      <c r="K258" s="755">
        <v>2250</v>
      </c>
      <c r="L258" s="152">
        <v>1</v>
      </c>
      <c r="M258" s="33">
        <f t="shared" si="13"/>
        <v>2250</v>
      </c>
      <c r="N258" s="759"/>
      <c r="O258" s="728"/>
      <c r="P258" s="115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4.25" customHeight="1">
      <c r="A259" s="462"/>
      <c r="B259" s="803"/>
      <c r="C259" s="772"/>
      <c r="D259" s="759"/>
      <c r="E259" s="759"/>
      <c r="F259" s="759"/>
      <c r="G259" s="759"/>
      <c r="H259" s="759"/>
      <c r="I259" s="30">
        <v>4</v>
      </c>
      <c r="J259" s="33">
        <v>0</v>
      </c>
      <c r="K259" s="759"/>
      <c r="L259" s="152">
        <v>1</v>
      </c>
      <c r="M259" s="33">
        <f t="shared" si="13"/>
        <v>0</v>
      </c>
      <c r="N259" s="759"/>
      <c r="O259" s="728"/>
      <c r="P259" s="115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4.25" customHeight="1">
      <c r="A260" s="462"/>
      <c r="B260" s="837"/>
      <c r="C260" s="773"/>
      <c r="D260" s="775"/>
      <c r="E260" s="775"/>
      <c r="F260" s="775"/>
      <c r="G260" s="775"/>
      <c r="H260" s="775"/>
      <c r="I260" s="42">
        <v>4</v>
      </c>
      <c r="J260" s="47">
        <v>0</v>
      </c>
      <c r="K260" s="775"/>
      <c r="L260" s="196">
        <v>1</v>
      </c>
      <c r="M260" s="47">
        <f t="shared" si="13"/>
        <v>0</v>
      </c>
      <c r="N260" s="775"/>
      <c r="O260" s="740"/>
      <c r="P260" s="115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4.25" customHeight="1">
      <c r="A261" s="462"/>
      <c r="B261" s="466">
        <v>28</v>
      </c>
      <c r="C261" s="250" t="s">
        <v>1096</v>
      </c>
      <c r="D261" s="186" t="s">
        <v>1097</v>
      </c>
      <c r="E261" s="186" t="s">
        <v>1098</v>
      </c>
      <c r="F261" s="186" t="s">
        <v>1004</v>
      </c>
      <c r="G261" s="400" t="s">
        <v>1007</v>
      </c>
      <c r="H261" s="186" t="s">
        <v>33</v>
      </c>
      <c r="I261" s="186">
        <v>1</v>
      </c>
      <c r="J261" s="475">
        <v>30000</v>
      </c>
      <c r="K261" s="475">
        <v>30000</v>
      </c>
      <c r="L261" s="188">
        <v>1</v>
      </c>
      <c r="M261" s="191">
        <f t="shared" si="13"/>
        <v>30000</v>
      </c>
      <c r="N261" s="191">
        <f>J261*L261</f>
        <v>30000</v>
      </c>
      <c r="O261" s="319">
        <f t="shared" ref="O261:O262" si="14">N261*20%</f>
        <v>6000</v>
      </c>
      <c r="P261" s="115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4.25" customHeight="1">
      <c r="A262" s="462"/>
      <c r="B262" s="857">
        <v>29</v>
      </c>
      <c r="C262" s="771" t="s">
        <v>1099</v>
      </c>
      <c r="D262" s="24" t="s">
        <v>1100</v>
      </c>
      <c r="E262" s="24" t="s">
        <v>1101</v>
      </c>
      <c r="F262" s="774" t="s">
        <v>1009</v>
      </c>
      <c r="G262" s="383" t="s">
        <v>1007</v>
      </c>
      <c r="H262" s="24" t="s">
        <v>33</v>
      </c>
      <c r="I262" s="24">
        <v>2</v>
      </c>
      <c r="J262" s="473">
        <v>22500</v>
      </c>
      <c r="K262" s="874">
        <f>SUM(J262:J264)</f>
        <v>33750</v>
      </c>
      <c r="L262" s="193">
        <v>1</v>
      </c>
      <c r="M262" s="27">
        <f t="shared" si="13"/>
        <v>22500</v>
      </c>
      <c r="N262" s="792">
        <f>SUM(M262:M264)</f>
        <v>33750</v>
      </c>
      <c r="O262" s="729">
        <f t="shared" si="14"/>
        <v>6750</v>
      </c>
      <c r="P262" s="115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4.25" customHeight="1">
      <c r="A263" s="462"/>
      <c r="B263" s="803"/>
      <c r="C263" s="772"/>
      <c r="D263" s="30" t="s">
        <v>1100</v>
      </c>
      <c r="E263" s="30" t="s">
        <v>1102</v>
      </c>
      <c r="F263" s="759"/>
      <c r="G263" s="267" t="s">
        <v>1007</v>
      </c>
      <c r="H263" s="30" t="s">
        <v>33</v>
      </c>
      <c r="I263" s="30">
        <v>2</v>
      </c>
      <c r="J263" s="422">
        <v>5625</v>
      </c>
      <c r="K263" s="759"/>
      <c r="L263" s="152">
        <v>1</v>
      </c>
      <c r="M263" s="33">
        <f t="shared" si="13"/>
        <v>5625</v>
      </c>
      <c r="N263" s="759"/>
      <c r="O263" s="728"/>
      <c r="P263" s="115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4.25" customHeight="1">
      <c r="A264" s="462"/>
      <c r="B264" s="837"/>
      <c r="C264" s="773"/>
      <c r="D264" s="42" t="s">
        <v>1100</v>
      </c>
      <c r="E264" s="42" t="s">
        <v>1103</v>
      </c>
      <c r="F264" s="775"/>
      <c r="G264" s="268" t="s">
        <v>1007</v>
      </c>
      <c r="H264" s="42" t="s">
        <v>33</v>
      </c>
      <c r="I264" s="42">
        <v>2</v>
      </c>
      <c r="J264" s="425">
        <v>5625</v>
      </c>
      <c r="K264" s="775"/>
      <c r="L264" s="196">
        <v>1</v>
      </c>
      <c r="M264" s="47">
        <f t="shared" si="13"/>
        <v>5625</v>
      </c>
      <c r="N264" s="775"/>
      <c r="O264" s="740"/>
      <c r="P264" s="115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4.25" customHeight="1">
      <c r="A265" s="462"/>
      <c r="B265" s="857">
        <v>30</v>
      </c>
      <c r="C265" s="852" t="s">
        <v>1104</v>
      </c>
      <c r="D265" s="274" t="s">
        <v>994</v>
      </c>
      <c r="E265" s="274" t="s">
        <v>995</v>
      </c>
      <c r="F265" s="274" t="s">
        <v>993</v>
      </c>
      <c r="G265" s="274" t="s">
        <v>1105</v>
      </c>
      <c r="H265" s="274" t="s">
        <v>30</v>
      </c>
      <c r="I265" s="274">
        <v>1</v>
      </c>
      <c r="J265" s="87">
        <v>0</v>
      </c>
      <c r="K265" s="87">
        <f>SUM(J265)</f>
        <v>0</v>
      </c>
      <c r="L265" s="193">
        <v>0</v>
      </c>
      <c r="M265" s="27">
        <f>L265*K265</f>
        <v>0</v>
      </c>
      <c r="N265" s="792">
        <f>M265+M266</f>
        <v>3750</v>
      </c>
      <c r="O265" s="729">
        <f>N265*20%</f>
        <v>750</v>
      </c>
      <c r="P265" s="115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4.25" customHeight="1">
      <c r="A266" s="462"/>
      <c r="B266" s="837"/>
      <c r="C266" s="773"/>
      <c r="D266" s="478" t="s">
        <v>994</v>
      </c>
      <c r="E266" s="478" t="s">
        <v>995</v>
      </c>
      <c r="F266" s="478" t="s">
        <v>1000</v>
      </c>
      <c r="G266" s="478" t="s">
        <v>396</v>
      </c>
      <c r="H266" s="478" t="s">
        <v>30</v>
      </c>
      <c r="I266" s="478">
        <v>2</v>
      </c>
      <c r="J266" s="47">
        <v>3750</v>
      </c>
      <c r="K266" s="47">
        <f>J266+J265</f>
        <v>3750</v>
      </c>
      <c r="L266" s="196">
        <v>1</v>
      </c>
      <c r="M266" s="47">
        <f t="shared" ref="M266:M267" si="15">K266*L266</f>
        <v>3750</v>
      </c>
      <c r="N266" s="775"/>
      <c r="O266" s="740"/>
      <c r="P266" s="115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4.25" customHeight="1">
      <c r="A267" s="462"/>
      <c r="B267" s="857">
        <v>31</v>
      </c>
      <c r="C267" s="852" t="s">
        <v>1106</v>
      </c>
      <c r="D267" s="274" t="s">
        <v>994</v>
      </c>
      <c r="E267" s="274" t="s">
        <v>995</v>
      </c>
      <c r="F267" s="865" t="s">
        <v>1107</v>
      </c>
      <c r="G267" s="274" t="s">
        <v>238</v>
      </c>
      <c r="H267" s="274" t="s">
        <v>30</v>
      </c>
      <c r="I267" s="274">
        <v>2</v>
      </c>
      <c r="J267" s="27">
        <v>1500</v>
      </c>
      <c r="K267" s="792">
        <f>SUM(J267:J268)</f>
        <v>3750</v>
      </c>
      <c r="L267" s="875">
        <v>1</v>
      </c>
      <c r="M267" s="792">
        <f t="shared" si="15"/>
        <v>3750</v>
      </c>
      <c r="N267" s="792">
        <f>M267+M269</f>
        <v>4875</v>
      </c>
      <c r="O267" s="729">
        <f>N267*20%</f>
        <v>975</v>
      </c>
      <c r="P267" s="115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4.25" customHeight="1">
      <c r="A268" s="462"/>
      <c r="B268" s="803"/>
      <c r="C268" s="772"/>
      <c r="D268" s="479" t="s">
        <v>994</v>
      </c>
      <c r="E268" s="479" t="s">
        <v>995</v>
      </c>
      <c r="F268" s="732"/>
      <c r="G268" s="479" t="s">
        <v>238</v>
      </c>
      <c r="H268" s="479" t="s">
        <v>33</v>
      </c>
      <c r="I268" s="479">
        <v>3</v>
      </c>
      <c r="J268" s="33">
        <v>2250</v>
      </c>
      <c r="K268" s="732"/>
      <c r="L268" s="732"/>
      <c r="M268" s="732"/>
      <c r="N268" s="759"/>
      <c r="O268" s="728"/>
      <c r="P268" s="115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4.25" customHeight="1">
      <c r="A269" s="462"/>
      <c r="B269" s="837"/>
      <c r="C269" s="773"/>
      <c r="D269" s="478" t="s">
        <v>994</v>
      </c>
      <c r="E269" s="478" t="s">
        <v>995</v>
      </c>
      <c r="F269" s="478" t="s">
        <v>1002</v>
      </c>
      <c r="G269" s="478" t="s">
        <v>238</v>
      </c>
      <c r="H269" s="478" t="s">
        <v>30</v>
      </c>
      <c r="I269" s="478">
        <v>2</v>
      </c>
      <c r="J269" s="47">
        <v>1500</v>
      </c>
      <c r="K269" s="47">
        <v>1500</v>
      </c>
      <c r="L269" s="196">
        <v>0.75</v>
      </c>
      <c r="M269" s="47">
        <f t="shared" ref="M269:M271" si="16">J269*L269</f>
        <v>1125</v>
      </c>
      <c r="N269" s="775"/>
      <c r="O269" s="740"/>
      <c r="P269" s="115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4.25" customHeight="1">
      <c r="A270" s="462"/>
      <c r="B270" s="857">
        <v>32</v>
      </c>
      <c r="C270" s="852" t="s">
        <v>1108</v>
      </c>
      <c r="D270" s="274" t="s">
        <v>994</v>
      </c>
      <c r="E270" s="274" t="s">
        <v>995</v>
      </c>
      <c r="F270" s="274" t="s">
        <v>1001</v>
      </c>
      <c r="G270" s="274" t="s">
        <v>1105</v>
      </c>
      <c r="H270" s="274" t="s">
        <v>30</v>
      </c>
      <c r="I270" s="274">
        <v>2</v>
      </c>
      <c r="J270" s="87">
        <v>0</v>
      </c>
      <c r="K270" s="87">
        <v>0</v>
      </c>
      <c r="L270" s="193">
        <v>0.75</v>
      </c>
      <c r="M270" s="27">
        <f t="shared" si="16"/>
        <v>0</v>
      </c>
      <c r="N270" s="792">
        <f>M270+M271</f>
        <v>2500</v>
      </c>
      <c r="O270" s="729">
        <f>N270*20%</f>
        <v>500</v>
      </c>
      <c r="P270" s="115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4.25" customHeight="1">
      <c r="A271" s="462"/>
      <c r="B271" s="837"/>
      <c r="C271" s="773"/>
      <c r="D271" s="478" t="s">
        <v>994</v>
      </c>
      <c r="E271" s="478" t="s">
        <v>995</v>
      </c>
      <c r="F271" s="478" t="s">
        <v>1003</v>
      </c>
      <c r="G271" s="478" t="s">
        <v>396</v>
      </c>
      <c r="H271" s="478" t="s">
        <v>30</v>
      </c>
      <c r="I271" s="478">
        <v>2</v>
      </c>
      <c r="J271" s="47">
        <v>2500</v>
      </c>
      <c r="K271" s="47">
        <v>2500</v>
      </c>
      <c r="L271" s="196">
        <v>1</v>
      </c>
      <c r="M271" s="47">
        <f t="shared" si="16"/>
        <v>2500</v>
      </c>
      <c r="N271" s="775"/>
      <c r="O271" s="740"/>
      <c r="P271" s="115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4.25" customHeight="1">
      <c r="A272" s="462"/>
      <c r="B272" s="857">
        <v>33</v>
      </c>
      <c r="C272" s="858" t="s">
        <v>1109</v>
      </c>
      <c r="D272" s="480" t="s">
        <v>805</v>
      </c>
      <c r="E272" s="481" t="s">
        <v>806</v>
      </c>
      <c r="F272" s="481" t="s">
        <v>804</v>
      </c>
      <c r="G272" s="480" t="s">
        <v>29</v>
      </c>
      <c r="H272" s="481" t="s">
        <v>33</v>
      </c>
      <c r="I272" s="481">
        <v>3</v>
      </c>
      <c r="J272" s="27">
        <v>37500</v>
      </c>
      <c r="K272" s="27">
        <f>J272</f>
        <v>37500</v>
      </c>
      <c r="L272" s="193">
        <v>0.5</v>
      </c>
      <c r="M272" s="27">
        <f t="shared" ref="M272:M273" si="17">K272*75%*50%</f>
        <v>14062.5</v>
      </c>
      <c r="N272" s="792">
        <f>SUM(M272:M287)</f>
        <v>289472.65625</v>
      </c>
      <c r="O272" s="729">
        <f>N272*20%</f>
        <v>57894.53125</v>
      </c>
      <c r="P272" s="115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4.25" customHeight="1">
      <c r="A273" s="462"/>
      <c r="B273" s="803"/>
      <c r="C273" s="772"/>
      <c r="D273" s="482" t="s">
        <v>805</v>
      </c>
      <c r="E273" s="483" t="s">
        <v>813</v>
      </c>
      <c r="F273" s="755" t="s">
        <v>1110</v>
      </c>
      <c r="G273" s="482" t="s">
        <v>29</v>
      </c>
      <c r="H273" s="483" t="s">
        <v>30</v>
      </c>
      <c r="I273" s="483">
        <v>1</v>
      </c>
      <c r="J273" s="422">
        <v>50000</v>
      </c>
      <c r="K273" s="755">
        <f>SUM(J273:J275)</f>
        <v>89843.75</v>
      </c>
      <c r="L273" s="152">
        <v>0.5</v>
      </c>
      <c r="M273" s="755">
        <f t="shared" si="17"/>
        <v>33691.40625</v>
      </c>
      <c r="N273" s="759"/>
      <c r="O273" s="728"/>
      <c r="P273" s="115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4.25" customHeight="1">
      <c r="A274" s="462"/>
      <c r="B274" s="803"/>
      <c r="C274" s="772"/>
      <c r="D274" s="482" t="s">
        <v>805</v>
      </c>
      <c r="E274" s="483" t="s">
        <v>811</v>
      </c>
      <c r="F274" s="759"/>
      <c r="G274" s="482" t="s">
        <v>29</v>
      </c>
      <c r="H274" s="483" t="s">
        <v>30</v>
      </c>
      <c r="I274" s="483">
        <v>2</v>
      </c>
      <c r="J274" s="422">
        <v>37500</v>
      </c>
      <c r="K274" s="759"/>
      <c r="L274" s="152">
        <v>0.5</v>
      </c>
      <c r="M274" s="759"/>
      <c r="N274" s="759"/>
      <c r="O274" s="728"/>
      <c r="P274" s="115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14.25" customHeight="1">
      <c r="A275" s="462"/>
      <c r="B275" s="803"/>
      <c r="C275" s="772"/>
      <c r="D275" s="482" t="s">
        <v>805</v>
      </c>
      <c r="E275" s="483" t="s">
        <v>811</v>
      </c>
      <c r="F275" s="732"/>
      <c r="G275" s="482" t="s">
        <v>29</v>
      </c>
      <c r="H275" s="483" t="s">
        <v>30</v>
      </c>
      <c r="I275" s="483">
        <v>2</v>
      </c>
      <c r="J275" s="422">
        <v>2343.75</v>
      </c>
      <c r="K275" s="732"/>
      <c r="L275" s="152">
        <v>0.5</v>
      </c>
      <c r="M275" s="732"/>
      <c r="N275" s="759"/>
      <c r="O275" s="728"/>
      <c r="P275" s="115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14.25" customHeight="1">
      <c r="A276" s="462"/>
      <c r="B276" s="803"/>
      <c r="C276" s="772"/>
      <c r="D276" s="482" t="s">
        <v>805</v>
      </c>
      <c r="E276" s="483" t="s">
        <v>813</v>
      </c>
      <c r="F276" s="483" t="s">
        <v>815</v>
      </c>
      <c r="G276" s="482" t="s">
        <v>29</v>
      </c>
      <c r="H276" s="483" t="s">
        <v>33</v>
      </c>
      <c r="I276" s="483">
        <v>3</v>
      </c>
      <c r="J276" s="422">
        <v>37500</v>
      </c>
      <c r="K276" s="422">
        <f t="shared" ref="K276:K277" si="18">J276</f>
        <v>37500</v>
      </c>
      <c r="L276" s="152">
        <v>0.5</v>
      </c>
      <c r="M276" s="33">
        <f t="shared" ref="M276:M278" si="19">K276*75%*50%</f>
        <v>14062.5</v>
      </c>
      <c r="N276" s="759"/>
      <c r="O276" s="728"/>
      <c r="P276" s="115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14.25" customHeight="1">
      <c r="A277" s="462"/>
      <c r="B277" s="803"/>
      <c r="C277" s="772"/>
      <c r="D277" s="482" t="s">
        <v>805</v>
      </c>
      <c r="E277" s="483" t="s">
        <v>1111</v>
      </c>
      <c r="F277" s="483" t="s">
        <v>816</v>
      </c>
      <c r="G277" s="482" t="s">
        <v>29</v>
      </c>
      <c r="H277" s="483" t="s">
        <v>33</v>
      </c>
      <c r="I277" s="483">
        <v>2</v>
      </c>
      <c r="J277" s="422">
        <v>75000</v>
      </c>
      <c r="K277" s="422">
        <f t="shared" si="18"/>
        <v>75000</v>
      </c>
      <c r="L277" s="152">
        <v>0.5</v>
      </c>
      <c r="M277" s="33">
        <f t="shared" si="19"/>
        <v>28125</v>
      </c>
      <c r="N277" s="759"/>
      <c r="O277" s="728"/>
      <c r="P277" s="115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14.25" customHeight="1">
      <c r="A278" s="462"/>
      <c r="B278" s="803"/>
      <c r="C278" s="772"/>
      <c r="D278" s="482" t="s">
        <v>805</v>
      </c>
      <c r="E278" s="483" t="s">
        <v>1111</v>
      </c>
      <c r="F278" s="861" t="s">
        <v>802</v>
      </c>
      <c r="G278" s="482" t="s">
        <v>29</v>
      </c>
      <c r="H278" s="483" t="s">
        <v>33</v>
      </c>
      <c r="I278" s="483">
        <v>1</v>
      </c>
      <c r="J278" s="422">
        <v>0</v>
      </c>
      <c r="K278" s="755">
        <f>J278+J279</f>
        <v>30000</v>
      </c>
      <c r="L278" s="152">
        <v>0.5</v>
      </c>
      <c r="M278" s="755">
        <f t="shared" si="19"/>
        <v>11250</v>
      </c>
      <c r="N278" s="759"/>
      <c r="O278" s="728"/>
      <c r="P278" s="115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14.25" customHeight="1">
      <c r="A279" s="462"/>
      <c r="B279" s="803"/>
      <c r="C279" s="772"/>
      <c r="D279" s="482" t="s">
        <v>805</v>
      </c>
      <c r="E279" s="483" t="s">
        <v>1111</v>
      </c>
      <c r="F279" s="732"/>
      <c r="G279" s="482" t="s">
        <v>29</v>
      </c>
      <c r="H279" s="483" t="s">
        <v>33</v>
      </c>
      <c r="I279" s="483">
        <v>1</v>
      </c>
      <c r="J279" s="422">
        <v>30000</v>
      </c>
      <c r="K279" s="732"/>
      <c r="L279" s="152">
        <v>0.5</v>
      </c>
      <c r="M279" s="732"/>
      <c r="N279" s="759"/>
      <c r="O279" s="728"/>
      <c r="P279" s="115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14.25" customHeight="1">
      <c r="A280" s="462"/>
      <c r="B280" s="803"/>
      <c r="C280" s="772"/>
      <c r="D280" s="482" t="s">
        <v>805</v>
      </c>
      <c r="E280" s="483" t="s">
        <v>813</v>
      </c>
      <c r="F280" s="755" t="s">
        <v>1112</v>
      </c>
      <c r="G280" s="482" t="s">
        <v>29</v>
      </c>
      <c r="H280" s="483" t="s">
        <v>33</v>
      </c>
      <c r="I280" s="483">
        <v>2</v>
      </c>
      <c r="J280" s="33">
        <v>75000</v>
      </c>
      <c r="K280" s="755">
        <f>SUM(J280:J283)</f>
        <v>184375</v>
      </c>
      <c r="L280" s="152">
        <v>0.5</v>
      </c>
      <c r="M280" s="755">
        <f>K280*50%</f>
        <v>92187.5</v>
      </c>
      <c r="N280" s="759"/>
      <c r="O280" s="728"/>
      <c r="P280" s="115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14.25" customHeight="1">
      <c r="A281" s="462"/>
      <c r="B281" s="803"/>
      <c r="C281" s="772"/>
      <c r="D281" s="482" t="s">
        <v>805</v>
      </c>
      <c r="E281" s="483" t="s">
        <v>813</v>
      </c>
      <c r="F281" s="759"/>
      <c r="G281" s="482" t="s">
        <v>29</v>
      </c>
      <c r="H281" s="483" t="s">
        <v>30</v>
      </c>
      <c r="I281" s="483">
        <v>1</v>
      </c>
      <c r="J281" s="33">
        <v>50000</v>
      </c>
      <c r="K281" s="759"/>
      <c r="L281" s="152">
        <v>0.5</v>
      </c>
      <c r="M281" s="759"/>
      <c r="N281" s="759"/>
      <c r="O281" s="728"/>
      <c r="P281" s="115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14.25" customHeight="1">
      <c r="A282" s="462"/>
      <c r="B282" s="803"/>
      <c r="C282" s="772"/>
      <c r="D282" s="482" t="s">
        <v>805</v>
      </c>
      <c r="E282" s="483" t="s">
        <v>811</v>
      </c>
      <c r="F282" s="759"/>
      <c r="G282" s="482" t="s">
        <v>29</v>
      </c>
      <c r="H282" s="483" t="s">
        <v>30</v>
      </c>
      <c r="I282" s="483">
        <v>1</v>
      </c>
      <c r="J282" s="33">
        <v>50000</v>
      </c>
      <c r="K282" s="759"/>
      <c r="L282" s="152">
        <v>0.5</v>
      </c>
      <c r="M282" s="759"/>
      <c r="N282" s="759"/>
      <c r="O282" s="728"/>
      <c r="P282" s="115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14.25" customHeight="1">
      <c r="A283" s="462"/>
      <c r="B283" s="803"/>
      <c r="C283" s="772"/>
      <c r="D283" s="482" t="s">
        <v>805</v>
      </c>
      <c r="E283" s="483" t="s">
        <v>811</v>
      </c>
      <c r="F283" s="732"/>
      <c r="G283" s="482" t="s">
        <v>29</v>
      </c>
      <c r="H283" s="483" t="s">
        <v>30</v>
      </c>
      <c r="I283" s="483">
        <v>2</v>
      </c>
      <c r="J283" s="33">
        <v>9375</v>
      </c>
      <c r="K283" s="732"/>
      <c r="L283" s="152">
        <v>0.5</v>
      </c>
      <c r="M283" s="732"/>
      <c r="N283" s="759"/>
      <c r="O283" s="728"/>
      <c r="P283" s="115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14.25" customHeight="1">
      <c r="A284" s="462"/>
      <c r="B284" s="803"/>
      <c r="C284" s="772"/>
      <c r="D284" s="482" t="s">
        <v>805</v>
      </c>
      <c r="E284" s="483" t="s">
        <v>1111</v>
      </c>
      <c r="F284" s="483" t="s">
        <v>709</v>
      </c>
      <c r="G284" s="482" t="s">
        <v>29</v>
      </c>
      <c r="H284" s="483" t="s">
        <v>33</v>
      </c>
      <c r="I284" s="483">
        <v>1</v>
      </c>
      <c r="J284" s="33">
        <v>100000</v>
      </c>
      <c r="K284" s="33">
        <f t="shared" ref="K284:K285" si="20">J284</f>
        <v>100000</v>
      </c>
      <c r="L284" s="152">
        <v>0.5</v>
      </c>
      <c r="M284" s="33">
        <f t="shared" ref="M284:M286" si="21">K284*75%*50%</f>
        <v>37500</v>
      </c>
      <c r="N284" s="759"/>
      <c r="O284" s="728"/>
      <c r="P284" s="115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14.25" customHeight="1">
      <c r="A285" s="462"/>
      <c r="B285" s="803"/>
      <c r="C285" s="772"/>
      <c r="D285" s="482" t="s">
        <v>805</v>
      </c>
      <c r="E285" s="483" t="s">
        <v>1111</v>
      </c>
      <c r="F285" s="483" t="s">
        <v>1113</v>
      </c>
      <c r="G285" s="482" t="s">
        <v>29</v>
      </c>
      <c r="H285" s="483" t="s">
        <v>33</v>
      </c>
      <c r="I285" s="483">
        <v>1</v>
      </c>
      <c r="J285" s="33">
        <v>100000</v>
      </c>
      <c r="K285" s="33">
        <f t="shared" si="20"/>
        <v>100000</v>
      </c>
      <c r="L285" s="152">
        <v>0.5</v>
      </c>
      <c r="M285" s="33">
        <f t="shared" si="21"/>
        <v>37500</v>
      </c>
      <c r="N285" s="759"/>
      <c r="O285" s="728"/>
      <c r="P285" s="115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14.25" customHeight="1">
      <c r="A286" s="462"/>
      <c r="B286" s="803"/>
      <c r="C286" s="772"/>
      <c r="D286" s="482" t="s">
        <v>805</v>
      </c>
      <c r="E286" s="483" t="s">
        <v>811</v>
      </c>
      <c r="F286" s="861" t="s">
        <v>1114</v>
      </c>
      <c r="G286" s="482" t="s">
        <v>29</v>
      </c>
      <c r="H286" s="483" t="s">
        <v>30</v>
      </c>
      <c r="I286" s="483">
        <v>1</v>
      </c>
      <c r="J286" s="422">
        <v>50000</v>
      </c>
      <c r="K286" s="755">
        <f>J286+J287</f>
        <v>56250</v>
      </c>
      <c r="L286" s="152">
        <v>0.5</v>
      </c>
      <c r="M286" s="755">
        <f t="shared" si="21"/>
        <v>21093.75</v>
      </c>
      <c r="N286" s="759"/>
      <c r="O286" s="728"/>
      <c r="P286" s="115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14.25" customHeight="1">
      <c r="A287" s="462"/>
      <c r="B287" s="837"/>
      <c r="C287" s="773"/>
      <c r="D287" s="485" t="s">
        <v>805</v>
      </c>
      <c r="E287" s="486" t="s">
        <v>811</v>
      </c>
      <c r="F287" s="775"/>
      <c r="G287" s="485" t="s">
        <v>29</v>
      </c>
      <c r="H287" s="486" t="s">
        <v>30</v>
      </c>
      <c r="I287" s="486">
        <v>3</v>
      </c>
      <c r="J287" s="425">
        <v>6250</v>
      </c>
      <c r="K287" s="775"/>
      <c r="L287" s="196">
        <v>0.5</v>
      </c>
      <c r="M287" s="775"/>
      <c r="N287" s="775"/>
      <c r="O287" s="740"/>
      <c r="P287" s="115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14.25" customHeight="1">
      <c r="A288" s="462"/>
      <c r="B288" s="857">
        <v>34</v>
      </c>
      <c r="C288" s="858" t="s">
        <v>1115</v>
      </c>
      <c r="D288" s="480" t="s">
        <v>805</v>
      </c>
      <c r="E288" s="481" t="s">
        <v>806</v>
      </c>
      <c r="F288" s="481" t="s">
        <v>804</v>
      </c>
      <c r="G288" s="480" t="s">
        <v>29</v>
      </c>
      <c r="H288" s="481" t="s">
        <v>33</v>
      </c>
      <c r="I288" s="481">
        <v>3</v>
      </c>
      <c r="J288" s="27">
        <v>37500</v>
      </c>
      <c r="K288" s="27">
        <f>J288</f>
        <v>37500</v>
      </c>
      <c r="L288" s="193">
        <v>0.5</v>
      </c>
      <c r="M288" s="27">
        <f>K288*75%*50%</f>
        <v>14062.5</v>
      </c>
      <c r="N288" s="792">
        <f>SUM(M288:M303)</f>
        <v>289472.65625</v>
      </c>
      <c r="O288" s="729">
        <f>N288*20%</f>
        <v>57894.53125</v>
      </c>
      <c r="P288" s="115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14.25" customHeight="1">
      <c r="A289" s="462"/>
      <c r="B289" s="803"/>
      <c r="C289" s="772"/>
      <c r="D289" s="482" t="s">
        <v>805</v>
      </c>
      <c r="E289" s="483" t="s">
        <v>813</v>
      </c>
      <c r="F289" s="755" t="s">
        <v>1110</v>
      </c>
      <c r="G289" s="482" t="s">
        <v>29</v>
      </c>
      <c r="H289" s="483" t="s">
        <v>30</v>
      </c>
      <c r="I289" s="483">
        <v>1</v>
      </c>
      <c r="J289" s="422">
        <v>50000</v>
      </c>
      <c r="K289" s="755">
        <f>SUM(J289:J291)</f>
        <v>89843.75</v>
      </c>
      <c r="L289" s="152">
        <v>0.5</v>
      </c>
      <c r="M289" s="755">
        <f>K289*50%*75%</f>
        <v>33691.40625</v>
      </c>
      <c r="N289" s="759"/>
      <c r="O289" s="728"/>
      <c r="P289" s="115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14.25" customHeight="1">
      <c r="A290" s="462"/>
      <c r="B290" s="803"/>
      <c r="C290" s="772"/>
      <c r="D290" s="482" t="s">
        <v>805</v>
      </c>
      <c r="E290" s="483" t="s">
        <v>811</v>
      </c>
      <c r="F290" s="759"/>
      <c r="G290" s="482" t="s">
        <v>29</v>
      </c>
      <c r="H290" s="483" t="s">
        <v>30</v>
      </c>
      <c r="I290" s="483">
        <v>2</v>
      </c>
      <c r="J290" s="422">
        <v>37500</v>
      </c>
      <c r="K290" s="759"/>
      <c r="L290" s="152">
        <v>0.5</v>
      </c>
      <c r="M290" s="759"/>
      <c r="N290" s="759"/>
      <c r="O290" s="728"/>
      <c r="P290" s="115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14.25" customHeight="1">
      <c r="A291" s="462"/>
      <c r="B291" s="803"/>
      <c r="C291" s="772"/>
      <c r="D291" s="482" t="s">
        <v>805</v>
      </c>
      <c r="E291" s="483" t="s">
        <v>811</v>
      </c>
      <c r="F291" s="732"/>
      <c r="G291" s="482" t="s">
        <v>29</v>
      </c>
      <c r="H291" s="483" t="s">
        <v>30</v>
      </c>
      <c r="I291" s="483">
        <v>2</v>
      </c>
      <c r="J291" s="422">
        <v>2343.75</v>
      </c>
      <c r="K291" s="732"/>
      <c r="L291" s="152">
        <v>0.5</v>
      </c>
      <c r="M291" s="732"/>
      <c r="N291" s="759"/>
      <c r="O291" s="728"/>
      <c r="P291" s="115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14.25" customHeight="1">
      <c r="A292" s="462"/>
      <c r="B292" s="803"/>
      <c r="C292" s="772"/>
      <c r="D292" s="482" t="s">
        <v>805</v>
      </c>
      <c r="E292" s="483" t="s">
        <v>813</v>
      </c>
      <c r="F292" s="483" t="s">
        <v>815</v>
      </c>
      <c r="G292" s="482" t="s">
        <v>29</v>
      </c>
      <c r="H292" s="483" t="s">
        <v>33</v>
      </c>
      <c r="I292" s="483">
        <v>3</v>
      </c>
      <c r="J292" s="422">
        <v>37500</v>
      </c>
      <c r="K292" s="422">
        <f t="shared" ref="K292:K293" si="22">J292</f>
        <v>37500</v>
      </c>
      <c r="L292" s="152">
        <v>0.5</v>
      </c>
      <c r="M292" s="33">
        <f t="shared" ref="M292:M294" si="23">K292*75%*50%</f>
        <v>14062.5</v>
      </c>
      <c r="N292" s="759"/>
      <c r="O292" s="728"/>
      <c r="P292" s="115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14.25" customHeight="1">
      <c r="A293" s="462"/>
      <c r="B293" s="803"/>
      <c r="C293" s="772"/>
      <c r="D293" s="482" t="s">
        <v>805</v>
      </c>
      <c r="E293" s="483" t="s">
        <v>1111</v>
      </c>
      <c r="F293" s="483" t="s">
        <v>816</v>
      </c>
      <c r="G293" s="482" t="s">
        <v>29</v>
      </c>
      <c r="H293" s="483" t="s">
        <v>33</v>
      </c>
      <c r="I293" s="483">
        <v>2</v>
      </c>
      <c r="J293" s="422">
        <v>75000</v>
      </c>
      <c r="K293" s="422">
        <f t="shared" si="22"/>
        <v>75000</v>
      </c>
      <c r="L293" s="152">
        <v>0.5</v>
      </c>
      <c r="M293" s="33">
        <f t="shared" si="23"/>
        <v>28125</v>
      </c>
      <c r="N293" s="759"/>
      <c r="O293" s="728"/>
      <c r="P293" s="115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14.25" customHeight="1">
      <c r="A294" s="462"/>
      <c r="B294" s="803"/>
      <c r="C294" s="772"/>
      <c r="D294" s="482" t="s">
        <v>805</v>
      </c>
      <c r="E294" s="483" t="s">
        <v>1111</v>
      </c>
      <c r="F294" s="861" t="s">
        <v>802</v>
      </c>
      <c r="G294" s="482" t="s">
        <v>29</v>
      </c>
      <c r="H294" s="483" t="s">
        <v>33</v>
      </c>
      <c r="I294" s="483">
        <v>1</v>
      </c>
      <c r="J294" s="422">
        <v>0</v>
      </c>
      <c r="K294" s="755">
        <f>J294+J295</f>
        <v>30000</v>
      </c>
      <c r="L294" s="152">
        <v>0.5</v>
      </c>
      <c r="M294" s="755">
        <f t="shared" si="23"/>
        <v>11250</v>
      </c>
      <c r="N294" s="759"/>
      <c r="O294" s="728"/>
      <c r="P294" s="115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14.25" customHeight="1">
      <c r="A295" s="462"/>
      <c r="B295" s="803"/>
      <c r="C295" s="772"/>
      <c r="D295" s="482" t="s">
        <v>805</v>
      </c>
      <c r="E295" s="483" t="s">
        <v>1111</v>
      </c>
      <c r="F295" s="732"/>
      <c r="G295" s="482" t="s">
        <v>29</v>
      </c>
      <c r="H295" s="483" t="s">
        <v>33</v>
      </c>
      <c r="I295" s="483">
        <v>1</v>
      </c>
      <c r="J295" s="422">
        <v>30000</v>
      </c>
      <c r="K295" s="732"/>
      <c r="L295" s="152">
        <v>0.5</v>
      </c>
      <c r="M295" s="732"/>
      <c r="N295" s="759"/>
      <c r="O295" s="728"/>
      <c r="P295" s="115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14.25" customHeight="1">
      <c r="A296" s="462"/>
      <c r="B296" s="803"/>
      <c r="C296" s="772"/>
      <c r="D296" s="482" t="s">
        <v>805</v>
      </c>
      <c r="E296" s="483" t="s">
        <v>813</v>
      </c>
      <c r="F296" s="755" t="s">
        <v>1112</v>
      </c>
      <c r="G296" s="482" t="s">
        <v>29</v>
      </c>
      <c r="H296" s="483" t="s">
        <v>33</v>
      </c>
      <c r="I296" s="483">
        <v>2</v>
      </c>
      <c r="J296" s="33">
        <v>75000</v>
      </c>
      <c r="K296" s="755">
        <f>SUM(J296:J299)</f>
        <v>184375</v>
      </c>
      <c r="L296" s="152">
        <v>0.5</v>
      </c>
      <c r="M296" s="755">
        <f>K296*50%</f>
        <v>92187.5</v>
      </c>
      <c r="N296" s="759"/>
      <c r="O296" s="728"/>
      <c r="P296" s="115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14.25" customHeight="1">
      <c r="A297" s="462"/>
      <c r="B297" s="803"/>
      <c r="C297" s="772"/>
      <c r="D297" s="482" t="s">
        <v>805</v>
      </c>
      <c r="E297" s="483" t="s">
        <v>813</v>
      </c>
      <c r="F297" s="759"/>
      <c r="G297" s="482" t="s">
        <v>29</v>
      </c>
      <c r="H297" s="483" t="s">
        <v>30</v>
      </c>
      <c r="I297" s="483">
        <v>1</v>
      </c>
      <c r="J297" s="33">
        <v>50000</v>
      </c>
      <c r="K297" s="759"/>
      <c r="L297" s="152">
        <v>0.5</v>
      </c>
      <c r="M297" s="759"/>
      <c r="N297" s="759"/>
      <c r="O297" s="728"/>
      <c r="P297" s="115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14.25" customHeight="1">
      <c r="A298" s="462"/>
      <c r="B298" s="803"/>
      <c r="C298" s="772"/>
      <c r="D298" s="482" t="s">
        <v>805</v>
      </c>
      <c r="E298" s="483" t="s">
        <v>811</v>
      </c>
      <c r="F298" s="759"/>
      <c r="G298" s="482" t="s">
        <v>29</v>
      </c>
      <c r="H298" s="483" t="s">
        <v>30</v>
      </c>
      <c r="I298" s="483">
        <v>1</v>
      </c>
      <c r="J298" s="33">
        <v>50000</v>
      </c>
      <c r="K298" s="759"/>
      <c r="L298" s="152">
        <v>0.5</v>
      </c>
      <c r="M298" s="759"/>
      <c r="N298" s="759"/>
      <c r="O298" s="728"/>
      <c r="P298" s="115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14.25" customHeight="1">
      <c r="A299" s="462"/>
      <c r="B299" s="803"/>
      <c r="C299" s="772"/>
      <c r="D299" s="482" t="s">
        <v>805</v>
      </c>
      <c r="E299" s="483" t="s">
        <v>811</v>
      </c>
      <c r="F299" s="732"/>
      <c r="G299" s="482" t="s">
        <v>29</v>
      </c>
      <c r="H299" s="483" t="s">
        <v>30</v>
      </c>
      <c r="I299" s="483">
        <v>2</v>
      </c>
      <c r="J299" s="33">
        <v>9375</v>
      </c>
      <c r="K299" s="732"/>
      <c r="L299" s="152">
        <v>0.5</v>
      </c>
      <c r="M299" s="732"/>
      <c r="N299" s="759"/>
      <c r="O299" s="728"/>
      <c r="P299" s="115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14.25" customHeight="1">
      <c r="A300" s="462"/>
      <c r="B300" s="803"/>
      <c r="C300" s="772"/>
      <c r="D300" s="482" t="s">
        <v>805</v>
      </c>
      <c r="E300" s="483" t="s">
        <v>1111</v>
      </c>
      <c r="F300" s="483" t="s">
        <v>709</v>
      </c>
      <c r="G300" s="482" t="s">
        <v>29</v>
      </c>
      <c r="H300" s="483" t="s">
        <v>33</v>
      </c>
      <c r="I300" s="483">
        <v>1</v>
      </c>
      <c r="J300" s="33">
        <v>100000</v>
      </c>
      <c r="K300" s="33">
        <f t="shared" ref="K300:K301" si="24">J300</f>
        <v>100000</v>
      </c>
      <c r="L300" s="152">
        <v>0.5</v>
      </c>
      <c r="M300" s="33">
        <f t="shared" ref="M300:M302" si="25">K300*75%*50%</f>
        <v>37500</v>
      </c>
      <c r="N300" s="759"/>
      <c r="O300" s="728"/>
      <c r="P300" s="115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14.25" customHeight="1">
      <c r="A301" s="462"/>
      <c r="B301" s="803"/>
      <c r="C301" s="772"/>
      <c r="D301" s="482" t="s">
        <v>805</v>
      </c>
      <c r="E301" s="483" t="s">
        <v>1111</v>
      </c>
      <c r="F301" s="483" t="s">
        <v>1113</v>
      </c>
      <c r="G301" s="482" t="s">
        <v>29</v>
      </c>
      <c r="H301" s="483" t="s">
        <v>33</v>
      </c>
      <c r="I301" s="483">
        <v>1</v>
      </c>
      <c r="J301" s="33">
        <v>100000</v>
      </c>
      <c r="K301" s="33">
        <f t="shared" si="24"/>
        <v>100000</v>
      </c>
      <c r="L301" s="152">
        <v>0.5</v>
      </c>
      <c r="M301" s="33">
        <f t="shared" si="25"/>
        <v>37500</v>
      </c>
      <c r="N301" s="759"/>
      <c r="O301" s="728"/>
      <c r="P301" s="115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14.25" customHeight="1">
      <c r="A302" s="462"/>
      <c r="B302" s="803"/>
      <c r="C302" s="772"/>
      <c r="D302" s="482" t="s">
        <v>805</v>
      </c>
      <c r="E302" s="483" t="s">
        <v>811</v>
      </c>
      <c r="F302" s="861" t="s">
        <v>1114</v>
      </c>
      <c r="G302" s="482" t="s">
        <v>29</v>
      </c>
      <c r="H302" s="483" t="s">
        <v>30</v>
      </c>
      <c r="I302" s="483">
        <v>1</v>
      </c>
      <c r="J302" s="422">
        <v>50000</v>
      </c>
      <c r="K302" s="755">
        <f>J302+J303</f>
        <v>56250</v>
      </c>
      <c r="L302" s="152">
        <v>0.5</v>
      </c>
      <c r="M302" s="755">
        <f t="shared" si="25"/>
        <v>21093.75</v>
      </c>
      <c r="N302" s="759"/>
      <c r="O302" s="728"/>
      <c r="P302" s="115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14.25" customHeight="1">
      <c r="A303" s="462"/>
      <c r="B303" s="837"/>
      <c r="C303" s="773"/>
      <c r="D303" s="485" t="s">
        <v>805</v>
      </c>
      <c r="E303" s="486" t="s">
        <v>811</v>
      </c>
      <c r="F303" s="775"/>
      <c r="G303" s="485" t="s">
        <v>29</v>
      </c>
      <c r="H303" s="486" t="s">
        <v>30</v>
      </c>
      <c r="I303" s="486">
        <v>3</v>
      </c>
      <c r="J303" s="425">
        <v>6250</v>
      </c>
      <c r="K303" s="775"/>
      <c r="L303" s="196">
        <v>0.5</v>
      </c>
      <c r="M303" s="775"/>
      <c r="N303" s="775"/>
      <c r="O303" s="740"/>
      <c r="P303" s="115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14.25" customHeight="1">
      <c r="A304" s="462"/>
      <c r="B304" s="857">
        <v>35</v>
      </c>
      <c r="C304" s="858" t="s">
        <v>1116</v>
      </c>
      <c r="D304" s="480" t="s">
        <v>805</v>
      </c>
      <c r="E304" s="859" t="s">
        <v>806</v>
      </c>
      <c r="F304" s="860" t="s">
        <v>799</v>
      </c>
      <c r="G304" s="481" t="s">
        <v>29</v>
      </c>
      <c r="H304" s="481" t="s">
        <v>33</v>
      </c>
      <c r="I304" s="481">
        <v>3</v>
      </c>
      <c r="J304" s="473">
        <v>37500</v>
      </c>
      <c r="K304" s="792">
        <f>J304+J305+J306</f>
        <v>105000</v>
      </c>
      <c r="L304" s="193">
        <v>0.5</v>
      </c>
      <c r="M304" s="792">
        <f>K304*75%*50%</f>
        <v>39375</v>
      </c>
      <c r="N304" s="792">
        <f>SUM(M304:M326)</f>
        <v>151289.0625</v>
      </c>
      <c r="O304" s="729">
        <f>N304*20%</f>
        <v>30257.8125</v>
      </c>
      <c r="P304" s="115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14.25" customHeight="1">
      <c r="A305" s="462"/>
      <c r="B305" s="803"/>
      <c r="C305" s="772"/>
      <c r="D305" s="482" t="s">
        <v>805</v>
      </c>
      <c r="E305" s="759"/>
      <c r="F305" s="759"/>
      <c r="G305" s="483" t="s">
        <v>29</v>
      </c>
      <c r="H305" s="483" t="s">
        <v>30</v>
      </c>
      <c r="I305" s="483">
        <v>1</v>
      </c>
      <c r="J305" s="422">
        <v>50000</v>
      </c>
      <c r="K305" s="759"/>
      <c r="L305" s="152">
        <v>0.5</v>
      </c>
      <c r="M305" s="759"/>
      <c r="N305" s="759"/>
      <c r="O305" s="728"/>
      <c r="P305" s="115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14.25" customHeight="1">
      <c r="A306" s="462"/>
      <c r="B306" s="803"/>
      <c r="C306" s="772"/>
      <c r="D306" s="482" t="s">
        <v>805</v>
      </c>
      <c r="E306" s="759"/>
      <c r="F306" s="732"/>
      <c r="G306" s="483" t="s">
        <v>164</v>
      </c>
      <c r="H306" s="483" t="s">
        <v>30</v>
      </c>
      <c r="I306" s="483">
        <v>1</v>
      </c>
      <c r="J306" s="422">
        <v>17500</v>
      </c>
      <c r="K306" s="732"/>
      <c r="L306" s="152">
        <v>0.5</v>
      </c>
      <c r="M306" s="732"/>
      <c r="N306" s="759"/>
      <c r="O306" s="728"/>
      <c r="P306" s="115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14.25" customHeight="1">
      <c r="A307" s="462"/>
      <c r="B307" s="803"/>
      <c r="C307" s="772"/>
      <c r="D307" s="482" t="s">
        <v>805</v>
      </c>
      <c r="E307" s="759"/>
      <c r="F307" s="861" t="s">
        <v>792</v>
      </c>
      <c r="G307" s="864" t="s">
        <v>29</v>
      </c>
      <c r="H307" s="483" t="s">
        <v>30</v>
      </c>
      <c r="I307" s="483">
        <v>1</v>
      </c>
      <c r="J307" s="422">
        <v>50000</v>
      </c>
      <c r="K307" s="872">
        <f>J307+J308+J309</f>
        <v>112500</v>
      </c>
      <c r="L307" s="152">
        <v>0.5</v>
      </c>
      <c r="M307" s="755">
        <f>K307*50%</f>
        <v>56250</v>
      </c>
      <c r="N307" s="759"/>
      <c r="O307" s="728"/>
      <c r="P307" s="115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14.25" customHeight="1">
      <c r="A308" s="462"/>
      <c r="B308" s="803"/>
      <c r="C308" s="772"/>
      <c r="D308" s="482" t="s">
        <v>805</v>
      </c>
      <c r="E308" s="732"/>
      <c r="F308" s="759"/>
      <c r="G308" s="759"/>
      <c r="H308" s="483" t="s">
        <v>30</v>
      </c>
      <c r="I308" s="483">
        <v>1</v>
      </c>
      <c r="J308" s="422">
        <v>50000</v>
      </c>
      <c r="K308" s="759"/>
      <c r="L308" s="152">
        <v>0.5</v>
      </c>
      <c r="M308" s="759"/>
      <c r="N308" s="759"/>
      <c r="O308" s="728"/>
      <c r="P308" s="115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14.25" customHeight="1">
      <c r="A309" s="462"/>
      <c r="B309" s="803"/>
      <c r="C309" s="772"/>
      <c r="D309" s="482" t="s">
        <v>805</v>
      </c>
      <c r="E309" s="483" t="s">
        <v>811</v>
      </c>
      <c r="F309" s="732"/>
      <c r="G309" s="732"/>
      <c r="H309" s="483" t="s">
        <v>30</v>
      </c>
      <c r="I309" s="483">
        <v>1</v>
      </c>
      <c r="J309" s="422">
        <v>12500</v>
      </c>
      <c r="K309" s="732"/>
      <c r="L309" s="152">
        <v>0.5</v>
      </c>
      <c r="M309" s="732"/>
      <c r="N309" s="759"/>
      <c r="O309" s="728"/>
      <c r="P309" s="115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14.25" customHeight="1">
      <c r="A310" s="462"/>
      <c r="B310" s="803"/>
      <c r="C310" s="772"/>
      <c r="D310" s="483" t="s">
        <v>813</v>
      </c>
      <c r="E310" s="861" t="s">
        <v>805</v>
      </c>
      <c r="F310" s="861" t="s">
        <v>1117</v>
      </c>
      <c r="G310" s="483" t="s">
        <v>164</v>
      </c>
      <c r="H310" s="483" t="s">
        <v>30</v>
      </c>
      <c r="I310" s="483">
        <v>1</v>
      </c>
      <c r="J310" s="33">
        <v>17500</v>
      </c>
      <c r="K310" s="872">
        <f>J310+J311+J312</f>
        <v>61250</v>
      </c>
      <c r="L310" s="152">
        <v>0.5</v>
      </c>
      <c r="M310" s="755">
        <f>K310*75%*50%</f>
        <v>22968.75</v>
      </c>
      <c r="N310" s="759"/>
      <c r="O310" s="728"/>
      <c r="P310" s="115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14.25" customHeight="1">
      <c r="A311" s="462"/>
      <c r="B311" s="803"/>
      <c r="C311" s="772"/>
      <c r="D311" s="861" t="s">
        <v>811</v>
      </c>
      <c r="E311" s="759"/>
      <c r="F311" s="759"/>
      <c r="G311" s="483" t="s">
        <v>29</v>
      </c>
      <c r="H311" s="483" t="s">
        <v>30</v>
      </c>
      <c r="I311" s="483">
        <v>2</v>
      </c>
      <c r="J311" s="33">
        <v>37500</v>
      </c>
      <c r="K311" s="759"/>
      <c r="L311" s="152">
        <v>0.5</v>
      </c>
      <c r="M311" s="759"/>
      <c r="N311" s="759"/>
      <c r="O311" s="728"/>
      <c r="P311" s="115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14.25" customHeight="1">
      <c r="A312" s="462"/>
      <c r="B312" s="803"/>
      <c r="C312" s="772"/>
      <c r="D312" s="732"/>
      <c r="E312" s="732"/>
      <c r="F312" s="732"/>
      <c r="G312" s="483" t="s">
        <v>29</v>
      </c>
      <c r="H312" s="483" t="s">
        <v>30</v>
      </c>
      <c r="I312" s="483">
        <v>3</v>
      </c>
      <c r="J312" s="33">
        <v>6250</v>
      </c>
      <c r="K312" s="732"/>
      <c r="L312" s="152">
        <v>0.5</v>
      </c>
      <c r="M312" s="732"/>
      <c r="N312" s="759"/>
      <c r="O312" s="728"/>
      <c r="P312" s="115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14.25" customHeight="1">
      <c r="A313" s="462"/>
      <c r="B313" s="803"/>
      <c r="C313" s="772"/>
      <c r="D313" s="483" t="s">
        <v>813</v>
      </c>
      <c r="E313" s="483" t="s">
        <v>805</v>
      </c>
      <c r="F313" s="483" t="s">
        <v>1118</v>
      </c>
      <c r="G313" s="864" t="s">
        <v>164</v>
      </c>
      <c r="H313" s="864" t="s">
        <v>30</v>
      </c>
      <c r="I313" s="483">
        <v>1</v>
      </c>
      <c r="J313" s="33">
        <v>17500</v>
      </c>
      <c r="K313" s="33">
        <v>17500</v>
      </c>
      <c r="L313" s="152">
        <v>0.5</v>
      </c>
      <c r="M313" s="422">
        <f t="shared" ref="M313:M318" si="26">K313*75%*50%</f>
        <v>6562.5</v>
      </c>
      <c r="N313" s="759"/>
      <c r="O313" s="728"/>
      <c r="P313" s="115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14.25" customHeight="1">
      <c r="A314" s="462"/>
      <c r="B314" s="803"/>
      <c r="C314" s="772"/>
      <c r="D314" s="482" t="s">
        <v>805</v>
      </c>
      <c r="E314" s="864" t="s">
        <v>813</v>
      </c>
      <c r="F314" s="483" t="s">
        <v>826</v>
      </c>
      <c r="G314" s="759"/>
      <c r="H314" s="759"/>
      <c r="I314" s="483">
        <v>1</v>
      </c>
      <c r="J314" s="33">
        <v>17500</v>
      </c>
      <c r="K314" s="33">
        <v>17500</v>
      </c>
      <c r="L314" s="152">
        <v>0.5</v>
      </c>
      <c r="M314" s="422">
        <f t="shared" si="26"/>
        <v>6562.5</v>
      </c>
      <c r="N314" s="759"/>
      <c r="O314" s="728"/>
      <c r="P314" s="115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14.25" customHeight="1">
      <c r="A315" s="462"/>
      <c r="B315" s="803"/>
      <c r="C315" s="772"/>
      <c r="D315" s="482" t="s">
        <v>805</v>
      </c>
      <c r="E315" s="759"/>
      <c r="F315" s="483" t="s">
        <v>1119</v>
      </c>
      <c r="G315" s="732"/>
      <c r="H315" s="732"/>
      <c r="I315" s="483">
        <v>1</v>
      </c>
      <c r="J315" s="33">
        <v>17500</v>
      </c>
      <c r="K315" s="33">
        <v>17500</v>
      </c>
      <c r="L315" s="152">
        <v>0.5</v>
      </c>
      <c r="M315" s="422">
        <f t="shared" si="26"/>
        <v>6562.5</v>
      </c>
      <c r="N315" s="759"/>
      <c r="O315" s="728"/>
      <c r="P315" s="115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14.25" customHeight="1">
      <c r="A316" s="462"/>
      <c r="B316" s="803"/>
      <c r="C316" s="772"/>
      <c r="D316" s="482" t="s">
        <v>805</v>
      </c>
      <c r="E316" s="759"/>
      <c r="F316" s="483" t="s">
        <v>1120</v>
      </c>
      <c r="G316" s="864" t="s">
        <v>51</v>
      </c>
      <c r="H316" s="864" t="s">
        <v>30</v>
      </c>
      <c r="I316" s="483">
        <v>2</v>
      </c>
      <c r="J316" s="422">
        <v>3750</v>
      </c>
      <c r="K316" s="422">
        <v>3750</v>
      </c>
      <c r="L316" s="152">
        <v>0.5</v>
      </c>
      <c r="M316" s="422">
        <f t="shared" si="26"/>
        <v>1406.25</v>
      </c>
      <c r="N316" s="759"/>
      <c r="O316" s="728"/>
      <c r="P316" s="115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14.25" customHeight="1">
      <c r="A317" s="462"/>
      <c r="B317" s="803"/>
      <c r="C317" s="772"/>
      <c r="D317" s="482" t="s">
        <v>805</v>
      </c>
      <c r="E317" s="759"/>
      <c r="F317" s="483" t="s">
        <v>832</v>
      </c>
      <c r="G317" s="732"/>
      <c r="H317" s="732"/>
      <c r="I317" s="483">
        <v>2</v>
      </c>
      <c r="J317" s="422">
        <v>3750</v>
      </c>
      <c r="K317" s="422">
        <v>3750</v>
      </c>
      <c r="L317" s="152">
        <v>0.5</v>
      </c>
      <c r="M317" s="422">
        <f t="shared" si="26"/>
        <v>1406.25</v>
      </c>
      <c r="N317" s="759"/>
      <c r="O317" s="728"/>
      <c r="P317" s="115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14.25" customHeight="1">
      <c r="A318" s="462"/>
      <c r="B318" s="803"/>
      <c r="C318" s="772"/>
      <c r="D318" s="482" t="s">
        <v>805</v>
      </c>
      <c r="E318" s="732"/>
      <c r="F318" s="864" t="s">
        <v>803</v>
      </c>
      <c r="G318" s="864" t="s">
        <v>51</v>
      </c>
      <c r="H318" s="864" t="s">
        <v>30</v>
      </c>
      <c r="I318" s="483">
        <v>1</v>
      </c>
      <c r="J318" s="422">
        <v>5000</v>
      </c>
      <c r="K318" s="755">
        <f>J318+J319+J320</f>
        <v>11250</v>
      </c>
      <c r="L318" s="152">
        <v>0.5</v>
      </c>
      <c r="M318" s="755">
        <f t="shared" si="26"/>
        <v>4218.75</v>
      </c>
      <c r="N318" s="759"/>
      <c r="O318" s="728"/>
      <c r="P318" s="115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14.25" customHeight="1">
      <c r="A319" s="462"/>
      <c r="B319" s="803"/>
      <c r="C319" s="772"/>
      <c r="D319" s="482" t="s">
        <v>805</v>
      </c>
      <c r="E319" s="861" t="s">
        <v>811</v>
      </c>
      <c r="F319" s="759"/>
      <c r="G319" s="759"/>
      <c r="H319" s="759"/>
      <c r="I319" s="483">
        <v>1</v>
      </c>
      <c r="J319" s="422">
        <v>5000</v>
      </c>
      <c r="K319" s="759"/>
      <c r="L319" s="152">
        <v>0.5</v>
      </c>
      <c r="M319" s="759"/>
      <c r="N319" s="759"/>
      <c r="O319" s="728"/>
      <c r="P319" s="115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14.25" customHeight="1">
      <c r="A320" s="462"/>
      <c r="B320" s="803"/>
      <c r="C320" s="772"/>
      <c r="D320" s="482" t="s">
        <v>805</v>
      </c>
      <c r="E320" s="732"/>
      <c r="F320" s="732"/>
      <c r="G320" s="732"/>
      <c r="H320" s="732"/>
      <c r="I320" s="483">
        <v>1</v>
      </c>
      <c r="J320" s="422">
        <v>1250</v>
      </c>
      <c r="K320" s="732"/>
      <c r="L320" s="152">
        <v>0.5</v>
      </c>
      <c r="M320" s="732"/>
      <c r="N320" s="759"/>
      <c r="O320" s="728"/>
      <c r="P320" s="115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14.25" customHeight="1">
      <c r="A321" s="462"/>
      <c r="B321" s="803"/>
      <c r="C321" s="772"/>
      <c r="D321" s="482" t="s">
        <v>805</v>
      </c>
      <c r="E321" s="483" t="s">
        <v>813</v>
      </c>
      <c r="F321" s="483" t="s">
        <v>833</v>
      </c>
      <c r="G321" s="483" t="s">
        <v>51</v>
      </c>
      <c r="H321" s="483" t="s">
        <v>30</v>
      </c>
      <c r="I321" s="483">
        <v>1</v>
      </c>
      <c r="J321" s="422">
        <v>5000</v>
      </c>
      <c r="K321" s="422">
        <v>5000</v>
      </c>
      <c r="L321" s="152">
        <v>0.5</v>
      </c>
      <c r="M321" s="422">
        <f t="shared" ref="M321:M322" si="27">K321*75%*50%</f>
        <v>1875</v>
      </c>
      <c r="N321" s="759"/>
      <c r="O321" s="728"/>
      <c r="P321" s="115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14.25" customHeight="1">
      <c r="A322" s="462"/>
      <c r="B322" s="803"/>
      <c r="C322" s="772"/>
      <c r="D322" s="482" t="s">
        <v>805</v>
      </c>
      <c r="E322" s="861" t="s">
        <v>805</v>
      </c>
      <c r="F322" s="861" t="s">
        <v>1121</v>
      </c>
      <c r="G322" s="864" t="s">
        <v>51</v>
      </c>
      <c r="H322" s="864" t="s">
        <v>30</v>
      </c>
      <c r="I322" s="483">
        <v>1</v>
      </c>
      <c r="J322" s="422">
        <v>5000</v>
      </c>
      <c r="K322" s="755">
        <f>J322+J323</f>
        <v>5937.5</v>
      </c>
      <c r="L322" s="152">
        <v>0.5</v>
      </c>
      <c r="M322" s="755">
        <f t="shared" si="27"/>
        <v>2226.5625</v>
      </c>
      <c r="N322" s="759"/>
      <c r="O322" s="728"/>
      <c r="P322" s="115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14.25" customHeight="1">
      <c r="A323" s="462"/>
      <c r="B323" s="803"/>
      <c r="C323" s="772"/>
      <c r="D323" s="482" t="s">
        <v>805</v>
      </c>
      <c r="E323" s="732"/>
      <c r="F323" s="732"/>
      <c r="G323" s="732"/>
      <c r="H323" s="732"/>
      <c r="I323" s="483">
        <v>2</v>
      </c>
      <c r="J323" s="422">
        <v>937.5</v>
      </c>
      <c r="K323" s="732"/>
      <c r="L323" s="152">
        <v>0.5</v>
      </c>
      <c r="M323" s="732"/>
      <c r="N323" s="759"/>
      <c r="O323" s="728"/>
      <c r="P323" s="115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spans="1:26" ht="14.25" customHeight="1">
      <c r="A324" s="462"/>
      <c r="B324" s="803"/>
      <c r="C324" s="772"/>
      <c r="D324" s="482" t="s">
        <v>805</v>
      </c>
      <c r="E324" s="864" t="s">
        <v>813</v>
      </c>
      <c r="F324" s="483" t="s">
        <v>836</v>
      </c>
      <c r="G324" s="483" t="s">
        <v>67</v>
      </c>
      <c r="H324" s="483" t="s">
        <v>30</v>
      </c>
      <c r="I324" s="483">
        <v>2</v>
      </c>
      <c r="J324" s="422">
        <v>1500</v>
      </c>
      <c r="K324" s="422">
        <v>1500</v>
      </c>
      <c r="L324" s="152">
        <v>0.5</v>
      </c>
      <c r="M324" s="33">
        <f t="shared" ref="M324:M327" si="28">K324*75%*50%</f>
        <v>562.5</v>
      </c>
      <c r="N324" s="759"/>
      <c r="O324" s="728"/>
      <c r="P324" s="115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spans="1:26" ht="14.25" customHeight="1">
      <c r="A325" s="462"/>
      <c r="B325" s="803"/>
      <c r="C325" s="772"/>
      <c r="D325" s="482" t="s">
        <v>805</v>
      </c>
      <c r="E325" s="759"/>
      <c r="F325" s="483" t="s">
        <v>1122</v>
      </c>
      <c r="G325" s="483" t="s">
        <v>67</v>
      </c>
      <c r="H325" s="483" t="s">
        <v>30</v>
      </c>
      <c r="I325" s="483">
        <v>3</v>
      </c>
      <c r="J325" s="422">
        <v>1000</v>
      </c>
      <c r="K325" s="422">
        <v>1000</v>
      </c>
      <c r="L325" s="152">
        <v>0.5</v>
      </c>
      <c r="M325" s="33">
        <f t="shared" si="28"/>
        <v>375</v>
      </c>
      <c r="N325" s="759"/>
      <c r="O325" s="728"/>
      <c r="P325" s="115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spans="1:26" ht="14.25" customHeight="1">
      <c r="A326" s="462"/>
      <c r="B326" s="837"/>
      <c r="C326" s="773"/>
      <c r="D326" s="486" t="s">
        <v>805</v>
      </c>
      <c r="E326" s="775"/>
      <c r="F326" s="486" t="s">
        <v>1123</v>
      </c>
      <c r="G326" s="486" t="s">
        <v>67</v>
      </c>
      <c r="H326" s="486" t="s">
        <v>30</v>
      </c>
      <c r="I326" s="486">
        <v>1</v>
      </c>
      <c r="J326" s="425">
        <v>2500</v>
      </c>
      <c r="K326" s="425">
        <v>2500</v>
      </c>
      <c r="L326" s="196">
        <v>0.5</v>
      </c>
      <c r="M326" s="47">
        <f t="shared" si="28"/>
        <v>937.5</v>
      </c>
      <c r="N326" s="775"/>
      <c r="O326" s="740"/>
      <c r="P326" s="115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spans="1:26" ht="14.25" customHeight="1">
      <c r="A327" s="487"/>
      <c r="B327" s="866">
        <v>36</v>
      </c>
      <c r="C327" s="858" t="s">
        <v>1124</v>
      </c>
      <c r="D327" s="488" t="s">
        <v>805</v>
      </c>
      <c r="E327" s="859" t="s">
        <v>806</v>
      </c>
      <c r="F327" s="859" t="s">
        <v>799</v>
      </c>
      <c r="G327" s="489" t="s">
        <v>29</v>
      </c>
      <c r="H327" s="489" t="s">
        <v>33</v>
      </c>
      <c r="I327" s="489">
        <v>3</v>
      </c>
      <c r="J327" s="490">
        <v>37500</v>
      </c>
      <c r="K327" s="792">
        <f>SUM(J327:J329)</f>
        <v>105000</v>
      </c>
      <c r="L327" s="193">
        <v>0.5</v>
      </c>
      <c r="M327" s="792">
        <f t="shared" si="28"/>
        <v>39375</v>
      </c>
      <c r="N327" s="792">
        <f>SUM(M327:M349)</f>
        <v>151289.0625</v>
      </c>
      <c r="O327" s="729">
        <f>N327*20%</f>
        <v>30257.8125</v>
      </c>
      <c r="P327" s="491"/>
      <c r="Q327" s="491"/>
      <c r="R327" s="491"/>
      <c r="S327" s="491"/>
      <c r="T327" s="491"/>
      <c r="U327" s="491"/>
      <c r="V327" s="491"/>
      <c r="W327" s="491"/>
      <c r="X327" s="491"/>
      <c r="Y327" s="491"/>
      <c r="Z327" s="491"/>
    </row>
    <row r="328" spans="1:26" ht="14.25" customHeight="1">
      <c r="A328" s="487"/>
      <c r="B328" s="803"/>
      <c r="C328" s="772"/>
      <c r="D328" s="492" t="s">
        <v>805</v>
      </c>
      <c r="E328" s="759"/>
      <c r="F328" s="759"/>
      <c r="G328" s="493" t="s">
        <v>29</v>
      </c>
      <c r="H328" s="493" t="s">
        <v>30</v>
      </c>
      <c r="I328" s="493">
        <v>1</v>
      </c>
      <c r="J328" s="494">
        <v>50000</v>
      </c>
      <c r="K328" s="759"/>
      <c r="L328" s="152">
        <v>0.5</v>
      </c>
      <c r="M328" s="759"/>
      <c r="N328" s="759"/>
      <c r="O328" s="728"/>
      <c r="P328" s="491"/>
      <c r="Q328" s="491"/>
      <c r="R328" s="491"/>
      <c r="S328" s="491"/>
      <c r="T328" s="491"/>
      <c r="U328" s="491"/>
      <c r="V328" s="491"/>
      <c r="W328" s="491"/>
      <c r="X328" s="491"/>
      <c r="Y328" s="491"/>
      <c r="Z328" s="491"/>
    </row>
    <row r="329" spans="1:26" ht="14.25" customHeight="1">
      <c r="A329" s="487"/>
      <c r="B329" s="803"/>
      <c r="C329" s="772"/>
      <c r="D329" s="492" t="s">
        <v>805</v>
      </c>
      <c r="E329" s="759"/>
      <c r="F329" s="732"/>
      <c r="G329" s="493" t="s">
        <v>164</v>
      </c>
      <c r="H329" s="493" t="s">
        <v>30</v>
      </c>
      <c r="I329" s="493">
        <v>1</v>
      </c>
      <c r="J329" s="494">
        <v>17500</v>
      </c>
      <c r="K329" s="732"/>
      <c r="L329" s="152">
        <v>0.5</v>
      </c>
      <c r="M329" s="732"/>
      <c r="N329" s="759"/>
      <c r="O329" s="728"/>
      <c r="P329" s="491"/>
      <c r="Q329" s="491"/>
      <c r="R329" s="491"/>
      <c r="S329" s="491"/>
      <c r="T329" s="491"/>
      <c r="U329" s="491"/>
      <c r="V329" s="491"/>
      <c r="W329" s="491"/>
      <c r="X329" s="491"/>
      <c r="Y329" s="491"/>
      <c r="Z329" s="491"/>
    </row>
    <row r="330" spans="1:26" ht="14.25" customHeight="1">
      <c r="A330" s="487"/>
      <c r="B330" s="803"/>
      <c r="C330" s="772"/>
      <c r="D330" s="492" t="s">
        <v>805</v>
      </c>
      <c r="E330" s="759"/>
      <c r="F330" s="864" t="s">
        <v>792</v>
      </c>
      <c r="G330" s="863" t="s">
        <v>29</v>
      </c>
      <c r="H330" s="493" t="s">
        <v>30</v>
      </c>
      <c r="I330" s="493">
        <v>1</v>
      </c>
      <c r="J330" s="494">
        <v>50000</v>
      </c>
      <c r="K330" s="755">
        <f>J330+J331+J332</f>
        <v>112500</v>
      </c>
      <c r="L330" s="152">
        <v>0.5</v>
      </c>
      <c r="M330" s="755">
        <f>K330*50%</f>
        <v>56250</v>
      </c>
      <c r="N330" s="759"/>
      <c r="O330" s="728"/>
      <c r="P330" s="491"/>
      <c r="Q330" s="491"/>
      <c r="R330" s="491"/>
      <c r="S330" s="491"/>
      <c r="T330" s="491"/>
      <c r="U330" s="491"/>
      <c r="V330" s="491"/>
      <c r="W330" s="491"/>
      <c r="X330" s="491"/>
      <c r="Y330" s="491"/>
      <c r="Z330" s="491"/>
    </row>
    <row r="331" spans="1:26" ht="14.25" customHeight="1">
      <c r="A331" s="487"/>
      <c r="B331" s="803"/>
      <c r="C331" s="772"/>
      <c r="D331" s="492" t="s">
        <v>805</v>
      </c>
      <c r="E331" s="732"/>
      <c r="F331" s="759"/>
      <c r="G331" s="759"/>
      <c r="H331" s="493" t="s">
        <v>30</v>
      </c>
      <c r="I331" s="493">
        <v>1</v>
      </c>
      <c r="J331" s="494">
        <v>50000</v>
      </c>
      <c r="K331" s="759"/>
      <c r="L331" s="152">
        <v>0.5</v>
      </c>
      <c r="M331" s="759"/>
      <c r="N331" s="759"/>
      <c r="O331" s="728"/>
      <c r="P331" s="491"/>
      <c r="Q331" s="491"/>
      <c r="R331" s="491"/>
      <c r="S331" s="491"/>
      <c r="T331" s="491"/>
      <c r="U331" s="491"/>
      <c r="V331" s="491"/>
      <c r="W331" s="491"/>
      <c r="X331" s="491"/>
      <c r="Y331" s="491"/>
      <c r="Z331" s="491"/>
    </row>
    <row r="332" spans="1:26" ht="14.25" customHeight="1">
      <c r="A332" s="487"/>
      <c r="B332" s="803"/>
      <c r="C332" s="772"/>
      <c r="D332" s="492" t="s">
        <v>805</v>
      </c>
      <c r="E332" s="493" t="s">
        <v>811</v>
      </c>
      <c r="F332" s="732"/>
      <c r="G332" s="732"/>
      <c r="H332" s="493" t="s">
        <v>30</v>
      </c>
      <c r="I332" s="493">
        <v>1</v>
      </c>
      <c r="J332" s="494">
        <v>12500</v>
      </c>
      <c r="K332" s="732"/>
      <c r="L332" s="152">
        <v>0.5</v>
      </c>
      <c r="M332" s="732"/>
      <c r="N332" s="759"/>
      <c r="O332" s="728"/>
      <c r="P332" s="491"/>
      <c r="Q332" s="491"/>
      <c r="R332" s="491"/>
      <c r="S332" s="491"/>
      <c r="T332" s="491"/>
      <c r="U332" s="491"/>
      <c r="V332" s="491"/>
      <c r="W332" s="491"/>
      <c r="X332" s="491"/>
      <c r="Y332" s="491"/>
      <c r="Z332" s="491"/>
    </row>
    <row r="333" spans="1:26" ht="14.25" customHeight="1">
      <c r="A333" s="487"/>
      <c r="B333" s="803"/>
      <c r="C333" s="772"/>
      <c r="D333" s="493" t="s">
        <v>813</v>
      </c>
      <c r="E333" s="863" t="s">
        <v>805</v>
      </c>
      <c r="F333" s="863" t="s">
        <v>1117</v>
      </c>
      <c r="G333" s="493" t="s">
        <v>164</v>
      </c>
      <c r="H333" s="493" t="s">
        <v>30</v>
      </c>
      <c r="I333" s="493">
        <v>1</v>
      </c>
      <c r="J333" s="39">
        <v>17500</v>
      </c>
      <c r="K333" s="755">
        <f>J333+J334+J335</f>
        <v>61250</v>
      </c>
      <c r="L333" s="152">
        <v>0.5</v>
      </c>
      <c r="M333" s="755">
        <f>K333*75%*50%</f>
        <v>22968.75</v>
      </c>
      <c r="N333" s="759"/>
      <c r="O333" s="728"/>
      <c r="P333" s="491"/>
      <c r="Q333" s="491"/>
      <c r="R333" s="491"/>
      <c r="S333" s="491"/>
      <c r="T333" s="491"/>
      <c r="U333" s="491"/>
      <c r="V333" s="491"/>
      <c r="W333" s="491"/>
      <c r="X333" s="491"/>
      <c r="Y333" s="491"/>
      <c r="Z333" s="491"/>
    </row>
    <row r="334" spans="1:26" ht="14.25" customHeight="1">
      <c r="A334" s="487"/>
      <c r="B334" s="803"/>
      <c r="C334" s="772"/>
      <c r="D334" s="863" t="s">
        <v>811</v>
      </c>
      <c r="E334" s="759"/>
      <c r="F334" s="759"/>
      <c r="G334" s="493" t="s">
        <v>29</v>
      </c>
      <c r="H334" s="493" t="s">
        <v>30</v>
      </c>
      <c r="I334" s="493">
        <v>2</v>
      </c>
      <c r="J334" s="39">
        <v>37500</v>
      </c>
      <c r="K334" s="759"/>
      <c r="L334" s="152">
        <v>0.5</v>
      </c>
      <c r="M334" s="759"/>
      <c r="N334" s="759"/>
      <c r="O334" s="728"/>
      <c r="P334" s="491"/>
      <c r="Q334" s="491"/>
      <c r="R334" s="491"/>
      <c r="S334" s="491"/>
      <c r="T334" s="491"/>
      <c r="U334" s="491"/>
      <c r="V334" s="491"/>
      <c r="W334" s="491"/>
      <c r="X334" s="491"/>
      <c r="Y334" s="491"/>
      <c r="Z334" s="491"/>
    </row>
    <row r="335" spans="1:26" ht="14.25" customHeight="1">
      <c r="A335" s="487"/>
      <c r="B335" s="803"/>
      <c r="C335" s="772"/>
      <c r="D335" s="732"/>
      <c r="E335" s="732"/>
      <c r="F335" s="732"/>
      <c r="G335" s="493" t="s">
        <v>29</v>
      </c>
      <c r="H335" s="493" t="s">
        <v>30</v>
      </c>
      <c r="I335" s="493">
        <v>3</v>
      </c>
      <c r="J335" s="39">
        <v>6250</v>
      </c>
      <c r="K335" s="732"/>
      <c r="L335" s="152">
        <v>0.5</v>
      </c>
      <c r="M335" s="732"/>
      <c r="N335" s="759"/>
      <c r="O335" s="728"/>
      <c r="P335" s="491"/>
      <c r="Q335" s="491"/>
      <c r="R335" s="491"/>
      <c r="S335" s="491"/>
      <c r="T335" s="491"/>
      <c r="U335" s="491"/>
      <c r="V335" s="491"/>
      <c r="W335" s="491"/>
      <c r="X335" s="491"/>
      <c r="Y335" s="491"/>
      <c r="Z335" s="491"/>
    </row>
    <row r="336" spans="1:26" ht="14.25" customHeight="1">
      <c r="A336" s="487"/>
      <c r="B336" s="803"/>
      <c r="C336" s="772"/>
      <c r="D336" s="493" t="s">
        <v>813</v>
      </c>
      <c r="E336" s="493" t="s">
        <v>805</v>
      </c>
      <c r="F336" s="493" t="s">
        <v>1118</v>
      </c>
      <c r="G336" s="863" t="s">
        <v>164</v>
      </c>
      <c r="H336" s="863" t="s">
        <v>30</v>
      </c>
      <c r="I336" s="493">
        <v>1</v>
      </c>
      <c r="J336" s="39">
        <v>17500</v>
      </c>
      <c r="K336" s="33">
        <v>17500</v>
      </c>
      <c r="L336" s="152">
        <v>0.5</v>
      </c>
      <c r="M336" s="422">
        <f t="shared" ref="M336:M341" si="29">K336*75%*50%</f>
        <v>6562.5</v>
      </c>
      <c r="N336" s="759"/>
      <c r="O336" s="728"/>
      <c r="P336" s="491"/>
      <c r="Q336" s="491"/>
      <c r="R336" s="491"/>
      <c r="S336" s="491"/>
      <c r="T336" s="491"/>
      <c r="U336" s="491"/>
      <c r="V336" s="491"/>
      <c r="W336" s="491"/>
      <c r="X336" s="491"/>
      <c r="Y336" s="491"/>
      <c r="Z336" s="491"/>
    </row>
    <row r="337" spans="1:26" ht="14.25" customHeight="1">
      <c r="A337" s="487"/>
      <c r="B337" s="803"/>
      <c r="C337" s="772"/>
      <c r="D337" s="492" t="s">
        <v>805</v>
      </c>
      <c r="E337" s="863" t="s">
        <v>813</v>
      </c>
      <c r="F337" s="493" t="s">
        <v>826</v>
      </c>
      <c r="G337" s="759"/>
      <c r="H337" s="759"/>
      <c r="I337" s="493">
        <v>1</v>
      </c>
      <c r="J337" s="39">
        <v>17500</v>
      </c>
      <c r="K337" s="33">
        <v>17500</v>
      </c>
      <c r="L337" s="152">
        <v>0.5</v>
      </c>
      <c r="M337" s="422">
        <f t="shared" si="29"/>
        <v>6562.5</v>
      </c>
      <c r="N337" s="759"/>
      <c r="O337" s="728"/>
      <c r="P337" s="491"/>
      <c r="Q337" s="491"/>
      <c r="R337" s="491"/>
      <c r="S337" s="491"/>
      <c r="T337" s="491"/>
      <c r="U337" s="491"/>
      <c r="V337" s="491"/>
      <c r="W337" s="491"/>
      <c r="X337" s="491"/>
      <c r="Y337" s="491"/>
      <c r="Z337" s="491"/>
    </row>
    <row r="338" spans="1:26" ht="14.25" customHeight="1">
      <c r="A338" s="487"/>
      <c r="B338" s="803"/>
      <c r="C338" s="772"/>
      <c r="D338" s="492" t="s">
        <v>805</v>
      </c>
      <c r="E338" s="759"/>
      <c r="F338" s="493" t="s">
        <v>1119</v>
      </c>
      <c r="G338" s="732"/>
      <c r="H338" s="732"/>
      <c r="I338" s="493">
        <v>1</v>
      </c>
      <c r="J338" s="39">
        <v>17500</v>
      </c>
      <c r="K338" s="33">
        <v>17500</v>
      </c>
      <c r="L338" s="152">
        <v>0.5</v>
      </c>
      <c r="M338" s="422">
        <f t="shared" si="29"/>
        <v>6562.5</v>
      </c>
      <c r="N338" s="759"/>
      <c r="O338" s="728"/>
      <c r="P338" s="491"/>
      <c r="Q338" s="491"/>
      <c r="R338" s="491"/>
      <c r="S338" s="491"/>
      <c r="T338" s="491"/>
      <c r="U338" s="491"/>
      <c r="V338" s="491"/>
      <c r="W338" s="491"/>
      <c r="X338" s="491"/>
      <c r="Y338" s="491"/>
      <c r="Z338" s="491"/>
    </row>
    <row r="339" spans="1:26" ht="14.25" customHeight="1">
      <c r="A339" s="487"/>
      <c r="B339" s="803"/>
      <c r="C339" s="772"/>
      <c r="D339" s="492" t="s">
        <v>805</v>
      </c>
      <c r="E339" s="759"/>
      <c r="F339" s="493" t="s">
        <v>1120</v>
      </c>
      <c r="G339" s="863" t="s">
        <v>51</v>
      </c>
      <c r="H339" s="863" t="s">
        <v>30</v>
      </c>
      <c r="I339" s="493">
        <v>2</v>
      </c>
      <c r="J339" s="494">
        <v>3750</v>
      </c>
      <c r="K339" s="422">
        <v>3750</v>
      </c>
      <c r="L339" s="152">
        <v>0.5</v>
      </c>
      <c r="M339" s="422">
        <f t="shared" si="29"/>
        <v>1406.25</v>
      </c>
      <c r="N339" s="759"/>
      <c r="O339" s="728"/>
      <c r="P339" s="491"/>
      <c r="Q339" s="491"/>
      <c r="R339" s="491"/>
      <c r="S339" s="491"/>
      <c r="T339" s="491"/>
      <c r="U339" s="491"/>
      <c r="V339" s="491"/>
      <c r="W339" s="491"/>
      <c r="X339" s="491"/>
      <c r="Y339" s="491"/>
      <c r="Z339" s="491"/>
    </row>
    <row r="340" spans="1:26" ht="14.25" customHeight="1">
      <c r="A340" s="487"/>
      <c r="B340" s="803"/>
      <c r="C340" s="772"/>
      <c r="D340" s="492" t="s">
        <v>805</v>
      </c>
      <c r="E340" s="759"/>
      <c r="F340" s="493" t="s">
        <v>832</v>
      </c>
      <c r="G340" s="732"/>
      <c r="H340" s="732"/>
      <c r="I340" s="493">
        <v>2</v>
      </c>
      <c r="J340" s="494">
        <v>3750</v>
      </c>
      <c r="K340" s="422">
        <v>3750</v>
      </c>
      <c r="L340" s="152">
        <v>0.5</v>
      </c>
      <c r="M340" s="422">
        <f t="shared" si="29"/>
        <v>1406.25</v>
      </c>
      <c r="N340" s="759"/>
      <c r="O340" s="728"/>
      <c r="P340" s="491"/>
      <c r="Q340" s="491"/>
      <c r="R340" s="491"/>
      <c r="S340" s="491"/>
      <c r="T340" s="491"/>
      <c r="U340" s="491"/>
      <c r="V340" s="491"/>
      <c r="W340" s="491"/>
      <c r="X340" s="491"/>
      <c r="Y340" s="491"/>
      <c r="Z340" s="491"/>
    </row>
    <row r="341" spans="1:26" ht="14.25" customHeight="1">
      <c r="A341" s="487"/>
      <c r="B341" s="803"/>
      <c r="C341" s="772"/>
      <c r="D341" s="492" t="s">
        <v>805</v>
      </c>
      <c r="E341" s="732"/>
      <c r="F341" s="863" t="s">
        <v>803</v>
      </c>
      <c r="G341" s="863" t="s">
        <v>51</v>
      </c>
      <c r="H341" s="863" t="s">
        <v>30</v>
      </c>
      <c r="I341" s="493">
        <v>1</v>
      </c>
      <c r="J341" s="494">
        <v>5000</v>
      </c>
      <c r="K341" s="755">
        <f>J341+J342+J343</f>
        <v>11250</v>
      </c>
      <c r="L341" s="152">
        <v>0.5</v>
      </c>
      <c r="M341" s="755">
        <f t="shared" si="29"/>
        <v>4218.75</v>
      </c>
      <c r="N341" s="759"/>
      <c r="O341" s="728"/>
      <c r="P341" s="491"/>
      <c r="Q341" s="491"/>
      <c r="R341" s="491"/>
      <c r="S341" s="491"/>
      <c r="T341" s="491"/>
      <c r="U341" s="491"/>
      <c r="V341" s="491"/>
      <c r="W341" s="491"/>
      <c r="X341" s="491"/>
      <c r="Y341" s="491"/>
      <c r="Z341" s="491"/>
    </row>
    <row r="342" spans="1:26" ht="14.25" customHeight="1">
      <c r="A342" s="487"/>
      <c r="B342" s="803"/>
      <c r="C342" s="772"/>
      <c r="D342" s="492" t="s">
        <v>805</v>
      </c>
      <c r="E342" s="863" t="s">
        <v>811</v>
      </c>
      <c r="F342" s="759"/>
      <c r="G342" s="759"/>
      <c r="H342" s="759"/>
      <c r="I342" s="493">
        <v>1</v>
      </c>
      <c r="J342" s="494">
        <v>5000</v>
      </c>
      <c r="K342" s="759"/>
      <c r="L342" s="152">
        <v>0.5</v>
      </c>
      <c r="M342" s="759"/>
      <c r="N342" s="759"/>
      <c r="O342" s="728"/>
      <c r="P342" s="491"/>
      <c r="Q342" s="495" t="s">
        <v>326</v>
      </c>
      <c r="R342" s="491"/>
      <c r="S342" s="491"/>
      <c r="T342" s="491"/>
      <c r="U342" s="491"/>
      <c r="V342" s="491"/>
      <c r="W342" s="491"/>
      <c r="X342" s="491"/>
      <c r="Y342" s="491"/>
      <c r="Z342" s="491"/>
    </row>
    <row r="343" spans="1:26" ht="14.25" customHeight="1">
      <c r="A343" s="487"/>
      <c r="B343" s="803"/>
      <c r="C343" s="772"/>
      <c r="D343" s="492" t="s">
        <v>805</v>
      </c>
      <c r="E343" s="732"/>
      <c r="F343" s="732"/>
      <c r="G343" s="732"/>
      <c r="H343" s="732"/>
      <c r="I343" s="493">
        <v>1</v>
      </c>
      <c r="J343" s="494">
        <v>1250</v>
      </c>
      <c r="K343" s="732"/>
      <c r="L343" s="152">
        <v>0.5</v>
      </c>
      <c r="M343" s="732"/>
      <c r="N343" s="759"/>
      <c r="O343" s="728"/>
      <c r="P343" s="491"/>
      <c r="Q343" s="491"/>
      <c r="R343" s="491"/>
      <c r="S343" s="491"/>
      <c r="T343" s="491"/>
      <c r="U343" s="491"/>
      <c r="V343" s="491"/>
      <c r="W343" s="491"/>
      <c r="X343" s="491"/>
      <c r="Y343" s="491"/>
      <c r="Z343" s="491"/>
    </row>
    <row r="344" spans="1:26" ht="14.25" customHeight="1">
      <c r="A344" s="487"/>
      <c r="B344" s="803"/>
      <c r="C344" s="772"/>
      <c r="D344" s="492" t="s">
        <v>805</v>
      </c>
      <c r="E344" s="493" t="s">
        <v>813</v>
      </c>
      <c r="F344" s="493" t="s">
        <v>833</v>
      </c>
      <c r="G344" s="493" t="s">
        <v>51</v>
      </c>
      <c r="H344" s="493" t="s">
        <v>30</v>
      </c>
      <c r="I344" s="493">
        <v>1</v>
      </c>
      <c r="J344" s="494">
        <v>5000</v>
      </c>
      <c r="K344" s="422">
        <v>5000</v>
      </c>
      <c r="L344" s="152">
        <v>0.5</v>
      </c>
      <c r="M344" s="33">
        <f t="shared" ref="M344:M345" si="30">K344*75%*50%</f>
        <v>1875</v>
      </c>
      <c r="N344" s="759"/>
      <c r="O344" s="728"/>
      <c r="P344" s="491"/>
      <c r="Q344" s="491"/>
      <c r="R344" s="491"/>
      <c r="S344" s="491"/>
      <c r="T344" s="491"/>
      <c r="U344" s="491"/>
      <c r="V344" s="491"/>
      <c r="W344" s="491"/>
      <c r="X344" s="491"/>
      <c r="Y344" s="491"/>
      <c r="Z344" s="491"/>
    </row>
    <row r="345" spans="1:26" ht="14.25" customHeight="1">
      <c r="A345" s="487"/>
      <c r="B345" s="803"/>
      <c r="C345" s="772"/>
      <c r="D345" s="492" t="s">
        <v>805</v>
      </c>
      <c r="E345" s="863" t="s">
        <v>805</v>
      </c>
      <c r="F345" s="863" t="s">
        <v>1121</v>
      </c>
      <c r="G345" s="863" t="s">
        <v>51</v>
      </c>
      <c r="H345" s="863" t="s">
        <v>30</v>
      </c>
      <c r="I345" s="493">
        <v>1</v>
      </c>
      <c r="J345" s="494">
        <v>5000</v>
      </c>
      <c r="K345" s="872">
        <f>J345+J346</f>
        <v>5937.5</v>
      </c>
      <c r="L345" s="152">
        <v>0.5</v>
      </c>
      <c r="M345" s="755">
        <f t="shared" si="30"/>
        <v>2226.5625</v>
      </c>
      <c r="N345" s="759"/>
      <c r="O345" s="728"/>
      <c r="P345" s="491"/>
      <c r="Q345" s="491"/>
      <c r="R345" s="491"/>
      <c r="S345" s="491"/>
      <c r="T345" s="491"/>
      <c r="U345" s="491"/>
      <c r="V345" s="491"/>
      <c r="W345" s="491"/>
      <c r="X345" s="491"/>
      <c r="Y345" s="491"/>
      <c r="Z345" s="491"/>
    </row>
    <row r="346" spans="1:26" ht="14.25" customHeight="1">
      <c r="A346" s="487"/>
      <c r="B346" s="803"/>
      <c r="C346" s="772"/>
      <c r="D346" s="492" t="s">
        <v>805</v>
      </c>
      <c r="E346" s="732"/>
      <c r="F346" s="732"/>
      <c r="G346" s="732"/>
      <c r="H346" s="732"/>
      <c r="I346" s="493">
        <v>2</v>
      </c>
      <c r="J346" s="494">
        <v>937.5</v>
      </c>
      <c r="K346" s="732"/>
      <c r="L346" s="152">
        <v>0.5</v>
      </c>
      <c r="M346" s="732"/>
      <c r="N346" s="759"/>
      <c r="O346" s="728"/>
      <c r="P346" s="491"/>
      <c r="Q346" s="491"/>
      <c r="R346" s="491"/>
      <c r="S346" s="491"/>
      <c r="T346" s="491"/>
      <c r="U346" s="491"/>
      <c r="V346" s="491"/>
      <c r="W346" s="491"/>
      <c r="X346" s="491"/>
      <c r="Y346" s="491"/>
      <c r="Z346" s="491"/>
    </row>
    <row r="347" spans="1:26" ht="14.25" customHeight="1">
      <c r="A347" s="487"/>
      <c r="B347" s="803"/>
      <c r="C347" s="772"/>
      <c r="D347" s="492" t="s">
        <v>805</v>
      </c>
      <c r="E347" s="863" t="s">
        <v>813</v>
      </c>
      <c r="F347" s="493" t="s">
        <v>836</v>
      </c>
      <c r="G347" s="493" t="s">
        <v>67</v>
      </c>
      <c r="H347" s="493" t="s">
        <v>30</v>
      </c>
      <c r="I347" s="493">
        <v>2</v>
      </c>
      <c r="J347" s="494">
        <v>1500</v>
      </c>
      <c r="K347" s="422">
        <v>1500</v>
      </c>
      <c r="L347" s="152">
        <v>0.5</v>
      </c>
      <c r="M347" s="33">
        <f t="shared" ref="M347:M349" si="31">K347*75%*50%</f>
        <v>562.5</v>
      </c>
      <c r="N347" s="759"/>
      <c r="O347" s="728"/>
      <c r="P347" s="491"/>
      <c r="Q347" s="491"/>
      <c r="R347" s="491"/>
      <c r="S347" s="491"/>
      <c r="T347" s="491"/>
      <c r="U347" s="491"/>
      <c r="V347" s="491"/>
      <c r="W347" s="491"/>
      <c r="X347" s="491"/>
      <c r="Y347" s="491"/>
      <c r="Z347" s="491"/>
    </row>
    <row r="348" spans="1:26" ht="14.25" customHeight="1">
      <c r="A348" s="487"/>
      <c r="B348" s="803"/>
      <c r="C348" s="772"/>
      <c r="D348" s="492" t="s">
        <v>805</v>
      </c>
      <c r="E348" s="759"/>
      <c r="F348" s="493" t="s">
        <v>1122</v>
      </c>
      <c r="G348" s="493" t="s">
        <v>67</v>
      </c>
      <c r="H348" s="493" t="s">
        <v>30</v>
      </c>
      <c r="I348" s="493">
        <v>3</v>
      </c>
      <c r="J348" s="494">
        <v>1000</v>
      </c>
      <c r="K348" s="422">
        <v>1000</v>
      </c>
      <c r="L348" s="152">
        <v>0.5</v>
      </c>
      <c r="M348" s="33">
        <f t="shared" si="31"/>
        <v>375</v>
      </c>
      <c r="N348" s="759"/>
      <c r="O348" s="728"/>
      <c r="P348" s="491"/>
      <c r="Q348" s="491"/>
      <c r="R348" s="491"/>
      <c r="S348" s="491"/>
      <c r="T348" s="491"/>
      <c r="U348" s="491"/>
      <c r="V348" s="491"/>
      <c r="W348" s="491"/>
      <c r="X348" s="491"/>
      <c r="Y348" s="491"/>
      <c r="Z348" s="491"/>
    </row>
    <row r="349" spans="1:26" ht="14.25" customHeight="1">
      <c r="A349" s="487"/>
      <c r="B349" s="837"/>
      <c r="C349" s="773"/>
      <c r="D349" s="496" t="s">
        <v>805</v>
      </c>
      <c r="E349" s="775"/>
      <c r="F349" s="496" t="s">
        <v>1123</v>
      </c>
      <c r="G349" s="496" t="s">
        <v>67</v>
      </c>
      <c r="H349" s="496" t="s">
        <v>30</v>
      </c>
      <c r="I349" s="496">
        <v>1</v>
      </c>
      <c r="J349" s="497">
        <v>2500</v>
      </c>
      <c r="K349" s="425">
        <v>2500</v>
      </c>
      <c r="L349" s="196">
        <v>0.5</v>
      </c>
      <c r="M349" s="47">
        <f t="shared" si="31"/>
        <v>937.5</v>
      </c>
      <c r="N349" s="775"/>
      <c r="O349" s="740"/>
      <c r="P349" s="491"/>
      <c r="Q349" s="491"/>
      <c r="R349" s="491"/>
      <c r="S349" s="491"/>
      <c r="T349" s="491"/>
      <c r="U349" s="491"/>
      <c r="V349" s="491"/>
      <c r="W349" s="491"/>
      <c r="X349" s="491"/>
      <c r="Y349" s="491"/>
      <c r="Z349" s="491"/>
    </row>
    <row r="350" spans="1:26" ht="14.25" customHeight="1">
      <c r="A350" s="462"/>
      <c r="B350" s="857">
        <v>37</v>
      </c>
      <c r="C350" s="862" t="s">
        <v>1125</v>
      </c>
      <c r="D350" s="860" t="s">
        <v>805</v>
      </c>
      <c r="E350" s="481" t="s">
        <v>811</v>
      </c>
      <c r="F350" s="860" t="s">
        <v>1126</v>
      </c>
      <c r="G350" s="481" t="s">
        <v>29</v>
      </c>
      <c r="H350" s="481" t="s">
        <v>33</v>
      </c>
      <c r="I350" s="481">
        <v>3</v>
      </c>
      <c r="J350" s="473">
        <v>37500</v>
      </c>
      <c r="K350" s="874">
        <f>SUM(J350:J354)</f>
        <v>215625</v>
      </c>
      <c r="L350" s="193">
        <v>0.5</v>
      </c>
      <c r="M350" s="792">
        <f>K350*50%</f>
        <v>107812.5</v>
      </c>
      <c r="N350" s="792">
        <f>M350</f>
        <v>107812.5</v>
      </c>
      <c r="O350" s="729">
        <f>N350*20%</f>
        <v>21562.5</v>
      </c>
      <c r="P350" s="115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spans="1:26" ht="14.25" customHeight="1">
      <c r="A351" s="462"/>
      <c r="B351" s="803"/>
      <c r="C351" s="772"/>
      <c r="D351" s="759"/>
      <c r="E351" s="483" t="s">
        <v>811</v>
      </c>
      <c r="F351" s="759"/>
      <c r="G351" s="483" t="s">
        <v>29</v>
      </c>
      <c r="H351" s="483" t="s">
        <v>33</v>
      </c>
      <c r="I351" s="483">
        <v>1</v>
      </c>
      <c r="J351" s="422">
        <v>100000</v>
      </c>
      <c r="K351" s="759"/>
      <c r="L351" s="152">
        <v>0.5</v>
      </c>
      <c r="M351" s="759"/>
      <c r="N351" s="759"/>
      <c r="O351" s="728"/>
      <c r="P351" s="115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spans="1:26" ht="14.25" customHeight="1">
      <c r="A352" s="462"/>
      <c r="B352" s="803"/>
      <c r="C352" s="772"/>
      <c r="D352" s="759"/>
      <c r="E352" s="483" t="s">
        <v>811</v>
      </c>
      <c r="F352" s="759"/>
      <c r="G352" s="483" t="s">
        <v>29</v>
      </c>
      <c r="H352" s="483" t="s">
        <v>33</v>
      </c>
      <c r="I352" s="483">
        <v>2</v>
      </c>
      <c r="J352" s="422">
        <v>18750</v>
      </c>
      <c r="K352" s="759"/>
      <c r="L352" s="152">
        <v>0.5</v>
      </c>
      <c r="M352" s="759"/>
      <c r="N352" s="759"/>
      <c r="O352" s="728"/>
      <c r="P352" s="115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spans="1:26" ht="14.25" customHeight="1">
      <c r="A353" s="462"/>
      <c r="B353" s="803"/>
      <c r="C353" s="772"/>
      <c r="D353" s="759"/>
      <c r="E353" s="483" t="s">
        <v>811</v>
      </c>
      <c r="F353" s="759"/>
      <c r="G353" s="483" t="s">
        <v>29</v>
      </c>
      <c r="H353" s="483" t="s">
        <v>30</v>
      </c>
      <c r="I353" s="483">
        <v>1</v>
      </c>
      <c r="J353" s="422">
        <v>50000</v>
      </c>
      <c r="K353" s="759"/>
      <c r="L353" s="152">
        <v>0.5</v>
      </c>
      <c r="M353" s="759"/>
      <c r="N353" s="759"/>
      <c r="O353" s="728"/>
      <c r="P353" s="115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spans="1:26" ht="14.25" customHeight="1">
      <c r="A354" s="462"/>
      <c r="B354" s="837"/>
      <c r="C354" s="773"/>
      <c r="D354" s="775"/>
      <c r="E354" s="486" t="s">
        <v>811</v>
      </c>
      <c r="F354" s="775"/>
      <c r="G354" s="486" t="s">
        <v>29</v>
      </c>
      <c r="H354" s="486" t="s">
        <v>30</v>
      </c>
      <c r="I354" s="486">
        <v>2</v>
      </c>
      <c r="J354" s="425">
        <v>9375</v>
      </c>
      <c r="K354" s="775"/>
      <c r="L354" s="196">
        <v>0.5</v>
      </c>
      <c r="M354" s="775"/>
      <c r="N354" s="775"/>
      <c r="O354" s="740"/>
      <c r="P354" s="115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spans="1:26" ht="14.25" customHeight="1">
      <c r="A355" s="462"/>
      <c r="B355" s="857">
        <v>38</v>
      </c>
      <c r="C355" s="862" t="s">
        <v>1115</v>
      </c>
      <c r="D355" s="860" t="s">
        <v>805</v>
      </c>
      <c r="E355" s="481" t="s">
        <v>811</v>
      </c>
      <c r="F355" s="860" t="s">
        <v>1126</v>
      </c>
      <c r="G355" s="481" t="s">
        <v>29</v>
      </c>
      <c r="H355" s="481" t="s">
        <v>33</v>
      </c>
      <c r="I355" s="481">
        <v>3</v>
      </c>
      <c r="J355" s="473">
        <v>37500</v>
      </c>
      <c r="K355" s="874">
        <f>SUM(J355:J359)</f>
        <v>215625</v>
      </c>
      <c r="L355" s="498">
        <v>0.5</v>
      </c>
      <c r="M355" s="792">
        <f>K355*L355</f>
        <v>107812.5</v>
      </c>
      <c r="N355" s="792">
        <f>K355*L355</f>
        <v>107812.5</v>
      </c>
      <c r="O355" s="729">
        <f>N355*20%</f>
        <v>21562.5</v>
      </c>
      <c r="P355" s="115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spans="1:26" ht="14.25" customHeight="1">
      <c r="A356" s="462"/>
      <c r="B356" s="803"/>
      <c r="C356" s="772"/>
      <c r="D356" s="759"/>
      <c r="E356" s="483" t="s">
        <v>811</v>
      </c>
      <c r="F356" s="759"/>
      <c r="G356" s="483" t="s">
        <v>29</v>
      </c>
      <c r="H356" s="483" t="s">
        <v>33</v>
      </c>
      <c r="I356" s="483">
        <v>1</v>
      </c>
      <c r="J356" s="422">
        <v>100000</v>
      </c>
      <c r="K356" s="759"/>
      <c r="L356" s="499">
        <v>0.5</v>
      </c>
      <c r="M356" s="759"/>
      <c r="N356" s="759"/>
      <c r="O356" s="728"/>
      <c r="P356" s="115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spans="1:26" ht="14.25" customHeight="1">
      <c r="A357" s="462"/>
      <c r="B357" s="803"/>
      <c r="C357" s="772"/>
      <c r="D357" s="759"/>
      <c r="E357" s="483" t="s">
        <v>811</v>
      </c>
      <c r="F357" s="759"/>
      <c r="G357" s="483" t="s">
        <v>29</v>
      </c>
      <c r="H357" s="483" t="s">
        <v>33</v>
      </c>
      <c r="I357" s="483">
        <v>2</v>
      </c>
      <c r="J357" s="422">
        <v>18750</v>
      </c>
      <c r="K357" s="759"/>
      <c r="L357" s="499">
        <v>0.5</v>
      </c>
      <c r="M357" s="759"/>
      <c r="N357" s="759"/>
      <c r="O357" s="728"/>
      <c r="P357" s="115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spans="1:26" ht="14.25" customHeight="1">
      <c r="A358" s="462"/>
      <c r="B358" s="803"/>
      <c r="C358" s="772"/>
      <c r="D358" s="759"/>
      <c r="E358" s="483" t="s">
        <v>811</v>
      </c>
      <c r="F358" s="759"/>
      <c r="G358" s="483" t="s">
        <v>29</v>
      </c>
      <c r="H358" s="483" t="s">
        <v>30</v>
      </c>
      <c r="I358" s="483">
        <v>1</v>
      </c>
      <c r="J358" s="422">
        <v>50000</v>
      </c>
      <c r="K358" s="759"/>
      <c r="L358" s="499">
        <v>0.5</v>
      </c>
      <c r="M358" s="759"/>
      <c r="N358" s="759"/>
      <c r="O358" s="728"/>
      <c r="P358" s="115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spans="1:26" ht="14.25" customHeight="1">
      <c r="A359" s="462"/>
      <c r="B359" s="837"/>
      <c r="C359" s="773"/>
      <c r="D359" s="775"/>
      <c r="E359" s="486" t="s">
        <v>811</v>
      </c>
      <c r="F359" s="775"/>
      <c r="G359" s="486" t="s">
        <v>29</v>
      </c>
      <c r="H359" s="486" t="s">
        <v>30</v>
      </c>
      <c r="I359" s="486">
        <v>2</v>
      </c>
      <c r="J359" s="425">
        <v>9375</v>
      </c>
      <c r="K359" s="775"/>
      <c r="L359" s="500">
        <v>0.5</v>
      </c>
      <c r="M359" s="775"/>
      <c r="N359" s="775"/>
      <c r="O359" s="740"/>
      <c r="P359" s="115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spans="1:26" ht="14.25" customHeight="1">
      <c r="A360" s="462"/>
      <c r="B360" s="857">
        <v>39</v>
      </c>
      <c r="C360" s="862" t="s">
        <v>1127</v>
      </c>
      <c r="D360" s="860" t="s">
        <v>805</v>
      </c>
      <c r="E360" s="481" t="s">
        <v>813</v>
      </c>
      <c r="F360" s="860" t="s">
        <v>1128</v>
      </c>
      <c r="G360" s="481" t="s">
        <v>29</v>
      </c>
      <c r="H360" s="481" t="s">
        <v>33</v>
      </c>
      <c r="I360" s="481">
        <v>2</v>
      </c>
      <c r="J360" s="473">
        <v>75000</v>
      </c>
      <c r="K360" s="874">
        <f>J360+J361+J362</f>
        <v>134375</v>
      </c>
      <c r="L360" s="498">
        <v>1</v>
      </c>
      <c r="M360" s="27">
        <f t="shared" ref="M360:M375" si="32">J360*L360</f>
        <v>75000</v>
      </c>
      <c r="N360" s="792">
        <f>SUM(M360:M364)</f>
        <v>218750</v>
      </c>
      <c r="O360" s="729">
        <f>N360*20%</f>
        <v>43750</v>
      </c>
      <c r="P360" s="115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spans="1:26" ht="14.25" customHeight="1">
      <c r="A361" s="462"/>
      <c r="B361" s="803"/>
      <c r="C361" s="772"/>
      <c r="D361" s="759"/>
      <c r="E361" s="483" t="s">
        <v>811</v>
      </c>
      <c r="F361" s="759"/>
      <c r="G361" s="483" t="s">
        <v>29</v>
      </c>
      <c r="H361" s="483" t="s">
        <v>30</v>
      </c>
      <c r="I361" s="483">
        <v>1</v>
      </c>
      <c r="J361" s="422">
        <v>50000</v>
      </c>
      <c r="K361" s="759"/>
      <c r="L361" s="499">
        <v>1</v>
      </c>
      <c r="M361" s="33">
        <f t="shared" si="32"/>
        <v>50000</v>
      </c>
      <c r="N361" s="759"/>
      <c r="O361" s="728"/>
      <c r="P361" s="115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spans="1:26" ht="14.25" customHeight="1">
      <c r="A362" s="462"/>
      <c r="B362" s="803"/>
      <c r="C362" s="772"/>
      <c r="D362" s="759"/>
      <c r="E362" s="483" t="s">
        <v>811</v>
      </c>
      <c r="F362" s="732"/>
      <c r="G362" s="483" t="s">
        <v>29</v>
      </c>
      <c r="H362" s="483" t="s">
        <v>30</v>
      </c>
      <c r="I362" s="483">
        <v>2</v>
      </c>
      <c r="J362" s="422">
        <v>9375</v>
      </c>
      <c r="K362" s="732"/>
      <c r="L362" s="499">
        <v>1</v>
      </c>
      <c r="M362" s="33">
        <f t="shared" si="32"/>
        <v>9375</v>
      </c>
      <c r="N362" s="759"/>
      <c r="O362" s="728"/>
      <c r="P362" s="115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spans="1:26" ht="14.25" customHeight="1">
      <c r="A363" s="462"/>
      <c r="B363" s="803"/>
      <c r="C363" s="772"/>
      <c r="D363" s="759"/>
      <c r="E363" s="483" t="s">
        <v>813</v>
      </c>
      <c r="F363" s="861" t="s">
        <v>823</v>
      </c>
      <c r="G363" s="483" t="s">
        <v>29</v>
      </c>
      <c r="H363" s="483" t="s">
        <v>30</v>
      </c>
      <c r="I363" s="483">
        <v>2</v>
      </c>
      <c r="J363" s="422">
        <v>37500</v>
      </c>
      <c r="K363" s="872">
        <f>SUM(J363:J364)</f>
        <v>112500</v>
      </c>
      <c r="L363" s="499">
        <v>0.75</v>
      </c>
      <c r="M363" s="33">
        <f t="shared" si="32"/>
        <v>28125</v>
      </c>
      <c r="N363" s="759"/>
      <c r="O363" s="728"/>
      <c r="P363" s="115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spans="1:26" ht="14.25" customHeight="1">
      <c r="A364" s="462"/>
      <c r="B364" s="837"/>
      <c r="C364" s="773"/>
      <c r="D364" s="775"/>
      <c r="E364" s="486" t="s">
        <v>1111</v>
      </c>
      <c r="F364" s="775"/>
      <c r="G364" s="486" t="s">
        <v>29</v>
      </c>
      <c r="H364" s="486" t="s">
        <v>33</v>
      </c>
      <c r="I364" s="486">
        <v>2</v>
      </c>
      <c r="J364" s="425">
        <v>75000</v>
      </c>
      <c r="K364" s="775"/>
      <c r="L364" s="500">
        <v>0.75</v>
      </c>
      <c r="M364" s="47">
        <f t="shared" si="32"/>
        <v>56250</v>
      </c>
      <c r="N364" s="775"/>
      <c r="O364" s="740"/>
      <c r="P364" s="115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spans="1:26" ht="14.25" customHeight="1">
      <c r="A365" s="462"/>
      <c r="B365" s="857">
        <v>40</v>
      </c>
      <c r="C365" s="858" t="s">
        <v>1129</v>
      </c>
      <c r="D365" s="858" t="s">
        <v>805</v>
      </c>
      <c r="E365" s="481" t="s">
        <v>813</v>
      </c>
      <c r="F365" s="858" t="s">
        <v>819</v>
      </c>
      <c r="G365" s="481" t="s">
        <v>29</v>
      </c>
      <c r="H365" s="481" t="s">
        <v>30</v>
      </c>
      <c r="I365" s="481">
        <v>1</v>
      </c>
      <c r="J365" s="473">
        <v>50000</v>
      </c>
      <c r="K365" s="473">
        <v>50000</v>
      </c>
      <c r="L365" s="498">
        <v>0.75</v>
      </c>
      <c r="M365" s="27">
        <f t="shared" si="32"/>
        <v>37500</v>
      </c>
      <c r="N365" s="792">
        <f>SUM(M365:M373)</f>
        <v>263125</v>
      </c>
      <c r="O365" s="729">
        <f>N365*20%</f>
        <v>52625</v>
      </c>
      <c r="P365" s="115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spans="1:26" ht="14.25" customHeight="1">
      <c r="A366" s="462"/>
      <c r="B366" s="803"/>
      <c r="C366" s="772"/>
      <c r="D366" s="772"/>
      <c r="E366" s="483" t="s">
        <v>811</v>
      </c>
      <c r="F366" s="772"/>
      <c r="G366" s="483" t="s">
        <v>29</v>
      </c>
      <c r="H366" s="483" t="s">
        <v>30</v>
      </c>
      <c r="I366" s="483">
        <v>1</v>
      </c>
      <c r="J366" s="422">
        <v>50000</v>
      </c>
      <c r="K366" s="422">
        <v>50000</v>
      </c>
      <c r="L366" s="499">
        <v>0.75</v>
      </c>
      <c r="M366" s="33">
        <f t="shared" si="32"/>
        <v>37500</v>
      </c>
      <c r="N366" s="759"/>
      <c r="O366" s="728"/>
      <c r="P366" s="115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spans="1:26" ht="14.25" customHeight="1">
      <c r="A367" s="462"/>
      <c r="B367" s="803"/>
      <c r="C367" s="772"/>
      <c r="D367" s="772"/>
      <c r="E367" s="483" t="s">
        <v>811</v>
      </c>
      <c r="F367" s="773"/>
      <c r="G367" s="483" t="s">
        <v>29</v>
      </c>
      <c r="H367" s="483" t="s">
        <v>30</v>
      </c>
      <c r="I367" s="483">
        <v>1</v>
      </c>
      <c r="J367" s="422">
        <v>12500</v>
      </c>
      <c r="K367" s="422">
        <v>12500</v>
      </c>
      <c r="L367" s="499">
        <v>0.75</v>
      </c>
      <c r="M367" s="33">
        <f t="shared" si="32"/>
        <v>9375</v>
      </c>
      <c r="N367" s="759"/>
      <c r="O367" s="728"/>
      <c r="P367" s="115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spans="1:26" ht="14.25" customHeight="1">
      <c r="A368" s="462"/>
      <c r="B368" s="803"/>
      <c r="C368" s="772"/>
      <c r="D368" s="772"/>
      <c r="E368" s="483" t="s">
        <v>813</v>
      </c>
      <c r="F368" s="858" t="s">
        <v>1130</v>
      </c>
      <c r="G368" s="483" t="s">
        <v>29</v>
      </c>
      <c r="H368" s="483" t="s">
        <v>33</v>
      </c>
      <c r="I368" s="483">
        <v>3</v>
      </c>
      <c r="J368" s="422">
        <v>37500</v>
      </c>
      <c r="K368" s="422">
        <v>37500</v>
      </c>
      <c r="L368" s="499">
        <v>1</v>
      </c>
      <c r="M368" s="33">
        <f t="shared" si="32"/>
        <v>37500</v>
      </c>
      <c r="N368" s="759"/>
      <c r="O368" s="728"/>
      <c r="P368" s="115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spans="1:26" ht="14.25" customHeight="1">
      <c r="A369" s="462"/>
      <c r="B369" s="803"/>
      <c r="C369" s="772"/>
      <c r="D369" s="772"/>
      <c r="E369" s="483" t="s">
        <v>813</v>
      </c>
      <c r="F369" s="772"/>
      <c r="G369" s="483" t="s">
        <v>29</v>
      </c>
      <c r="H369" s="483" t="s">
        <v>30</v>
      </c>
      <c r="I369" s="483">
        <v>1</v>
      </c>
      <c r="J369" s="422">
        <v>50000</v>
      </c>
      <c r="K369" s="422">
        <v>50000</v>
      </c>
      <c r="L369" s="499">
        <v>1</v>
      </c>
      <c r="M369" s="33">
        <f t="shared" si="32"/>
        <v>50000</v>
      </c>
      <c r="N369" s="759"/>
      <c r="O369" s="728"/>
      <c r="P369" s="115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spans="1:26" ht="14.25" customHeight="1">
      <c r="A370" s="462"/>
      <c r="B370" s="803"/>
      <c r="C370" s="772"/>
      <c r="D370" s="772"/>
      <c r="E370" s="483" t="s">
        <v>811</v>
      </c>
      <c r="F370" s="772"/>
      <c r="G370" s="483" t="s">
        <v>29</v>
      </c>
      <c r="H370" s="483" t="s">
        <v>30</v>
      </c>
      <c r="I370" s="483">
        <v>1</v>
      </c>
      <c r="J370" s="422">
        <v>50000</v>
      </c>
      <c r="K370" s="422">
        <v>50000</v>
      </c>
      <c r="L370" s="499">
        <v>1</v>
      </c>
      <c r="M370" s="33">
        <f t="shared" si="32"/>
        <v>50000</v>
      </c>
      <c r="N370" s="759"/>
      <c r="O370" s="728"/>
      <c r="P370" s="115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spans="1:26" ht="14.25" customHeight="1">
      <c r="A371" s="462"/>
      <c r="B371" s="803"/>
      <c r="C371" s="772"/>
      <c r="D371" s="772"/>
      <c r="E371" s="484" t="s">
        <v>811</v>
      </c>
      <c r="F371" s="773"/>
      <c r="G371" s="484" t="s">
        <v>29</v>
      </c>
      <c r="H371" s="484" t="s">
        <v>30</v>
      </c>
      <c r="I371" s="484">
        <v>2</v>
      </c>
      <c r="J371" s="501">
        <v>9375</v>
      </c>
      <c r="K371" s="501">
        <v>9375</v>
      </c>
      <c r="L371" s="502">
        <v>1</v>
      </c>
      <c r="M371" s="84">
        <f t="shared" si="32"/>
        <v>9375</v>
      </c>
      <c r="N371" s="759"/>
      <c r="O371" s="728"/>
      <c r="P371" s="115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spans="1:26" ht="14.25" customHeight="1">
      <c r="A372" s="462"/>
      <c r="B372" s="803"/>
      <c r="C372" s="772"/>
      <c r="D372" s="773"/>
      <c r="E372" s="481" t="s">
        <v>813</v>
      </c>
      <c r="F372" s="481" t="s">
        <v>790</v>
      </c>
      <c r="G372" s="481" t="s">
        <v>164</v>
      </c>
      <c r="H372" s="481" t="s">
        <v>30</v>
      </c>
      <c r="I372" s="481">
        <v>3</v>
      </c>
      <c r="J372" s="473">
        <v>5000</v>
      </c>
      <c r="K372" s="473">
        <v>5000</v>
      </c>
      <c r="L372" s="498">
        <v>0.75</v>
      </c>
      <c r="M372" s="27">
        <f t="shared" si="32"/>
        <v>3750</v>
      </c>
      <c r="N372" s="759"/>
      <c r="O372" s="728"/>
      <c r="P372" s="115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spans="1:26" ht="14.25" customHeight="1">
      <c r="A373" s="462"/>
      <c r="B373" s="837"/>
      <c r="C373" s="773"/>
      <c r="D373" s="42" t="s">
        <v>786</v>
      </c>
      <c r="E373" s="503" t="s">
        <v>787</v>
      </c>
      <c r="F373" s="503" t="s">
        <v>790</v>
      </c>
      <c r="G373" s="503" t="s">
        <v>29</v>
      </c>
      <c r="H373" s="503" t="s">
        <v>33</v>
      </c>
      <c r="I373" s="503">
        <v>3</v>
      </c>
      <c r="J373" s="71">
        <v>37500</v>
      </c>
      <c r="K373" s="71">
        <v>37500</v>
      </c>
      <c r="L373" s="504">
        <v>0.75</v>
      </c>
      <c r="M373" s="73">
        <f t="shared" si="32"/>
        <v>28125</v>
      </c>
      <c r="N373" s="775"/>
      <c r="O373" s="740"/>
      <c r="P373" s="115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spans="1:26" ht="14.25" customHeight="1">
      <c r="A374" s="462"/>
      <c r="B374" s="857">
        <v>41</v>
      </c>
      <c r="C374" s="862" t="s">
        <v>1125</v>
      </c>
      <c r="D374" s="860" t="s">
        <v>805</v>
      </c>
      <c r="E374" s="481" t="s">
        <v>811</v>
      </c>
      <c r="F374" s="860" t="s">
        <v>1131</v>
      </c>
      <c r="G374" s="481" t="s">
        <v>29</v>
      </c>
      <c r="H374" s="481" t="s">
        <v>30</v>
      </c>
      <c r="I374" s="481">
        <v>1</v>
      </c>
      <c r="J374" s="473">
        <v>50000</v>
      </c>
      <c r="K374" s="792">
        <f>J374+J375</f>
        <v>56250</v>
      </c>
      <c r="L374" s="498">
        <v>1</v>
      </c>
      <c r="M374" s="27">
        <f t="shared" si="32"/>
        <v>50000</v>
      </c>
      <c r="N374" s="792">
        <f>SUM(M374:M375)</f>
        <v>56250</v>
      </c>
      <c r="O374" s="729">
        <f>N374*20%</f>
        <v>11250</v>
      </c>
      <c r="P374" s="115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spans="1:26" ht="14.25" customHeight="1">
      <c r="A375" s="462"/>
      <c r="B375" s="837"/>
      <c r="C375" s="773"/>
      <c r="D375" s="775"/>
      <c r="E375" s="486" t="s">
        <v>811</v>
      </c>
      <c r="F375" s="775"/>
      <c r="G375" s="486" t="s">
        <v>29</v>
      </c>
      <c r="H375" s="486" t="s">
        <v>30</v>
      </c>
      <c r="I375" s="486">
        <v>3</v>
      </c>
      <c r="J375" s="425">
        <v>6250</v>
      </c>
      <c r="K375" s="775"/>
      <c r="L375" s="500">
        <v>1</v>
      </c>
      <c r="M375" s="47">
        <f t="shared" si="32"/>
        <v>6250</v>
      </c>
      <c r="N375" s="775"/>
      <c r="O375" s="740"/>
      <c r="P375" s="115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spans="1:26" ht="14.25" customHeight="1">
      <c r="A376" s="462"/>
      <c r="B376" s="857">
        <v>42</v>
      </c>
      <c r="C376" s="858" t="s">
        <v>1132</v>
      </c>
      <c r="D376" s="859" t="s">
        <v>805</v>
      </c>
      <c r="E376" s="480" t="s">
        <v>811</v>
      </c>
      <c r="F376" s="859" t="s">
        <v>1133</v>
      </c>
      <c r="G376" s="481" t="s">
        <v>164</v>
      </c>
      <c r="H376" s="481" t="s">
        <v>30</v>
      </c>
      <c r="I376" s="481">
        <v>1</v>
      </c>
      <c r="J376" s="473">
        <v>17500</v>
      </c>
      <c r="K376" s="792">
        <f>SUM(J376:J377)</f>
        <v>21875</v>
      </c>
      <c r="L376" s="498">
        <v>1</v>
      </c>
      <c r="M376" s="792">
        <f>K376*L376</f>
        <v>21875</v>
      </c>
      <c r="N376" s="792">
        <f>SUM(M376:M379)</f>
        <v>25390.625</v>
      </c>
      <c r="O376" s="729">
        <f>N376*20%</f>
        <v>5078.125</v>
      </c>
      <c r="P376" s="115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spans="1:26" ht="14.25" customHeight="1">
      <c r="A377" s="462"/>
      <c r="B377" s="803"/>
      <c r="C377" s="772"/>
      <c r="D377" s="759"/>
      <c r="E377" s="482" t="s">
        <v>811</v>
      </c>
      <c r="F377" s="732"/>
      <c r="G377" s="483" t="s">
        <v>164</v>
      </c>
      <c r="H377" s="483" t="s">
        <v>30</v>
      </c>
      <c r="I377" s="483">
        <v>1</v>
      </c>
      <c r="J377" s="422">
        <v>4375</v>
      </c>
      <c r="K377" s="775"/>
      <c r="L377" s="499">
        <v>1</v>
      </c>
      <c r="M377" s="732"/>
      <c r="N377" s="759"/>
      <c r="O377" s="728"/>
      <c r="P377" s="115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spans="1:26" ht="14.25" customHeight="1">
      <c r="A378" s="462"/>
      <c r="B378" s="803"/>
      <c r="C378" s="772"/>
      <c r="D378" s="759"/>
      <c r="E378" s="864" t="s">
        <v>811</v>
      </c>
      <c r="F378" s="864" t="s">
        <v>1134</v>
      </c>
      <c r="G378" s="483" t="s">
        <v>51</v>
      </c>
      <c r="H378" s="483" t="s">
        <v>30</v>
      </c>
      <c r="I378" s="483">
        <v>2</v>
      </c>
      <c r="J378" s="422">
        <v>3750</v>
      </c>
      <c r="K378" s="792">
        <f>SUM(J378:J379)</f>
        <v>4687.5</v>
      </c>
      <c r="L378" s="499">
        <v>0.75</v>
      </c>
      <c r="M378" s="755">
        <f>K378*L378</f>
        <v>3515.625</v>
      </c>
      <c r="N378" s="759"/>
      <c r="O378" s="728"/>
      <c r="P378" s="115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spans="1:26" ht="14.25" customHeight="1">
      <c r="A379" s="462"/>
      <c r="B379" s="837"/>
      <c r="C379" s="773"/>
      <c r="D379" s="775"/>
      <c r="E379" s="775"/>
      <c r="F379" s="775"/>
      <c r="G379" s="486" t="s">
        <v>51</v>
      </c>
      <c r="H379" s="486" t="s">
        <v>30</v>
      </c>
      <c r="I379" s="486">
        <v>2</v>
      </c>
      <c r="J379" s="425">
        <v>937.5</v>
      </c>
      <c r="K379" s="775"/>
      <c r="L379" s="500">
        <v>0.75</v>
      </c>
      <c r="M379" s="775"/>
      <c r="N379" s="775"/>
      <c r="O379" s="740"/>
      <c r="P379" s="115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spans="1:26" ht="14.25" customHeight="1">
      <c r="A380" s="462"/>
      <c r="B380" s="857">
        <v>43</v>
      </c>
      <c r="C380" s="858" t="s">
        <v>1135</v>
      </c>
      <c r="D380" s="859" t="s">
        <v>805</v>
      </c>
      <c r="E380" s="859" t="s">
        <v>811</v>
      </c>
      <c r="F380" s="859" t="s">
        <v>830</v>
      </c>
      <c r="G380" s="481" t="s">
        <v>164</v>
      </c>
      <c r="H380" s="481" t="s">
        <v>30</v>
      </c>
      <c r="I380" s="481">
        <v>2</v>
      </c>
      <c r="J380" s="473">
        <v>7500</v>
      </c>
      <c r="K380" s="792">
        <f>SUM(J380:J381)</f>
        <v>9375</v>
      </c>
      <c r="L380" s="498">
        <v>1</v>
      </c>
      <c r="M380" s="792">
        <f>K380*L380</f>
        <v>9375</v>
      </c>
      <c r="N380" s="792">
        <f>SUM(M380:M383)</f>
        <v>10781.25</v>
      </c>
      <c r="O380" s="729">
        <f>N380*20%</f>
        <v>2156.25</v>
      </c>
      <c r="P380" s="115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spans="1:26" ht="14.25" customHeight="1">
      <c r="A381" s="462"/>
      <c r="B381" s="803"/>
      <c r="C381" s="772"/>
      <c r="D381" s="759"/>
      <c r="E381" s="732"/>
      <c r="F381" s="732"/>
      <c r="G381" s="483" t="s">
        <v>164</v>
      </c>
      <c r="H381" s="483" t="s">
        <v>30</v>
      </c>
      <c r="I381" s="483">
        <v>2</v>
      </c>
      <c r="J381" s="422">
        <v>1875</v>
      </c>
      <c r="K381" s="775"/>
      <c r="L381" s="499">
        <v>1</v>
      </c>
      <c r="M381" s="732"/>
      <c r="N381" s="759"/>
      <c r="O381" s="728"/>
      <c r="P381" s="115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spans="1:26" ht="14.25" customHeight="1">
      <c r="A382" s="462"/>
      <c r="B382" s="803"/>
      <c r="C382" s="772"/>
      <c r="D382" s="759"/>
      <c r="E382" s="864" t="s">
        <v>805</v>
      </c>
      <c r="F382" s="864" t="s">
        <v>1136</v>
      </c>
      <c r="G382" s="483" t="s">
        <v>67</v>
      </c>
      <c r="H382" s="483" t="s">
        <v>30</v>
      </c>
      <c r="I382" s="483">
        <v>2</v>
      </c>
      <c r="J382" s="422">
        <v>1500</v>
      </c>
      <c r="K382" s="792">
        <f>SUM(J382:J383)</f>
        <v>1875</v>
      </c>
      <c r="L382" s="499">
        <v>0.75</v>
      </c>
      <c r="M382" s="755">
        <f>K382*L382</f>
        <v>1406.25</v>
      </c>
      <c r="N382" s="759"/>
      <c r="O382" s="728"/>
      <c r="P382" s="115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spans="1:26" ht="14.25" customHeight="1">
      <c r="A383" s="462"/>
      <c r="B383" s="837"/>
      <c r="C383" s="773"/>
      <c r="D383" s="775"/>
      <c r="E383" s="775"/>
      <c r="F383" s="775"/>
      <c r="G383" s="486" t="s">
        <v>67</v>
      </c>
      <c r="H383" s="486" t="s">
        <v>30</v>
      </c>
      <c r="I383" s="486">
        <v>2</v>
      </c>
      <c r="J383" s="425">
        <v>375</v>
      </c>
      <c r="K383" s="775"/>
      <c r="L383" s="500">
        <v>0.75</v>
      </c>
      <c r="M383" s="775"/>
      <c r="N383" s="775"/>
      <c r="O383" s="740"/>
      <c r="P383" s="115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spans="1:26" ht="14.25" customHeight="1">
      <c r="A384" s="462"/>
      <c r="B384" s="857">
        <v>44</v>
      </c>
      <c r="C384" s="771" t="s">
        <v>1137</v>
      </c>
      <c r="D384" s="774" t="s">
        <v>805</v>
      </c>
      <c r="E384" s="481" t="s">
        <v>813</v>
      </c>
      <c r="F384" s="481" t="s">
        <v>1138</v>
      </c>
      <c r="G384" s="481" t="s">
        <v>164</v>
      </c>
      <c r="H384" s="481" t="s">
        <v>30</v>
      </c>
      <c r="I384" s="481">
        <v>3</v>
      </c>
      <c r="J384" s="473">
        <v>5000</v>
      </c>
      <c r="K384" s="473">
        <f>J384</f>
        <v>5000</v>
      </c>
      <c r="L384" s="498">
        <v>0.75</v>
      </c>
      <c r="M384" s="27">
        <f t="shared" ref="M384:M385" si="33">K384*L384</f>
        <v>3750</v>
      </c>
      <c r="N384" s="792">
        <f>SUM(M384:M386)</f>
        <v>63125</v>
      </c>
      <c r="O384" s="729">
        <f>N384*20%</f>
        <v>12625</v>
      </c>
      <c r="P384" s="115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spans="1:26" ht="14.25" customHeight="1">
      <c r="A385" s="462"/>
      <c r="B385" s="803"/>
      <c r="C385" s="772"/>
      <c r="D385" s="759"/>
      <c r="E385" s="755" t="s">
        <v>805</v>
      </c>
      <c r="F385" s="755" t="s">
        <v>785</v>
      </c>
      <c r="G385" s="861" t="s">
        <v>29</v>
      </c>
      <c r="H385" s="483" t="s">
        <v>30</v>
      </c>
      <c r="I385" s="483">
        <v>1</v>
      </c>
      <c r="J385" s="422">
        <v>50000</v>
      </c>
      <c r="K385" s="755">
        <f>J385+J386</f>
        <v>59375</v>
      </c>
      <c r="L385" s="499">
        <v>1</v>
      </c>
      <c r="M385" s="755">
        <f t="shared" si="33"/>
        <v>59375</v>
      </c>
      <c r="N385" s="759"/>
      <c r="O385" s="728"/>
      <c r="P385" s="115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spans="1:26" ht="14.25" customHeight="1">
      <c r="A386" s="462"/>
      <c r="B386" s="837"/>
      <c r="C386" s="773"/>
      <c r="D386" s="775"/>
      <c r="E386" s="775"/>
      <c r="F386" s="775"/>
      <c r="G386" s="775"/>
      <c r="H386" s="486" t="s">
        <v>30</v>
      </c>
      <c r="I386" s="486">
        <v>2</v>
      </c>
      <c r="J386" s="425">
        <v>9375</v>
      </c>
      <c r="K386" s="775"/>
      <c r="L386" s="500">
        <v>1</v>
      </c>
      <c r="M386" s="775"/>
      <c r="N386" s="775"/>
      <c r="O386" s="740"/>
      <c r="P386" s="115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spans="1:26" ht="14.25" customHeight="1">
      <c r="A387" s="462"/>
      <c r="B387" s="857">
        <v>45</v>
      </c>
      <c r="C387" s="771" t="s">
        <v>1137</v>
      </c>
      <c r="D387" s="774" t="s">
        <v>786</v>
      </c>
      <c r="E387" s="792" t="s">
        <v>787</v>
      </c>
      <c r="F387" s="792" t="s">
        <v>785</v>
      </c>
      <c r="G387" s="480" t="s">
        <v>29</v>
      </c>
      <c r="H387" s="505" t="s">
        <v>33</v>
      </c>
      <c r="I387" s="505">
        <v>1</v>
      </c>
      <c r="J387" s="473">
        <v>100000</v>
      </c>
      <c r="K387" s="792">
        <f>SUM(J387:J389)</f>
        <v>118750</v>
      </c>
      <c r="L387" s="498">
        <v>0.5</v>
      </c>
      <c r="M387" s="792">
        <f>K387*50%</f>
        <v>59375</v>
      </c>
      <c r="N387" s="792">
        <f>M387</f>
        <v>59375</v>
      </c>
      <c r="O387" s="729">
        <f>N387*20%</f>
        <v>11875</v>
      </c>
      <c r="P387" s="115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spans="1:26" ht="14.25" customHeight="1">
      <c r="A388" s="462"/>
      <c r="B388" s="803"/>
      <c r="C388" s="772"/>
      <c r="D388" s="759"/>
      <c r="E388" s="759"/>
      <c r="F388" s="759"/>
      <c r="G388" s="482" t="s">
        <v>29</v>
      </c>
      <c r="H388" s="506" t="s">
        <v>33</v>
      </c>
      <c r="I388" s="506">
        <v>3</v>
      </c>
      <c r="J388" s="507">
        <v>9375</v>
      </c>
      <c r="K388" s="759"/>
      <c r="L388" s="499">
        <v>0.5</v>
      </c>
      <c r="M388" s="759"/>
      <c r="N388" s="759"/>
      <c r="O388" s="728"/>
      <c r="P388" s="115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spans="1:26" ht="14.25" customHeight="1">
      <c r="A389" s="462"/>
      <c r="B389" s="837"/>
      <c r="C389" s="773"/>
      <c r="D389" s="775"/>
      <c r="E389" s="775"/>
      <c r="F389" s="775"/>
      <c r="G389" s="485" t="s">
        <v>29</v>
      </c>
      <c r="H389" s="508" t="s">
        <v>33</v>
      </c>
      <c r="I389" s="508">
        <v>3</v>
      </c>
      <c r="J389" s="509">
        <v>9375</v>
      </c>
      <c r="K389" s="775"/>
      <c r="L389" s="500">
        <v>0.5</v>
      </c>
      <c r="M389" s="775"/>
      <c r="N389" s="775"/>
      <c r="O389" s="740"/>
      <c r="P389" s="115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spans="1:26" ht="14.25" customHeight="1">
      <c r="A390" s="462"/>
      <c r="B390" s="857">
        <v>46</v>
      </c>
      <c r="C390" s="858" t="s">
        <v>1116</v>
      </c>
      <c r="D390" s="774" t="s">
        <v>786</v>
      </c>
      <c r="E390" s="792" t="s">
        <v>787</v>
      </c>
      <c r="F390" s="792" t="s">
        <v>785</v>
      </c>
      <c r="G390" s="480" t="s">
        <v>29</v>
      </c>
      <c r="H390" s="480" t="s">
        <v>33</v>
      </c>
      <c r="I390" s="480">
        <v>1</v>
      </c>
      <c r="J390" s="471">
        <v>100000</v>
      </c>
      <c r="K390" s="874">
        <f>SUM(J390:J392)</f>
        <v>118750</v>
      </c>
      <c r="L390" s="472">
        <v>0.5</v>
      </c>
      <c r="M390" s="792">
        <f>K390*75%*50%</f>
        <v>44531.25</v>
      </c>
      <c r="N390" s="792">
        <f>M390</f>
        <v>44531.25</v>
      </c>
      <c r="O390" s="729">
        <f>N390*20%</f>
        <v>8906.25</v>
      </c>
      <c r="P390" s="510"/>
      <c r="Q390" s="511"/>
      <c r="R390" s="511"/>
      <c r="S390" s="511"/>
      <c r="T390" s="511"/>
      <c r="U390" s="511"/>
      <c r="V390" s="511"/>
      <c r="W390" s="511"/>
      <c r="X390" s="511"/>
      <c r="Y390" s="511"/>
      <c r="Z390" s="511"/>
    </row>
    <row r="391" spans="1:26" ht="14.25" customHeight="1">
      <c r="A391" s="462"/>
      <c r="B391" s="803"/>
      <c r="C391" s="772"/>
      <c r="D391" s="759"/>
      <c r="E391" s="759"/>
      <c r="F391" s="759"/>
      <c r="G391" s="482" t="s">
        <v>29</v>
      </c>
      <c r="H391" s="482" t="s">
        <v>33</v>
      </c>
      <c r="I391" s="482">
        <v>3</v>
      </c>
      <c r="J391" s="512">
        <v>9375</v>
      </c>
      <c r="K391" s="759"/>
      <c r="L391" s="468">
        <v>0.5</v>
      </c>
      <c r="M391" s="759"/>
      <c r="N391" s="759"/>
      <c r="O391" s="728"/>
      <c r="P391" s="510"/>
      <c r="Q391" s="511"/>
      <c r="R391" s="511"/>
      <c r="S391" s="511"/>
      <c r="T391" s="511"/>
      <c r="U391" s="511"/>
      <c r="V391" s="511"/>
      <c r="W391" s="511"/>
      <c r="X391" s="511"/>
      <c r="Y391" s="511"/>
      <c r="Z391" s="511"/>
    </row>
    <row r="392" spans="1:26" ht="14.25" customHeight="1">
      <c r="A392" s="462"/>
      <c r="B392" s="803"/>
      <c r="C392" s="772"/>
      <c r="D392" s="732"/>
      <c r="E392" s="732"/>
      <c r="F392" s="732"/>
      <c r="G392" s="482" t="s">
        <v>29</v>
      </c>
      <c r="H392" s="482" t="s">
        <v>33</v>
      </c>
      <c r="I392" s="482">
        <v>3</v>
      </c>
      <c r="J392" s="512">
        <v>9375</v>
      </c>
      <c r="K392" s="732"/>
      <c r="L392" s="468">
        <v>0.5</v>
      </c>
      <c r="M392" s="732"/>
      <c r="N392" s="732"/>
      <c r="O392" s="727"/>
      <c r="P392" s="510"/>
      <c r="Q392" s="511"/>
      <c r="R392" s="511"/>
      <c r="S392" s="511"/>
      <c r="T392" s="511"/>
      <c r="U392" s="511"/>
      <c r="V392" s="511"/>
      <c r="W392" s="511"/>
      <c r="X392" s="511"/>
      <c r="Y392" s="511"/>
      <c r="Z392" s="511"/>
    </row>
    <row r="393" spans="1:26" ht="14.25" customHeight="1">
      <c r="A393" s="462"/>
      <c r="B393" s="803"/>
      <c r="C393" s="772"/>
      <c r="D393" s="30" t="s">
        <v>786</v>
      </c>
      <c r="E393" s="482" t="s">
        <v>787</v>
      </c>
      <c r="F393" s="755" t="s">
        <v>1117</v>
      </c>
      <c r="G393" s="482" t="s">
        <v>29</v>
      </c>
      <c r="H393" s="482" t="s">
        <v>33</v>
      </c>
      <c r="I393" s="482">
        <v>3</v>
      </c>
      <c r="J393" s="467">
        <v>37500</v>
      </c>
      <c r="K393" s="872">
        <f>J393+J394</f>
        <v>46875</v>
      </c>
      <c r="L393" s="873">
        <v>0.75</v>
      </c>
      <c r="M393" s="755">
        <f>K393*L393</f>
        <v>35156.25</v>
      </c>
      <c r="N393" s="755">
        <f>SUM(M393:M407)</f>
        <v>338281.25</v>
      </c>
      <c r="O393" s="726">
        <f>N393*20%</f>
        <v>67656.25</v>
      </c>
      <c r="P393" s="510"/>
      <c r="Q393" s="511"/>
      <c r="R393" s="511"/>
      <c r="S393" s="511"/>
      <c r="T393" s="511"/>
      <c r="U393" s="511"/>
      <c r="V393" s="511"/>
      <c r="W393" s="511"/>
      <c r="X393" s="511"/>
      <c r="Y393" s="511"/>
      <c r="Z393" s="511"/>
    </row>
    <row r="394" spans="1:26" ht="14.25" customHeight="1">
      <c r="A394" s="462"/>
      <c r="B394" s="803"/>
      <c r="C394" s="772"/>
      <c r="D394" s="30" t="s">
        <v>786</v>
      </c>
      <c r="E394" s="482" t="s">
        <v>787</v>
      </c>
      <c r="F394" s="732"/>
      <c r="G394" s="482" t="s">
        <v>29</v>
      </c>
      <c r="H394" s="482" t="s">
        <v>33</v>
      </c>
      <c r="I394" s="482">
        <v>3</v>
      </c>
      <c r="J394" s="512">
        <v>9375</v>
      </c>
      <c r="K394" s="732"/>
      <c r="L394" s="732"/>
      <c r="M394" s="732"/>
      <c r="N394" s="759"/>
      <c r="O394" s="728"/>
      <c r="P394" s="510"/>
      <c r="Q394" s="511"/>
      <c r="R394" s="511"/>
      <c r="S394" s="511"/>
      <c r="T394" s="511"/>
      <c r="U394" s="511"/>
      <c r="V394" s="511"/>
      <c r="W394" s="511"/>
      <c r="X394" s="511"/>
      <c r="Y394" s="511"/>
      <c r="Z394" s="511"/>
    </row>
    <row r="395" spans="1:26" ht="14.25" customHeight="1">
      <c r="A395" s="462"/>
      <c r="B395" s="803"/>
      <c r="C395" s="772"/>
      <c r="D395" s="30" t="s">
        <v>786</v>
      </c>
      <c r="E395" s="482" t="s">
        <v>787</v>
      </c>
      <c r="F395" s="755" t="s">
        <v>792</v>
      </c>
      <c r="G395" s="482" t="s">
        <v>29</v>
      </c>
      <c r="H395" s="482" t="s">
        <v>33</v>
      </c>
      <c r="I395" s="482">
        <v>1</v>
      </c>
      <c r="J395" s="467">
        <v>100000</v>
      </c>
      <c r="K395" s="872">
        <f>SUM(J395:J399)</f>
        <v>146875</v>
      </c>
      <c r="L395" s="873">
        <v>0.75</v>
      </c>
      <c r="M395" s="755">
        <f>K395*L395</f>
        <v>110156.25</v>
      </c>
      <c r="N395" s="759"/>
      <c r="O395" s="728"/>
      <c r="P395" s="510"/>
      <c r="Q395" s="511"/>
      <c r="R395" s="511"/>
      <c r="S395" s="511"/>
      <c r="T395" s="511"/>
      <c r="U395" s="511"/>
      <c r="V395" s="511"/>
      <c r="W395" s="511"/>
      <c r="X395" s="511"/>
      <c r="Y395" s="511"/>
      <c r="Z395" s="511"/>
    </row>
    <row r="396" spans="1:26" ht="14.25" customHeight="1">
      <c r="A396" s="462"/>
      <c r="B396" s="803"/>
      <c r="C396" s="772"/>
      <c r="D396" s="30" t="s">
        <v>786</v>
      </c>
      <c r="E396" s="482" t="s">
        <v>787</v>
      </c>
      <c r="F396" s="759"/>
      <c r="G396" s="482" t="s">
        <v>29</v>
      </c>
      <c r="H396" s="482" t="s">
        <v>33</v>
      </c>
      <c r="I396" s="482">
        <v>3</v>
      </c>
      <c r="J396" s="512">
        <v>9375</v>
      </c>
      <c r="K396" s="759"/>
      <c r="L396" s="759"/>
      <c r="M396" s="759"/>
      <c r="N396" s="759"/>
      <c r="O396" s="728"/>
      <c r="P396" s="510"/>
      <c r="Q396" s="511"/>
      <c r="R396" s="511"/>
      <c r="S396" s="511"/>
      <c r="T396" s="511"/>
      <c r="U396" s="511"/>
      <c r="V396" s="511"/>
      <c r="W396" s="511"/>
      <c r="X396" s="511"/>
      <c r="Y396" s="511"/>
      <c r="Z396" s="511"/>
    </row>
    <row r="397" spans="1:26" ht="14.25" customHeight="1">
      <c r="A397" s="462"/>
      <c r="B397" s="803"/>
      <c r="C397" s="772"/>
      <c r="D397" s="30" t="s">
        <v>786</v>
      </c>
      <c r="E397" s="482" t="s">
        <v>787</v>
      </c>
      <c r="F397" s="759"/>
      <c r="G397" s="482" t="s">
        <v>29</v>
      </c>
      <c r="H397" s="482" t="s">
        <v>30</v>
      </c>
      <c r="I397" s="482">
        <v>3</v>
      </c>
      <c r="J397" s="512">
        <v>25000</v>
      </c>
      <c r="K397" s="759"/>
      <c r="L397" s="759"/>
      <c r="M397" s="759"/>
      <c r="N397" s="759"/>
      <c r="O397" s="728"/>
      <c r="P397" s="510"/>
      <c r="Q397" s="511"/>
      <c r="R397" s="511"/>
      <c r="S397" s="511"/>
      <c r="T397" s="511"/>
      <c r="U397" s="511"/>
      <c r="V397" s="511"/>
      <c r="W397" s="511"/>
      <c r="X397" s="511"/>
      <c r="Y397" s="511"/>
      <c r="Z397" s="511"/>
    </row>
    <row r="398" spans="1:26" ht="14.25" customHeight="1">
      <c r="A398" s="462"/>
      <c r="B398" s="803"/>
      <c r="C398" s="772"/>
      <c r="D398" s="30" t="s">
        <v>786</v>
      </c>
      <c r="E398" s="482" t="s">
        <v>787</v>
      </c>
      <c r="F398" s="759"/>
      <c r="G398" s="482" t="s">
        <v>29</v>
      </c>
      <c r="H398" s="482" t="s">
        <v>30</v>
      </c>
      <c r="I398" s="482">
        <v>3</v>
      </c>
      <c r="J398" s="512">
        <v>6250</v>
      </c>
      <c r="K398" s="759"/>
      <c r="L398" s="759"/>
      <c r="M398" s="759"/>
      <c r="N398" s="759"/>
      <c r="O398" s="728"/>
      <c r="P398" s="510"/>
      <c r="Q398" s="511"/>
      <c r="R398" s="511"/>
      <c r="S398" s="511"/>
      <c r="T398" s="511"/>
      <c r="U398" s="511"/>
      <c r="V398" s="511"/>
      <c r="W398" s="511"/>
      <c r="X398" s="511"/>
      <c r="Y398" s="511"/>
      <c r="Z398" s="511"/>
    </row>
    <row r="399" spans="1:26" ht="14.25" customHeight="1">
      <c r="A399" s="462"/>
      <c r="B399" s="803"/>
      <c r="C399" s="772"/>
      <c r="D399" s="30" t="s">
        <v>786</v>
      </c>
      <c r="E399" s="482" t="s">
        <v>787</v>
      </c>
      <c r="F399" s="732"/>
      <c r="G399" s="482" t="s">
        <v>29</v>
      </c>
      <c r="H399" s="482" t="s">
        <v>30</v>
      </c>
      <c r="I399" s="482">
        <v>3</v>
      </c>
      <c r="J399" s="512">
        <v>6250</v>
      </c>
      <c r="K399" s="732"/>
      <c r="L399" s="732"/>
      <c r="M399" s="732"/>
      <c r="N399" s="759"/>
      <c r="O399" s="728"/>
      <c r="P399" s="510"/>
      <c r="Q399" s="511"/>
      <c r="R399" s="511"/>
      <c r="S399" s="511"/>
      <c r="T399" s="511"/>
      <c r="U399" s="511"/>
      <c r="V399" s="511"/>
      <c r="W399" s="511"/>
      <c r="X399" s="511"/>
      <c r="Y399" s="511"/>
      <c r="Z399" s="511"/>
    </row>
    <row r="400" spans="1:26" ht="14.25" customHeight="1">
      <c r="A400" s="462"/>
      <c r="B400" s="803"/>
      <c r="C400" s="772"/>
      <c r="D400" s="30" t="s">
        <v>786</v>
      </c>
      <c r="E400" s="482" t="s">
        <v>787</v>
      </c>
      <c r="F400" s="755" t="s">
        <v>799</v>
      </c>
      <c r="G400" s="482" t="s">
        <v>29</v>
      </c>
      <c r="H400" s="482" t="s">
        <v>30</v>
      </c>
      <c r="I400" s="482">
        <v>1</v>
      </c>
      <c r="J400" s="512">
        <v>50000</v>
      </c>
      <c r="K400" s="872">
        <f>SUM(J400:J405)</f>
        <v>190625</v>
      </c>
      <c r="L400" s="873">
        <v>1</v>
      </c>
      <c r="M400" s="755">
        <f>K400*L400</f>
        <v>190625</v>
      </c>
      <c r="N400" s="759"/>
      <c r="O400" s="728"/>
      <c r="P400" s="510"/>
      <c r="Q400" s="511"/>
      <c r="R400" s="511"/>
      <c r="S400" s="511"/>
      <c r="T400" s="511"/>
      <c r="U400" s="511"/>
      <c r="V400" s="511"/>
      <c r="W400" s="511"/>
      <c r="X400" s="511"/>
      <c r="Y400" s="511"/>
      <c r="Z400" s="511"/>
    </row>
    <row r="401" spans="1:26" ht="14.25" customHeight="1">
      <c r="A401" s="462"/>
      <c r="B401" s="803"/>
      <c r="C401" s="772"/>
      <c r="D401" s="30" t="s">
        <v>786</v>
      </c>
      <c r="E401" s="482" t="s">
        <v>787</v>
      </c>
      <c r="F401" s="759"/>
      <c r="G401" s="482" t="s">
        <v>29</v>
      </c>
      <c r="H401" s="482" t="s">
        <v>30</v>
      </c>
      <c r="I401" s="482">
        <v>1</v>
      </c>
      <c r="J401" s="512">
        <v>12500</v>
      </c>
      <c r="K401" s="759"/>
      <c r="L401" s="759"/>
      <c r="M401" s="759"/>
      <c r="N401" s="759"/>
      <c r="O401" s="728"/>
      <c r="P401" s="510"/>
      <c r="Q401" s="511"/>
      <c r="R401" s="511"/>
      <c r="S401" s="511"/>
      <c r="T401" s="511"/>
      <c r="U401" s="511"/>
      <c r="V401" s="511"/>
      <c r="W401" s="511"/>
      <c r="X401" s="511"/>
      <c r="Y401" s="511"/>
      <c r="Z401" s="511"/>
    </row>
    <row r="402" spans="1:26" ht="14.25" customHeight="1">
      <c r="A402" s="462"/>
      <c r="B402" s="803"/>
      <c r="C402" s="772"/>
      <c r="D402" s="30" t="s">
        <v>786</v>
      </c>
      <c r="E402" s="482" t="s">
        <v>787</v>
      </c>
      <c r="F402" s="759"/>
      <c r="G402" s="482" t="s">
        <v>29</v>
      </c>
      <c r="H402" s="482" t="s">
        <v>30</v>
      </c>
      <c r="I402" s="482">
        <v>2</v>
      </c>
      <c r="J402" s="512">
        <v>9375</v>
      </c>
      <c r="K402" s="759"/>
      <c r="L402" s="759"/>
      <c r="M402" s="759"/>
      <c r="N402" s="759"/>
      <c r="O402" s="728"/>
      <c r="P402" s="510"/>
      <c r="Q402" s="511"/>
      <c r="R402" s="511"/>
      <c r="S402" s="511"/>
      <c r="T402" s="511"/>
      <c r="U402" s="511"/>
      <c r="V402" s="511"/>
      <c r="W402" s="511"/>
      <c r="X402" s="511"/>
      <c r="Y402" s="511"/>
      <c r="Z402" s="511"/>
    </row>
    <row r="403" spans="1:26" ht="14.25" customHeight="1">
      <c r="A403" s="462"/>
      <c r="B403" s="803"/>
      <c r="C403" s="772"/>
      <c r="D403" s="30" t="s">
        <v>786</v>
      </c>
      <c r="E403" s="482" t="s">
        <v>787</v>
      </c>
      <c r="F403" s="759"/>
      <c r="G403" s="482" t="s">
        <v>29</v>
      </c>
      <c r="H403" s="482" t="s">
        <v>33</v>
      </c>
      <c r="I403" s="482">
        <v>1</v>
      </c>
      <c r="J403" s="512">
        <v>100000</v>
      </c>
      <c r="K403" s="759"/>
      <c r="L403" s="759"/>
      <c r="M403" s="759"/>
      <c r="N403" s="759"/>
      <c r="O403" s="728"/>
      <c r="P403" s="510"/>
      <c r="Q403" s="511"/>
      <c r="R403" s="511"/>
      <c r="S403" s="511"/>
      <c r="T403" s="511"/>
      <c r="U403" s="511"/>
      <c r="V403" s="511"/>
      <c r="W403" s="511"/>
      <c r="X403" s="511"/>
      <c r="Y403" s="511"/>
      <c r="Z403" s="511"/>
    </row>
    <row r="404" spans="1:26" ht="14.25" customHeight="1">
      <c r="A404" s="462"/>
      <c r="B404" s="803"/>
      <c r="C404" s="772"/>
      <c r="D404" s="30" t="s">
        <v>786</v>
      </c>
      <c r="E404" s="482" t="s">
        <v>787</v>
      </c>
      <c r="F404" s="759"/>
      <c r="G404" s="482" t="s">
        <v>29</v>
      </c>
      <c r="H404" s="482" t="s">
        <v>33</v>
      </c>
      <c r="I404" s="482">
        <v>3</v>
      </c>
      <c r="J404" s="512">
        <v>9375</v>
      </c>
      <c r="K404" s="759"/>
      <c r="L404" s="759"/>
      <c r="M404" s="759"/>
      <c r="N404" s="759"/>
      <c r="O404" s="728"/>
      <c r="P404" s="510"/>
      <c r="Q404" s="511"/>
      <c r="R404" s="511"/>
      <c r="S404" s="511"/>
      <c r="T404" s="511"/>
      <c r="U404" s="511"/>
      <c r="V404" s="511"/>
      <c r="W404" s="511"/>
      <c r="X404" s="511"/>
      <c r="Y404" s="511"/>
      <c r="Z404" s="511"/>
    </row>
    <row r="405" spans="1:26" ht="14.25" customHeight="1">
      <c r="A405" s="462"/>
      <c r="B405" s="803"/>
      <c r="C405" s="772"/>
      <c r="D405" s="30" t="s">
        <v>786</v>
      </c>
      <c r="E405" s="482" t="s">
        <v>787</v>
      </c>
      <c r="F405" s="732"/>
      <c r="G405" s="482" t="s">
        <v>29</v>
      </c>
      <c r="H405" s="482" t="s">
        <v>33</v>
      </c>
      <c r="I405" s="482">
        <v>3</v>
      </c>
      <c r="J405" s="512">
        <v>9375</v>
      </c>
      <c r="K405" s="732"/>
      <c r="L405" s="732"/>
      <c r="M405" s="732"/>
      <c r="N405" s="759"/>
      <c r="O405" s="728"/>
      <c r="P405" s="510"/>
      <c r="Q405" s="511"/>
      <c r="R405" s="511"/>
      <c r="S405" s="511"/>
      <c r="T405" s="511"/>
      <c r="U405" s="511"/>
      <c r="V405" s="511"/>
      <c r="W405" s="511"/>
      <c r="X405" s="511"/>
      <c r="Y405" s="511"/>
      <c r="Z405" s="511"/>
    </row>
    <row r="406" spans="1:26" ht="14.25" customHeight="1">
      <c r="A406" s="462"/>
      <c r="B406" s="803"/>
      <c r="C406" s="772"/>
      <c r="D406" s="30" t="s">
        <v>786</v>
      </c>
      <c r="E406" s="482" t="s">
        <v>787</v>
      </c>
      <c r="F406" s="755" t="s">
        <v>803</v>
      </c>
      <c r="G406" s="864" t="s">
        <v>51</v>
      </c>
      <c r="H406" s="482" t="s">
        <v>30</v>
      </c>
      <c r="I406" s="482">
        <v>3</v>
      </c>
      <c r="J406" s="512">
        <v>2500</v>
      </c>
      <c r="K406" s="872">
        <f>J406+J407</f>
        <v>3125</v>
      </c>
      <c r="L406" s="873">
        <v>0.75</v>
      </c>
      <c r="M406" s="755">
        <f>K406*L406</f>
        <v>2343.75</v>
      </c>
      <c r="N406" s="759"/>
      <c r="O406" s="728"/>
      <c r="P406" s="510"/>
      <c r="Q406" s="511"/>
      <c r="R406" s="511"/>
      <c r="S406" s="511"/>
      <c r="T406" s="511"/>
      <c r="U406" s="511"/>
      <c r="V406" s="511"/>
      <c r="W406" s="511"/>
      <c r="X406" s="511"/>
      <c r="Y406" s="511"/>
      <c r="Z406" s="511"/>
    </row>
    <row r="407" spans="1:26" ht="14.25" customHeight="1">
      <c r="A407" s="462"/>
      <c r="B407" s="837"/>
      <c r="C407" s="773"/>
      <c r="D407" s="42" t="s">
        <v>786</v>
      </c>
      <c r="E407" s="485" t="s">
        <v>787</v>
      </c>
      <c r="F407" s="775"/>
      <c r="G407" s="775"/>
      <c r="H407" s="485" t="s">
        <v>30</v>
      </c>
      <c r="I407" s="485">
        <v>3</v>
      </c>
      <c r="J407" s="513">
        <v>625</v>
      </c>
      <c r="K407" s="775"/>
      <c r="L407" s="775"/>
      <c r="M407" s="775"/>
      <c r="N407" s="775"/>
      <c r="O407" s="740"/>
      <c r="P407" s="510"/>
      <c r="Q407" s="511"/>
      <c r="R407" s="511"/>
      <c r="S407" s="511"/>
      <c r="T407" s="511"/>
      <c r="U407" s="511"/>
      <c r="V407" s="511"/>
      <c r="W407" s="511"/>
      <c r="X407" s="511"/>
      <c r="Y407" s="511"/>
      <c r="Z407" s="511"/>
    </row>
    <row r="408" spans="1:26" ht="14.25" customHeight="1">
      <c r="A408" s="462"/>
      <c r="B408" s="857">
        <v>47</v>
      </c>
      <c r="C408" s="858" t="s">
        <v>1129</v>
      </c>
      <c r="D408" s="774" t="s">
        <v>786</v>
      </c>
      <c r="E408" s="480" t="s">
        <v>787</v>
      </c>
      <c r="F408" s="859" t="s">
        <v>819</v>
      </c>
      <c r="G408" s="859" t="s">
        <v>29</v>
      </c>
      <c r="H408" s="480" t="s">
        <v>33</v>
      </c>
      <c r="I408" s="480">
        <v>3</v>
      </c>
      <c r="J408" s="514">
        <v>37500</v>
      </c>
      <c r="K408" s="792">
        <f>SUM(J408:J413)</f>
        <v>125000</v>
      </c>
      <c r="L408" s="868">
        <v>1</v>
      </c>
      <c r="M408" s="792">
        <f>K408*L408</f>
        <v>125000</v>
      </c>
      <c r="N408" s="792">
        <f>K408*L408</f>
        <v>125000</v>
      </c>
      <c r="O408" s="729">
        <f>N408*20%</f>
        <v>25000</v>
      </c>
      <c r="P408" s="510"/>
      <c r="Q408" s="511"/>
      <c r="R408" s="511"/>
      <c r="S408" s="511"/>
      <c r="T408" s="511"/>
      <c r="U408" s="511"/>
      <c r="V408" s="511"/>
      <c r="W408" s="511"/>
      <c r="X408" s="511"/>
      <c r="Y408" s="511"/>
      <c r="Z408" s="511"/>
    </row>
    <row r="409" spans="1:26" ht="14.25" customHeight="1">
      <c r="A409" s="462"/>
      <c r="B409" s="803"/>
      <c r="C409" s="772"/>
      <c r="D409" s="759"/>
      <c r="E409" s="482" t="s">
        <v>787</v>
      </c>
      <c r="F409" s="759"/>
      <c r="G409" s="759"/>
      <c r="H409" s="482" t="s">
        <v>33</v>
      </c>
      <c r="I409" s="482">
        <v>3</v>
      </c>
      <c r="J409" s="512">
        <v>9375</v>
      </c>
      <c r="K409" s="759"/>
      <c r="L409" s="759"/>
      <c r="M409" s="759"/>
      <c r="N409" s="759"/>
      <c r="O409" s="728"/>
      <c r="P409" s="510"/>
      <c r="Q409" s="511"/>
      <c r="R409" s="511"/>
      <c r="S409" s="511"/>
      <c r="T409" s="511"/>
      <c r="U409" s="511"/>
      <c r="V409" s="511"/>
      <c r="W409" s="511"/>
      <c r="X409" s="511"/>
      <c r="Y409" s="511"/>
      <c r="Z409" s="511"/>
    </row>
    <row r="410" spans="1:26" ht="14.25" customHeight="1">
      <c r="A410" s="462"/>
      <c r="B410" s="803"/>
      <c r="C410" s="772"/>
      <c r="D410" s="759"/>
      <c r="E410" s="482" t="s">
        <v>787</v>
      </c>
      <c r="F410" s="759"/>
      <c r="G410" s="759"/>
      <c r="H410" s="482" t="s">
        <v>33</v>
      </c>
      <c r="I410" s="482">
        <v>3</v>
      </c>
      <c r="J410" s="512">
        <v>9375</v>
      </c>
      <c r="K410" s="759"/>
      <c r="L410" s="759"/>
      <c r="M410" s="759"/>
      <c r="N410" s="759"/>
      <c r="O410" s="728"/>
      <c r="P410" s="510"/>
      <c r="Q410" s="511"/>
      <c r="R410" s="511"/>
      <c r="S410" s="511"/>
      <c r="T410" s="511"/>
      <c r="U410" s="511"/>
      <c r="V410" s="511"/>
      <c r="W410" s="511"/>
      <c r="X410" s="511"/>
      <c r="Y410" s="511"/>
      <c r="Z410" s="511"/>
    </row>
    <row r="411" spans="1:26" ht="14.25" customHeight="1">
      <c r="A411" s="462"/>
      <c r="B411" s="803"/>
      <c r="C411" s="772"/>
      <c r="D411" s="759"/>
      <c r="E411" s="482" t="s">
        <v>787</v>
      </c>
      <c r="F411" s="759"/>
      <c r="G411" s="759"/>
      <c r="H411" s="482" t="s">
        <v>30</v>
      </c>
      <c r="I411" s="482">
        <v>1</v>
      </c>
      <c r="J411" s="512">
        <v>50000</v>
      </c>
      <c r="K411" s="759"/>
      <c r="L411" s="759"/>
      <c r="M411" s="759"/>
      <c r="N411" s="759"/>
      <c r="O411" s="728"/>
      <c r="P411" s="510"/>
      <c r="Q411" s="511"/>
      <c r="R411" s="511"/>
      <c r="S411" s="511"/>
      <c r="T411" s="511"/>
      <c r="U411" s="511"/>
      <c r="V411" s="511"/>
      <c r="W411" s="511"/>
      <c r="X411" s="511"/>
      <c r="Y411" s="511"/>
      <c r="Z411" s="511"/>
    </row>
    <row r="412" spans="1:26" ht="14.25" customHeight="1">
      <c r="A412" s="462"/>
      <c r="B412" s="803"/>
      <c r="C412" s="772"/>
      <c r="D412" s="759"/>
      <c r="E412" s="482" t="s">
        <v>787</v>
      </c>
      <c r="F412" s="759"/>
      <c r="G412" s="759"/>
      <c r="H412" s="482" t="s">
        <v>30</v>
      </c>
      <c r="I412" s="482">
        <v>2</v>
      </c>
      <c r="J412" s="512">
        <v>9375</v>
      </c>
      <c r="K412" s="759"/>
      <c r="L412" s="759"/>
      <c r="M412" s="759"/>
      <c r="N412" s="759"/>
      <c r="O412" s="728"/>
      <c r="P412" s="510"/>
      <c r="Q412" s="511"/>
      <c r="R412" s="511"/>
      <c r="S412" s="511"/>
      <c r="T412" s="511"/>
      <c r="U412" s="511"/>
      <c r="V412" s="511"/>
      <c r="W412" s="511"/>
      <c r="X412" s="511"/>
      <c r="Y412" s="511"/>
      <c r="Z412" s="511"/>
    </row>
    <row r="413" spans="1:26" ht="14.25" customHeight="1">
      <c r="A413" s="462"/>
      <c r="B413" s="837"/>
      <c r="C413" s="773"/>
      <c r="D413" s="775"/>
      <c r="E413" s="485" t="s">
        <v>787</v>
      </c>
      <c r="F413" s="775"/>
      <c r="G413" s="775"/>
      <c r="H413" s="485" t="s">
        <v>30</v>
      </c>
      <c r="I413" s="485">
        <v>2</v>
      </c>
      <c r="J413" s="513">
        <v>9375</v>
      </c>
      <c r="K413" s="775"/>
      <c r="L413" s="775"/>
      <c r="M413" s="775"/>
      <c r="N413" s="775"/>
      <c r="O413" s="740"/>
      <c r="P413" s="510"/>
      <c r="Q413" s="511"/>
      <c r="R413" s="511"/>
      <c r="S413" s="511"/>
      <c r="T413" s="511"/>
      <c r="U413" s="511"/>
      <c r="V413" s="511"/>
      <c r="W413" s="511"/>
      <c r="X413" s="511"/>
      <c r="Y413" s="511"/>
      <c r="Z413" s="511"/>
    </row>
    <row r="414" spans="1:26" ht="14.25" customHeight="1">
      <c r="A414" s="462"/>
      <c r="B414" s="857">
        <v>48</v>
      </c>
      <c r="C414" s="858" t="s">
        <v>1139</v>
      </c>
      <c r="D414" s="774" t="s">
        <v>786</v>
      </c>
      <c r="E414" s="480" t="s">
        <v>787</v>
      </c>
      <c r="F414" s="859" t="s">
        <v>1114</v>
      </c>
      <c r="G414" s="480" t="s">
        <v>29</v>
      </c>
      <c r="H414" s="480" t="s">
        <v>33</v>
      </c>
      <c r="I414" s="480">
        <v>2</v>
      </c>
      <c r="J414" s="515">
        <v>75000</v>
      </c>
      <c r="K414" s="869">
        <f>SUM(J414:J416)</f>
        <v>103125</v>
      </c>
      <c r="L414" s="498">
        <v>0.5</v>
      </c>
      <c r="M414" s="792">
        <f>K414*75%*50%</f>
        <v>38671.875</v>
      </c>
      <c r="N414" s="792">
        <f>SUM(M414:M427)</f>
        <v>183593.75</v>
      </c>
      <c r="O414" s="729">
        <f>N414*20%</f>
        <v>36718.75</v>
      </c>
      <c r="P414" s="115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spans="1:26" ht="14.25" customHeight="1">
      <c r="A415" s="462"/>
      <c r="B415" s="803"/>
      <c r="C415" s="772"/>
      <c r="D415" s="759"/>
      <c r="E415" s="482" t="s">
        <v>787</v>
      </c>
      <c r="F415" s="759"/>
      <c r="G415" s="482" t="s">
        <v>29</v>
      </c>
      <c r="H415" s="482" t="s">
        <v>33</v>
      </c>
      <c r="I415" s="482">
        <v>2</v>
      </c>
      <c r="J415" s="507">
        <v>18750</v>
      </c>
      <c r="K415" s="759"/>
      <c r="L415" s="499">
        <v>0.5</v>
      </c>
      <c r="M415" s="759"/>
      <c r="N415" s="759"/>
      <c r="O415" s="728"/>
      <c r="P415" s="115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spans="1:26" ht="14.25" customHeight="1">
      <c r="A416" s="462"/>
      <c r="B416" s="803"/>
      <c r="C416" s="772"/>
      <c r="D416" s="759"/>
      <c r="E416" s="482" t="s">
        <v>787</v>
      </c>
      <c r="F416" s="732"/>
      <c r="G416" s="482" t="s">
        <v>29</v>
      </c>
      <c r="H416" s="482" t="s">
        <v>33</v>
      </c>
      <c r="I416" s="482">
        <v>3</v>
      </c>
      <c r="J416" s="507">
        <v>9375</v>
      </c>
      <c r="K416" s="732"/>
      <c r="L416" s="499">
        <v>0.5</v>
      </c>
      <c r="M416" s="732"/>
      <c r="N416" s="759"/>
      <c r="O416" s="728"/>
      <c r="P416" s="115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spans="1:26" ht="14.25" customHeight="1">
      <c r="A417" s="462"/>
      <c r="B417" s="803"/>
      <c r="C417" s="772"/>
      <c r="D417" s="759"/>
      <c r="E417" s="482" t="s">
        <v>787</v>
      </c>
      <c r="F417" s="864" t="s">
        <v>1113</v>
      </c>
      <c r="G417" s="482" t="s">
        <v>29</v>
      </c>
      <c r="H417" s="482" t="s">
        <v>33</v>
      </c>
      <c r="I417" s="482">
        <v>3</v>
      </c>
      <c r="J417" s="507">
        <v>37500</v>
      </c>
      <c r="K417" s="870">
        <f>SUM(J417:J418)</f>
        <v>46875</v>
      </c>
      <c r="L417" s="499">
        <v>0.5</v>
      </c>
      <c r="M417" s="755">
        <f>K417*75%*50%</f>
        <v>17578.125</v>
      </c>
      <c r="N417" s="759"/>
      <c r="O417" s="728"/>
      <c r="P417" s="115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spans="1:26" ht="14.25" customHeight="1">
      <c r="A418" s="462"/>
      <c r="B418" s="803"/>
      <c r="C418" s="772"/>
      <c r="D418" s="759"/>
      <c r="E418" s="482" t="s">
        <v>787</v>
      </c>
      <c r="F418" s="732"/>
      <c r="G418" s="482" t="s">
        <v>29</v>
      </c>
      <c r="H418" s="482" t="s">
        <v>33</v>
      </c>
      <c r="I418" s="482">
        <v>3</v>
      </c>
      <c r="J418" s="507">
        <v>9375</v>
      </c>
      <c r="K418" s="732"/>
      <c r="L418" s="499">
        <v>0.5</v>
      </c>
      <c r="M418" s="732"/>
      <c r="N418" s="759"/>
      <c r="O418" s="728"/>
      <c r="P418" s="115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spans="1:26" ht="14.25" customHeight="1">
      <c r="A419" s="462"/>
      <c r="B419" s="803"/>
      <c r="C419" s="772"/>
      <c r="D419" s="759"/>
      <c r="E419" s="482" t="s">
        <v>787</v>
      </c>
      <c r="F419" s="864" t="s">
        <v>1112</v>
      </c>
      <c r="G419" s="482" t="s">
        <v>29</v>
      </c>
      <c r="H419" s="482" t="s">
        <v>33</v>
      </c>
      <c r="I419" s="482">
        <v>2</v>
      </c>
      <c r="J419" s="507">
        <v>75000</v>
      </c>
      <c r="K419" s="867">
        <f>SUM(J419:J423)</f>
        <v>146875</v>
      </c>
      <c r="L419" s="499">
        <v>0.5</v>
      </c>
      <c r="M419" s="755">
        <f>K419*50%</f>
        <v>73437.5</v>
      </c>
      <c r="N419" s="759"/>
      <c r="O419" s="728"/>
      <c r="P419" s="115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spans="1:26" ht="14.25" customHeight="1">
      <c r="A420" s="462"/>
      <c r="B420" s="803"/>
      <c r="C420" s="772"/>
      <c r="D420" s="759"/>
      <c r="E420" s="482" t="s">
        <v>787</v>
      </c>
      <c r="F420" s="759"/>
      <c r="G420" s="482" t="s">
        <v>29</v>
      </c>
      <c r="H420" s="482" t="s">
        <v>33</v>
      </c>
      <c r="I420" s="482">
        <v>3</v>
      </c>
      <c r="J420" s="507">
        <v>9375</v>
      </c>
      <c r="K420" s="759"/>
      <c r="L420" s="499">
        <v>0.5</v>
      </c>
      <c r="M420" s="759"/>
      <c r="N420" s="759"/>
      <c r="O420" s="728"/>
      <c r="P420" s="115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spans="1:26" ht="14.25" customHeight="1">
      <c r="A421" s="462"/>
      <c r="B421" s="803"/>
      <c r="C421" s="772"/>
      <c r="D421" s="759"/>
      <c r="E421" s="482" t="s">
        <v>787</v>
      </c>
      <c r="F421" s="759"/>
      <c r="G421" s="482" t="s">
        <v>29</v>
      </c>
      <c r="H421" s="482" t="s">
        <v>30</v>
      </c>
      <c r="I421" s="482">
        <v>1</v>
      </c>
      <c r="J421" s="507">
        <v>50000</v>
      </c>
      <c r="K421" s="759"/>
      <c r="L421" s="499">
        <v>0.5</v>
      </c>
      <c r="M421" s="759"/>
      <c r="N421" s="759"/>
      <c r="O421" s="728"/>
      <c r="P421" s="115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spans="1:26" ht="14.25" customHeight="1">
      <c r="A422" s="462"/>
      <c r="B422" s="803"/>
      <c r="C422" s="772"/>
      <c r="D422" s="759"/>
      <c r="E422" s="482" t="s">
        <v>787</v>
      </c>
      <c r="F422" s="759"/>
      <c r="G422" s="482" t="s">
        <v>29</v>
      </c>
      <c r="H422" s="482" t="s">
        <v>30</v>
      </c>
      <c r="I422" s="482">
        <v>3</v>
      </c>
      <c r="J422" s="507">
        <v>6250</v>
      </c>
      <c r="K422" s="759"/>
      <c r="L422" s="499">
        <v>0.5</v>
      </c>
      <c r="M422" s="759"/>
      <c r="N422" s="759"/>
      <c r="O422" s="728"/>
      <c r="P422" s="115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spans="1:26" ht="14.25" customHeight="1">
      <c r="A423" s="462"/>
      <c r="B423" s="803"/>
      <c r="C423" s="772"/>
      <c r="D423" s="759"/>
      <c r="E423" s="482" t="s">
        <v>787</v>
      </c>
      <c r="F423" s="732"/>
      <c r="G423" s="482" t="s">
        <v>29</v>
      </c>
      <c r="H423" s="482" t="s">
        <v>30</v>
      </c>
      <c r="I423" s="482">
        <v>3</v>
      </c>
      <c r="J423" s="507">
        <v>6250</v>
      </c>
      <c r="K423" s="732"/>
      <c r="L423" s="499">
        <v>0.5</v>
      </c>
      <c r="M423" s="732"/>
      <c r="N423" s="759"/>
      <c r="O423" s="728"/>
      <c r="P423" s="115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spans="1:26" ht="14.25" customHeight="1">
      <c r="A424" s="462"/>
      <c r="B424" s="803"/>
      <c r="C424" s="772"/>
      <c r="D424" s="759"/>
      <c r="E424" s="482" t="s">
        <v>787</v>
      </c>
      <c r="F424" s="864" t="s">
        <v>1128</v>
      </c>
      <c r="G424" s="482" t="s">
        <v>29</v>
      </c>
      <c r="H424" s="482" t="s">
        <v>30</v>
      </c>
      <c r="I424" s="482">
        <v>1</v>
      </c>
      <c r="J424" s="507">
        <v>50000</v>
      </c>
      <c r="K424" s="867">
        <f>SUM(J424:J426)</f>
        <v>68750</v>
      </c>
      <c r="L424" s="499">
        <v>0.5</v>
      </c>
      <c r="M424" s="755">
        <f>K424*75%*50%</f>
        <v>25781.25</v>
      </c>
      <c r="N424" s="759"/>
      <c r="O424" s="728"/>
      <c r="P424" s="115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spans="1:26" ht="14.25" customHeight="1">
      <c r="A425" s="462"/>
      <c r="B425" s="803"/>
      <c r="C425" s="772"/>
      <c r="D425" s="759"/>
      <c r="E425" s="482" t="s">
        <v>787</v>
      </c>
      <c r="F425" s="759"/>
      <c r="G425" s="482" t="s">
        <v>29</v>
      </c>
      <c r="H425" s="482" t="s">
        <v>30</v>
      </c>
      <c r="I425" s="482">
        <v>2</v>
      </c>
      <c r="J425" s="507">
        <v>9375</v>
      </c>
      <c r="K425" s="759"/>
      <c r="L425" s="499">
        <v>0.5</v>
      </c>
      <c r="M425" s="759"/>
      <c r="N425" s="759"/>
      <c r="O425" s="728"/>
      <c r="P425" s="115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spans="1:26" ht="14.25" customHeight="1">
      <c r="A426" s="462"/>
      <c r="B426" s="803"/>
      <c r="C426" s="772"/>
      <c r="D426" s="759"/>
      <c r="E426" s="482" t="s">
        <v>787</v>
      </c>
      <c r="F426" s="732"/>
      <c r="G426" s="482" t="s">
        <v>29</v>
      </c>
      <c r="H426" s="482" t="s">
        <v>30</v>
      </c>
      <c r="I426" s="482">
        <v>2</v>
      </c>
      <c r="J426" s="507">
        <v>9375</v>
      </c>
      <c r="K426" s="732"/>
      <c r="L426" s="499">
        <v>0.5</v>
      </c>
      <c r="M426" s="732"/>
      <c r="N426" s="759"/>
      <c r="O426" s="728"/>
      <c r="P426" s="115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spans="1:26" ht="14.25" customHeight="1">
      <c r="A427" s="462"/>
      <c r="B427" s="837"/>
      <c r="C427" s="773"/>
      <c r="D427" s="775"/>
      <c r="E427" s="485" t="s">
        <v>787</v>
      </c>
      <c r="F427" s="485" t="s">
        <v>802</v>
      </c>
      <c r="G427" s="485" t="s">
        <v>29</v>
      </c>
      <c r="H427" s="485" t="s">
        <v>33</v>
      </c>
      <c r="I427" s="485">
        <v>2</v>
      </c>
      <c r="J427" s="509">
        <v>75000</v>
      </c>
      <c r="K427" s="425">
        <v>75000</v>
      </c>
      <c r="L427" s="424">
        <v>0.5</v>
      </c>
      <c r="M427" s="45">
        <f t="shared" ref="M427:M428" si="34">K427*75%*50%</f>
        <v>28125</v>
      </c>
      <c r="N427" s="775"/>
      <c r="O427" s="740"/>
      <c r="P427" s="115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spans="1:26" ht="14.25" customHeight="1">
      <c r="A428" s="462"/>
      <c r="B428" s="857">
        <v>49</v>
      </c>
      <c r="C428" s="858" t="s">
        <v>1115</v>
      </c>
      <c r="D428" s="774" t="s">
        <v>786</v>
      </c>
      <c r="E428" s="480" t="s">
        <v>787</v>
      </c>
      <c r="F428" s="859" t="s">
        <v>1114</v>
      </c>
      <c r="G428" s="480" t="s">
        <v>29</v>
      </c>
      <c r="H428" s="480" t="s">
        <v>33</v>
      </c>
      <c r="I428" s="480">
        <v>2</v>
      </c>
      <c r="J428" s="515">
        <v>75000</v>
      </c>
      <c r="K428" s="871">
        <f>SUM(J428:J430)</f>
        <v>103125</v>
      </c>
      <c r="L428" s="516">
        <v>0.5</v>
      </c>
      <c r="M428" s="792">
        <f t="shared" si="34"/>
        <v>38671.875</v>
      </c>
      <c r="N428" s="792">
        <f>SUM(M428:M444)</f>
        <v>218750</v>
      </c>
      <c r="O428" s="729">
        <f>N428*20%</f>
        <v>43750</v>
      </c>
      <c r="P428" s="115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spans="1:26" ht="14.25" customHeight="1">
      <c r="A429" s="462"/>
      <c r="B429" s="803"/>
      <c r="C429" s="772"/>
      <c r="D429" s="759"/>
      <c r="E429" s="482" t="s">
        <v>787</v>
      </c>
      <c r="F429" s="759"/>
      <c r="G429" s="482" t="s">
        <v>29</v>
      </c>
      <c r="H429" s="482" t="s">
        <v>33</v>
      </c>
      <c r="I429" s="482">
        <v>2</v>
      </c>
      <c r="J429" s="507">
        <v>18750</v>
      </c>
      <c r="K429" s="759"/>
      <c r="L429" s="421">
        <v>0.5</v>
      </c>
      <c r="M429" s="759"/>
      <c r="N429" s="759"/>
      <c r="O429" s="728"/>
      <c r="P429" s="115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spans="1:26" ht="14.25" customHeight="1">
      <c r="A430" s="462"/>
      <c r="B430" s="803"/>
      <c r="C430" s="772"/>
      <c r="D430" s="759"/>
      <c r="E430" s="482" t="s">
        <v>787</v>
      </c>
      <c r="F430" s="732"/>
      <c r="G430" s="482" t="s">
        <v>29</v>
      </c>
      <c r="H430" s="482" t="s">
        <v>33</v>
      </c>
      <c r="I430" s="482">
        <v>3</v>
      </c>
      <c r="J430" s="507">
        <v>9375</v>
      </c>
      <c r="K430" s="732"/>
      <c r="L430" s="421">
        <v>0.5</v>
      </c>
      <c r="M430" s="732"/>
      <c r="N430" s="759"/>
      <c r="O430" s="728"/>
      <c r="P430" s="115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spans="1:26" ht="14.25" customHeight="1">
      <c r="A431" s="462"/>
      <c r="B431" s="803"/>
      <c r="C431" s="772"/>
      <c r="D431" s="759"/>
      <c r="E431" s="482" t="s">
        <v>787</v>
      </c>
      <c r="F431" s="864" t="s">
        <v>1113</v>
      </c>
      <c r="G431" s="482" t="s">
        <v>29</v>
      </c>
      <c r="H431" s="482" t="s">
        <v>33</v>
      </c>
      <c r="I431" s="482">
        <v>3</v>
      </c>
      <c r="J431" s="507">
        <v>37500</v>
      </c>
      <c r="K431" s="867">
        <f>SUM(J431:J432)</f>
        <v>46875</v>
      </c>
      <c r="L431" s="421">
        <v>0.5</v>
      </c>
      <c r="M431" s="755">
        <f>K431*75%*50%</f>
        <v>17578.125</v>
      </c>
      <c r="N431" s="759"/>
      <c r="O431" s="728"/>
      <c r="P431" s="115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spans="1:26" ht="14.25" customHeight="1">
      <c r="A432" s="462"/>
      <c r="B432" s="803"/>
      <c r="C432" s="772"/>
      <c r="D432" s="759"/>
      <c r="E432" s="482" t="s">
        <v>787</v>
      </c>
      <c r="F432" s="732"/>
      <c r="G432" s="482" t="s">
        <v>29</v>
      </c>
      <c r="H432" s="482" t="s">
        <v>33</v>
      </c>
      <c r="I432" s="482">
        <v>3</v>
      </c>
      <c r="J432" s="507">
        <v>9375</v>
      </c>
      <c r="K432" s="732"/>
      <c r="L432" s="421">
        <v>0.5</v>
      </c>
      <c r="M432" s="732"/>
      <c r="N432" s="759"/>
      <c r="O432" s="728"/>
      <c r="P432" s="115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spans="1:26" ht="14.25" customHeight="1">
      <c r="A433" s="462"/>
      <c r="B433" s="803"/>
      <c r="C433" s="772"/>
      <c r="D433" s="759"/>
      <c r="E433" s="482" t="s">
        <v>787</v>
      </c>
      <c r="F433" s="864" t="s">
        <v>1112</v>
      </c>
      <c r="G433" s="482" t="s">
        <v>29</v>
      </c>
      <c r="H433" s="482" t="s">
        <v>33</v>
      </c>
      <c r="I433" s="482">
        <v>2</v>
      </c>
      <c r="J433" s="507">
        <v>75000</v>
      </c>
      <c r="K433" s="867">
        <f>SUM(J433:J437)</f>
        <v>146875</v>
      </c>
      <c r="L433" s="421">
        <v>0.5</v>
      </c>
      <c r="M433" s="755">
        <f>K433*50%</f>
        <v>73437.5</v>
      </c>
      <c r="N433" s="759"/>
      <c r="O433" s="728"/>
      <c r="P433" s="115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spans="1:26" ht="14.25" customHeight="1">
      <c r="A434" s="462"/>
      <c r="B434" s="803"/>
      <c r="C434" s="772"/>
      <c r="D434" s="759"/>
      <c r="E434" s="482" t="s">
        <v>787</v>
      </c>
      <c r="F434" s="759"/>
      <c r="G434" s="482" t="s">
        <v>29</v>
      </c>
      <c r="H434" s="482" t="s">
        <v>33</v>
      </c>
      <c r="I434" s="482">
        <v>3</v>
      </c>
      <c r="J434" s="507">
        <v>9375</v>
      </c>
      <c r="K434" s="759"/>
      <c r="L434" s="421">
        <v>0.5</v>
      </c>
      <c r="M434" s="759"/>
      <c r="N434" s="759"/>
      <c r="O434" s="728"/>
      <c r="P434" s="115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spans="1:26" ht="14.25" customHeight="1">
      <c r="A435" s="462"/>
      <c r="B435" s="803"/>
      <c r="C435" s="772"/>
      <c r="D435" s="759"/>
      <c r="E435" s="482" t="s">
        <v>787</v>
      </c>
      <c r="F435" s="759"/>
      <c r="G435" s="482" t="s">
        <v>29</v>
      </c>
      <c r="H435" s="482" t="s">
        <v>30</v>
      </c>
      <c r="I435" s="482">
        <v>1</v>
      </c>
      <c r="J435" s="507">
        <v>50000</v>
      </c>
      <c r="K435" s="759"/>
      <c r="L435" s="421">
        <v>0.5</v>
      </c>
      <c r="M435" s="759"/>
      <c r="N435" s="759"/>
      <c r="O435" s="728"/>
      <c r="P435" s="115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spans="1:26" ht="14.25" customHeight="1">
      <c r="A436" s="462"/>
      <c r="B436" s="803"/>
      <c r="C436" s="772"/>
      <c r="D436" s="759"/>
      <c r="E436" s="482" t="s">
        <v>787</v>
      </c>
      <c r="F436" s="759"/>
      <c r="G436" s="482" t="s">
        <v>29</v>
      </c>
      <c r="H436" s="482" t="s">
        <v>30</v>
      </c>
      <c r="I436" s="482">
        <v>3</v>
      </c>
      <c r="J436" s="507">
        <v>6250</v>
      </c>
      <c r="K436" s="759"/>
      <c r="L436" s="421">
        <v>0.5</v>
      </c>
      <c r="M436" s="759"/>
      <c r="N436" s="759"/>
      <c r="O436" s="728"/>
      <c r="P436" s="115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spans="1:26" ht="14.25" customHeight="1">
      <c r="A437" s="462"/>
      <c r="B437" s="803"/>
      <c r="C437" s="772"/>
      <c r="D437" s="759"/>
      <c r="E437" s="482" t="s">
        <v>787</v>
      </c>
      <c r="F437" s="732"/>
      <c r="G437" s="482" t="s">
        <v>29</v>
      </c>
      <c r="H437" s="482" t="s">
        <v>30</v>
      </c>
      <c r="I437" s="482">
        <v>3</v>
      </c>
      <c r="J437" s="507">
        <v>6250</v>
      </c>
      <c r="K437" s="732"/>
      <c r="L437" s="421">
        <v>0.5</v>
      </c>
      <c r="M437" s="732"/>
      <c r="N437" s="759"/>
      <c r="O437" s="728"/>
      <c r="P437" s="115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spans="1:26" ht="14.25" customHeight="1">
      <c r="A438" s="462"/>
      <c r="B438" s="803"/>
      <c r="C438" s="772"/>
      <c r="D438" s="759"/>
      <c r="E438" s="482" t="s">
        <v>787</v>
      </c>
      <c r="F438" s="864" t="s">
        <v>1128</v>
      </c>
      <c r="G438" s="482" t="s">
        <v>29</v>
      </c>
      <c r="H438" s="482" t="s">
        <v>30</v>
      </c>
      <c r="I438" s="482">
        <v>1</v>
      </c>
      <c r="J438" s="507">
        <v>50000</v>
      </c>
      <c r="K438" s="867">
        <f>SUM(J438:J440)</f>
        <v>68750</v>
      </c>
      <c r="L438" s="421">
        <v>0.5</v>
      </c>
      <c r="M438" s="755">
        <f>K438*75%*50%</f>
        <v>25781.25</v>
      </c>
      <c r="N438" s="759"/>
      <c r="O438" s="728"/>
      <c r="P438" s="115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spans="1:26" ht="14.25" customHeight="1">
      <c r="A439" s="462"/>
      <c r="B439" s="803"/>
      <c r="C439" s="772"/>
      <c r="D439" s="759"/>
      <c r="E439" s="482" t="s">
        <v>787</v>
      </c>
      <c r="F439" s="759"/>
      <c r="G439" s="482" t="s">
        <v>29</v>
      </c>
      <c r="H439" s="482" t="s">
        <v>30</v>
      </c>
      <c r="I439" s="482">
        <v>2</v>
      </c>
      <c r="J439" s="507">
        <v>9375</v>
      </c>
      <c r="K439" s="759"/>
      <c r="L439" s="421">
        <v>0.5</v>
      </c>
      <c r="M439" s="759"/>
      <c r="N439" s="759"/>
      <c r="O439" s="728"/>
      <c r="P439" s="115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spans="1:26" ht="14.25" customHeight="1">
      <c r="A440" s="462"/>
      <c r="B440" s="803"/>
      <c r="C440" s="772"/>
      <c r="D440" s="759"/>
      <c r="E440" s="482" t="s">
        <v>787</v>
      </c>
      <c r="F440" s="732"/>
      <c r="G440" s="482" t="s">
        <v>29</v>
      </c>
      <c r="H440" s="482" t="s">
        <v>30</v>
      </c>
      <c r="I440" s="482">
        <v>2</v>
      </c>
      <c r="J440" s="507">
        <v>9375</v>
      </c>
      <c r="K440" s="732"/>
      <c r="L440" s="421">
        <v>0.5</v>
      </c>
      <c r="M440" s="732"/>
      <c r="N440" s="759"/>
      <c r="O440" s="728"/>
      <c r="P440" s="115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spans="1:26" ht="14.25" customHeight="1">
      <c r="A441" s="462"/>
      <c r="B441" s="803"/>
      <c r="C441" s="772"/>
      <c r="D441" s="732"/>
      <c r="E441" s="482" t="s">
        <v>787</v>
      </c>
      <c r="F441" s="482" t="s">
        <v>802</v>
      </c>
      <c r="G441" s="482" t="s">
        <v>29</v>
      </c>
      <c r="H441" s="482" t="s">
        <v>33</v>
      </c>
      <c r="I441" s="482">
        <v>2</v>
      </c>
      <c r="J441" s="507">
        <v>75000</v>
      </c>
      <c r="K441" s="422">
        <v>75000</v>
      </c>
      <c r="L441" s="421">
        <v>0.5</v>
      </c>
      <c r="M441" s="36">
        <f t="shared" ref="M441:M442" si="35">K441*75%*50%</f>
        <v>28125</v>
      </c>
      <c r="N441" s="759"/>
      <c r="O441" s="728"/>
      <c r="P441" s="115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spans="1:26" ht="14.25" customHeight="1">
      <c r="A442" s="462"/>
      <c r="B442" s="803"/>
      <c r="C442" s="772"/>
      <c r="D442" s="30" t="s">
        <v>786</v>
      </c>
      <c r="E442" s="482" t="s">
        <v>787</v>
      </c>
      <c r="F442" s="864" t="s">
        <v>1126</v>
      </c>
      <c r="G442" s="482" t="s">
        <v>29</v>
      </c>
      <c r="H442" s="482" t="s">
        <v>33</v>
      </c>
      <c r="I442" s="482">
        <v>2</v>
      </c>
      <c r="J442" s="507">
        <v>75000</v>
      </c>
      <c r="K442" s="867">
        <f>J442+J443+J444</f>
        <v>93750</v>
      </c>
      <c r="L442" s="421">
        <v>0.5</v>
      </c>
      <c r="M442" s="755">
        <f t="shared" si="35"/>
        <v>35156.25</v>
      </c>
      <c r="N442" s="759"/>
      <c r="O442" s="728"/>
      <c r="P442" s="115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spans="1:26" ht="14.25" customHeight="1">
      <c r="A443" s="462"/>
      <c r="B443" s="803"/>
      <c r="C443" s="772"/>
      <c r="D443" s="30" t="s">
        <v>786</v>
      </c>
      <c r="E443" s="482" t="s">
        <v>787</v>
      </c>
      <c r="F443" s="759"/>
      <c r="G443" s="482" t="s">
        <v>29</v>
      </c>
      <c r="H443" s="482" t="s">
        <v>33</v>
      </c>
      <c r="I443" s="482">
        <v>3</v>
      </c>
      <c r="J443" s="507">
        <v>9375</v>
      </c>
      <c r="K443" s="759"/>
      <c r="L443" s="421">
        <v>0.5</v>
      </c>
      <c r="M443" s="759"/>
      <c r="N443" s="759"/>
      <c r="O443" s="728"/>
      <c r="P443" s="115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spans="1:26" ht="22.5" customHeight="1">
      <c r="A444" s="462"/>
      <c r="B444" s="837"/>
      <c r="C444" s="773"/>
      <c r="D444" s="42" t="s">
        <v>786</v>
      </c>
      <c r="E444" s="485" t="s">
        <v>787</v>
      </c>
      <c r="F444" s="775"/>
      <c r="G444" s="485" t="s">
        <v>29</v>
      </c>
      <c r="H444" s="485" t="s">
        <v>33</v>
      </c>
      <c r="I444" s="485">
        <v>3</v>
      </c>
      <c r="J444" s="509">
        <v>9375</v>
      </c>
      <c r="K444" s="775"/>
      <c r="L444" s="424">
        <v>0.5</v>
      </c>
      <c r="M444" s="775"/>
      <c r="N444" s="775"/>
      <c r="O444" s="740"/>
      <c r="P444" s="115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spans="1:26" ht="22.5" customHeight="1">
      <c r="A445" s="462"/>
      <c r="B445" s="466">
        <v>50</v>
      </c>
      <c r="C445" s="517" t="s">
        <v>1140</v>
      </c>
      <c r="D445" s="186" t="s">
        <v>786</v>
      </c>
      <c r="E445" s="518" t="s">
        <v>787</v>
      </c>
      <c r="F445" s="518" t="s">
        <v>791</v>
      </c>
      <c r="G445" s="518" t="s">
        <v>29</v>
      </c>
      <c r="H445" s="518" t="s">
        <v>33</v>
      </c>
      <c r="I445" s="518">
        <v>2</v>
      </c>
      <c r="J445" s="187">
        <v>75000</v>
      </c>
      <c r="K445" s="187">
        <v>75000</v>
      </c>
      <c r="L445" s="519">
        <v>1</v>
      </c>
      <c r="M445" s="191">
        <f t="shared" ref="M445:N445" si="36">K445*L445</f>
        <v>75000</v>
      </c>
      <c r="N445" s="191">
        <f t="shared" si="36"/>
        <v>75000</v>
      </c>
      <c r="O445" s="319">
        <f t="shared" ref="O445:O446" si="37">N445*20%</f>
        <v>15000</v>
      </c>
      <c r="P445" s="115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spans="1:26" ht="14.25" customHeight="1">
      <c r="A446" s="462"/>
      <c r="B446" s="857">
        <v>51</v>
      </c>
      <c r="C446" s="858" t="s">
        <v>1125</v>
      </c>
      <c r="D446" s="774" t="s">
        <v>786</v>
      </c>
      <c r="E446" s="859" t="s">
        <v>787</v>
      </c>
      <c r="F446" s="859" t="s">
        <v>1126</v>
      </c>
      <c r="G446" s="859" t="s">
        <v>29</v>
      </c>
      <c r="H446" s="859" t="s">
        <v>33</v>
      </c>
      <c r="I446" s="480">
        <v>2</v>
      </c>
      <c r="J446" s="515">
        <v>75000</v>
      </c>
      <c r="K446" s="874">
        <f>SUM(J446:J448)</f>
        <v>93750</v>
      </c>
      <c r="L446" s="868">
        <v>0.5</v>
      </c>
      <c r="M446" s="874">
        <f>K446*L446</f>
        <v>46875</v>
      </c>
      <c r="N446" s="792">
        <f>K446*L446</f>
        <v>46875</v>
      </c>
      <c r="O446" s="729">
        <f t="shared" si="37"/>
        <v>9375</v>
      </c>
      <c r="P446" s="115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spans="1:26" ht="25.5" customHeight="1">
      <c r="A447" s="462"/>
      <c r="B447" s="803"/>
      <c r="C447" s="772"/>
      <c r="D447" s="759"/>
      <c r="E447" s="759"/>
      <c r="F447" s="759"/>
      <c r="G447" s="759"/>
      <c r="H447" s="759"/>
      <c r="I447" s="482">
        <v>3</v>
      </c>
      <c r="J447" s="507">
        <v>9375</v>
      </c>
      <c r="K447" s="759"/>
      <c r="L447" s="759"/>
      <c r="M447" s="759"/>
      <c r="N447" s="759"/>
      <c r="O447" s="728"/>
      <c r="P447" s="106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spans="1:26" ht="14.25" customHeight="1">
      <c r="A448" s="462"/>
      <c r="B448" s="837"/>
      <c r="C448" s="773"/>
      <c r="D448" s="775"/>
      <c r="E448" s="775"/>
      <c r="F448" s="775"/>
      <c r="G448" s="775"/>
      <c r="H448" s="775"/>
      <c r="I448" s="485">
        <v>3</v>
      </c>
      <c r="J448" s="509">
        <v>9375</v>
      </c>
      <c r="K448" s="775"/>
      <c r="L448" s="775"/>
      <c r="M448" s="775"/>
      <c r="N448" s="775"/>
      <c r="O448" s="740"/>
      <c r="P448" s="115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spans="1:26" ht="14.25" customHeight="1">
      <c r="A449" s="462"/>
      <c r="B449" s="857">
        <v>52</v>
      </c>
      <c r="C449" s="858" t="s">
        <v>1141</v>
      </c>
      <c r="D449" s="856" t="s">
        <v>113</v>
      </c>
      <c r="E449" s="383" t="s">
        <v>887</v>
      </c>
      <c r="F449" s="856" t="s">
        <v>900</v>
      </c>
      <c r="G449" s="856" t="s">
        <v>29</v>
      </c>
      <c r="H449" s="383" t="s">
        <v>33</v>
      </c>
      <c r="I449" s="383">
        <v>1</v>
      </c>
      <c r="J449" s="473">
        <v>0</v>
      </c>
      <c r="K449" s="474">
        <v>0</v>
      </c>
      <c r="L449" s="472">
        <v>0.75</v>
      </c>
      <c r="M449" s="385">
        <f t="shared" ref="M449:M450" si="38">K449*L449</f>
        <v>0</v>
      </c>
      <c r="N449" s="792">
        <f>SUM(M449:M450)</f>
        <v>15000</v>
      </c>
      <c r="O449" s="729">
        <f>N449*20%</f>
        <v>3000</v>
      </c>
      <c r="P449" s="115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spans="1:26" ht="14.25" customHeight="1">
      <c r="A450" s="462"/>
      <c r="B450" s="837"/>
      <c r="C450" s="773"/>
      <c r="D450" s="775"/>
      <c r="E450" s="268" t="s">
        <v>887</v>
      </c>
      <c r="F450" s="775"/>
      <c r="G450" s="775"/>
      <c r="H450" s="268" t="s">
        <v>30</v>
      </c>
      <c r="I450" s="268">
        <v>1</v>
      </c>
      <c r="J450" s="425">
        <v>15000</v>
      </c>
      <c r="K450" s="477">
        <v>15000</v>
      </c>
      <c r="L450" s="469">
        <v>1</v>
      </c>
      <c r="M450" s="388">
        <f t="shared" si="38"/>
        <v>15000</v>
      </c>
      <c r="N450" s="775"/>
      <c r="O450" s="740"/>
      <c r="P450" s="115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spans="1:26" ht="14.25" customHeight="1">
      <c r="A451" s="462"/>
      <c r="B451" s="857">
        <v>53</v>
      </c>
      <c r="C451" s="858" t="s">
        <v>554</v>
      </c>
      <c r="D451" s="859" t="s">
        <v>113</v>
      </c>
      <c r="E451" s="856" t="s">
        <v>887</v>
      </c>
      <c r="F451" s="856" t="s">
        <v>116</v>
      </c>
      <c r="G451" s="856" t="s">
        <v>29</v>
      </c>
      <c r="H451" s="383" t="s">
        <v>33</v>
      </c>
      <c r="I451" s="383">
        <v>1</v>
      </c>
      <c r="J451" s="474">
        <v>0</v>
      </c>
      <c r="K451" s="869">
        <v>0</v>
      </c>
      <c r="L451" s="878">
        <v>0.75</v>
      </c>
      <c r="M451" s="874">
        <v>0</v>
      </c>
      <c r="N451" s="792">
        <f>M453+M456</f>
        <v>190312.5</v>
      </c>
      <c r="O451" s="729">
        <f>N451*20%</f>
        <v>38062.5</v>
      </c>
      <c r="P451" s="115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spans="1:26" ht="14.25" customHeight="1">
      <c r="A452" s="462"/>
      <c r="B452" s="803"/>
      <c r="C452" s="772"/>
      <c r="D452" s="759"/>
      <c r="E452" s="732"/>
      <c r="F452" s="732"/>
      <c r="G452" s="732"/>
      <c r="H452" s="267" t="s">
        <v>30</v>
      </c>
      <c r="I452" s="267">
        <v>2</v>
      </c>
      <c r="J452" s="167">
        <v>0</v>
      </c>
      <c r="K452" s="732"/>
      <c r="L452" s="732"/>
      <c r="M452" s="732"/>
      <c r="N452" s="759"/>
      <c r="O452" s="728"/>
      <c r="P452" s="115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spans="1:26" ht="14.25" customHeight="1">
      <c r="A453" s="462"/>
      <c r="B453" s="803"/>
      <c r="C453" s="772"/>
      <c r="D453" s="759"/>
      <c r="E453" s="267" t="s">
        <v>1035</v>
      </c>
      <c r="F453" s="855" t="s">
        <v>117</v>
      </c>
      <c r="G453" s="855" t="s">
        <v>29</v>
      </c>
      <c r="H453" s="267" t="s">
        <v>30</v>
      </c>
      <c r="I453" s="267">
        <v>1</v>
      </c>
      <c r="J453" s="167">
        <v>50000</v>
      </c>
      <c r="K453" s="870">
        <f>J453+J454+J455</f>
        <v>159375</v>
      </c>
      <c r="L453" s="873">
        <v>1</v>
      </c>
      <c r="M453" s="872">
        <f>K453*L453</f>
        <v>159375</v>
      </c>
      <c r="N453" s="759"/>
      <c r="O453" s="728"/>
      <c r="P453" s="115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spans="1:26" ht="14.25" customHeight="1">
      <c r="A454" s="462"/>
      <c r="B454" s="803"/>
      <c r="C454" s="772"/>
      <c r="D454" s="759"/>
      <c r="E454" s="267" t="s">
        <v>1035</v>
      </c>
      <c r="F454" s="759"/>
      <c r="G454" s="759"/>
      <c r="H454" s="267" t="s">
        <v>33</v>
      </c>
      <c r="I454" s="267">
        <v>1</v>
      </c>
      <c r="J454" s="167">
        <v>100000</v>
      </c>
      <c r="K454" s="759"/>
      <c r="L454" s="759"/>
      <c r="M454" s="759"/>
      <c r="N454" s="759"/>
      <c r="O454" s="728"/>
      <c r="P454" s="115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spans="1:26" ht="14.25" customHeight="1">
      <c r="A455" s="462"/>
      <c r="B455" s="803"/>
      <c r="C455" s="772"/>
      <c r="D455" s="732"/>
      <c r="E455" s="267" t="s">
        <v>1035</v>
      </c>
      <c r="F455" s="732"/>
      <c r="G455" s="732"/>
      <c r="H455" s="267" t="s">
        <v>30</v>
      </c>
      <c r="I455" s="267">
        <v>2</v>
      </c>
      <c r="J455" s="167">
        <v>9375</v>
      </c>
      <c r="K455" s="732"/>
      <c r="L455" s="732"/>
      <c r="M455" s="732"/>
      <c r="N455" s="759"/>
      <c r="O455" s="728"/>
      <c r="P455" s="115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spans="1:26" ht="14.25" customHeight="1">
      <c r="A456" s="462"/>
      <c r="B456" s="803"/>
      <c r="C456" s="772"/>
      <c r="D456" s="855" t="s">
        <v>887</v>
      </c>
      <c r="E456" s="855" t="s">
        <v>887</v>
      </c>
      <c r="F456" s="855" t="s">
        <v>894</v>
      </c>
      <c r="G456" s="855" t="s">
        <v>29</v>
      </c>
      <c r="H456" s="267" t="s">
        <v>33</v>
      </c>
      <c r="I456" s="267">
        <v>2</v>
      </c>
      <c r="J456" s="422">
        <v>22500</v>
      </c>
      <c r="K456" s="870">
        <f>J456+J457+J458</f>
        <v>41250</v>
      </c>
      <c r="L456" s="873">
        <v>0.75</v>
      </c>
      <c r="M456" s="872">
        <f>K456*L456</f>
        <v>30937.5</v>
      </c>
      <c r="N456" s="759"/>
      <c r="O456" s="728"/>
      <c r="P456" s="115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spans="1:26" ht="14.25" customHeight="1">
      <c r="A457" s="462"/>
      <c r="B457" s="803"/>
      <c r="C457" s="772"/>
      <c r="D457" s="759"/>
      <c r="E457" s="759"/>
      <c r="F457" s="759"/>
      <c r="G457" s="759"/>
      <c r="H457" s="267" t="s">
        <v>30</v>
      </c>
      <c r="I457" s="267">
        <v>1</v>
      </c>
      <c r="J457" s="422">
        <v>15000</v>
      </c>
      <c r="K457" s="759"/>
      <c r="L457" s="759"/>
      <c r="M457" s="759"/>
      <c r="N457" s="759"/>
      <c r="O457" s="728"/>
      <c r="P457" s="115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spans="1:26" ht="14.25" customHeight="1">
      <c r="A458" s="462"/>
      <c r="B458" s="837"/>
      <c r="C458" s="773"/>
      <c r="D458" s="775"/>
      <c r="E458" s="775"/>
      <c r="F458" s="775"/>
      <c r="G458" s="775"/>
      <c r="H458" s="268" t="s">
        <v>30</v>
      </c>
      <c r="I458" s="268">
        <v>1</v>
      </c>
      <c r="J458" s="425">
        <v>3750</v>
      </c>
      <c r="K458" s="775"/>
      <c r="L458" s="775"/>
      <c r="M458" s="775"/>
      <c r="N458" s="775"/>
      <c r="O458" s="740"/>
      <c r="P458" s="115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spans="1:26" ht="14.25" customHeight="1">
      <c r="A459" s="462"/>
      <c r="B459" s="857">
        <v>54</v>
      </c>
      <c r="C459" s="858" t="s">
        <v>1047</v>
      </c>
      <c r="D459" s="856" t="s">
        <v>113</v>
      </c>
      <c r="E459" s="856" t="s">
        <v>1035</v>
      </c>
      <c r="F459" s="856" t="s">
        <v>1034</v>
      </c>
      <c r="G459" s="856" t="s">
        <v>29</v>
      </c>
      <c r="H459" s="383" t="s">
        <v>30</v>
      </c>
      <c r="I459" s="383">
        <v>2</v>
      </c>
      <c r="J459" s="474">
        <v>11250</v>
      </c>
      <c r="K459" s="869">
        <f>J459+J460</f>
        <v>33750</v>
      </c>
      <c r="L459" s="868">
        <v>1</v>
      </c>
      <c r="M459" s="874">
        <f>K459*L459</f>
        <v>33750</v>
      </c>
      <c r="N459" s="792">
        <f>M459</f>
        <v>33750</v>
      </c>
      <c r="O459" s="729">
        <f>N459*20%</f>
        <v>6750</v>
      </c>
      <c r="P459" s="115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spans="1:26" ht="14.25" customHeight="1">
      <c r="A460" s="462"/>
      <c r="B460" s="837"/>
      <c r="C460" s="773"/>
      <c r="D460" s="775"/>
      <c r="E460" s="775"/>
      <c r="F460" s="775"/>
      <c r="G460" s="775"/>
      <c r="H460" s="268" t="s">
        <v>33</v>
      </c>
      <c r="I460" s="268">
        <v>2</v>
      </c>
      <c r="J460" s="477">
        <v>22500</v>
      </c>
      <c r="K460" s="775"/>
      <c r="L460" s="775"/>
      <c r="M460" s="775"/>
      <c r="N460" s="775"/>
      <c r="O460" s="740"/>
      <c r="P460" s="115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spans="1:26" ht="14.25" customHeight="1">
      <c r="A461" s="462"/>
      <c r="B461" s="857">
        <v>55</v>
      </c>
      <c r="C461" s="858" t="s">
        <v>1040</v>
      </c>
      <c r="D461" s="856" t="s">
        <v>113</v>
      </c>
      <c r="E461" s="856" t="s">
        <v>1035</v>
      </c>
      <c r="F461" s="856" t="s">
        <v>1038</v>
      </c>
      <c r="G461" s="383" t="s">
        <v>51</v>
      </c>
      <c r="H461" s="383" t="s">
        <v>30</v>
      </c>
      <c r="I461" s="383">
        <v>2</v>
      </c>
      <c r="J461" s="474">
        <v>281.25</v>
      </c>
      <c r="K461" s="869">
        <f>J461+J462+J463</f>
        <v>8062.5</v>
      </c>
      <c r="L461" s="868">
        <v>1</v>
      </c>
      <c r="M461" s="874">
        <f>K461*L461</f>
        <v>8062.5</v>
      </c>
      <c r="N461" s="792">
        <f>K461*L461</f>
        <v>8062.5</v>
      </c>
      <c r="O461" s="729">
        <f>N461*20%</f>
        <v>1612.5</v>
      </c>
      <c r="P461" s="115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spans="1:26" ht="14.25" customHeight="1">
      <c r="A462" s="462"/>
      <c r="B462" s="803"/>
      <c r="C462" s="772"/>
      <c r="D462" s="759"/>
      <c r="E462" s="759"/>
      <c r="F462" s="759"/>
      <c r="G462" s="267" t="s">
        <v>29</v>
      </c>
      <c r="H462" s="267" t="s">
        <v>30</v>
      </c>
      <c r="I462" s="267">
        <v>3</v>
      </c>
      <c r="J462" s="167">
        <v>7500</v>
      </c>
      <c r="K462" s="759"/>
      <c r="L462" s="759"/>
      <c r="M462" s="759"/>
      <c r="N462" s="759"/>
      <c r="O462" s="728"/>
      <c r="P462" s="115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spans="1:26" ht="14.25" customHeight="1">
      <c r="A463" s="462"/>
      <c r="B463" s="837"/>
      <c r="C463" s="773"/>
      <c r="D463" s="775"/>
      <c r="E463" s="775"/>
      <c r="F463" s="775"/>
      <c r="G463" s="268" t="s">
        <v>51</v>
      </c>
      <c r="H463" s="268" t="s">
        <v>30</v>
      </c>
      <c r="I463" s="268">
        <v>2</v>
      </c>
      <c r="J463" s="477">
        <v>281.25</v>
      </c>
      <c r="K463" s="775"/>
      <c r="L463" s="775"/>
      <c r="M463" s="775"/>
      <c r="N463" s="775"/>
      <c r="O463" s="740"/>
      <c r="P463" s="115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spans="1:26" ht="14.25" customHeight="1">
      <c r="A464" s="462"/>
      <c r="B464" s="857">
        <v>56</v>
      </c>
      <c r="C464" s="858" t="s">
        <v>117</v>
      </c>
      <c r="D464" s="856" t="s">
        <v>113</v>
      </c>
      <c r="E464" s="856" t="s">
        <v>1035</v>
      </c>
      <c r="F464" s="856" t="s">
        <v>1040</v>
      </c>
      <c r="G464" s="856" t="s">
        <v>29</v>
      </c>
      <c r="H464" s="383" t="s">
        <v>30</v>
      </c>
      <c r="I464" s="383">
        <v>1</v>
      </c>
      <c r="J464" s="474">
        <v>50000</v>
      </c>
      <c r="K464" s="869">
        <f>J464+J465</f>
        <v>59375</v>
      </c>
      <c r="L464" s="868">
        <v>0.75</v>
      </c>
      <c r="M464" s="874">
        <f>K464*L464</f>
        <v>44531.25</v>
      </c>
      <c r="N464" s="792">
        <f>SUM(M464:M477)</f>
        <v>133082.8125</v>
      </c>
      <c r="O464" s="729">
        <f>N464*20%</f>
        <v>26616.5625</v>
      </c>
      <c r="P464" s="115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spans="1:26" ht="14.25" customHeight="1">
      <c r="A465" s="462"/>
      <c r="B465" s="803"/>
      <c r="C465" s="772"/>
      <c r="D465" s="759"/>
      <c r="E465" s="759"/>
      <c r="F465" s="732"/>
      <c r="G465" s="732"/>
      <c r="H465" s="267" t="s">
        <v>30</v>
      </c>
      <c r="I465" s="267">
        <v>2</v>
      </c>
      <c r="J465" s="167">
        <v>9375</v>
      </c>
      <c r="K465" s="732"/>
      <c r="L465" s="732"/>
      <c r="M465" s="732"/>
      <c r="N465" s="759"/>
      <c r="O465" s="728"/>
      <c r="P465" s="115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spans="1:26" ht="14.25" customHeight="1">
      <c r="A466" s="462"/>
      <c r="B466" s="803"/>
      <c r="C466" s="772"/>
      <c r="D466" s="759"/>
      <c r="E466" s="759"/>
      <c r="F466" s="855" t="s">
        <v>1042</v>
      </c>
      <c r="G466" s="855" t="s">
        <v>51</v>
      </c>
      <c r="H466" s="267" t="s">
        <v>30</v>
      </c>
      <c r="I466" s="267">
        <v>2</v>
      </c>
      <c r="J466" s="520">
        <v>0</v>
      </c>
      <c r="K466" s="883">
        <f>SUM(J466:J468)</f>
        <v>2343.75</v>
      </c>
      <c r="L466" s="873">
        <v>0.75</v>
      </c>
      <c r="M466" s="872">
        <f>K466*L466</f>
        <v>1757.8125</v>
      </c>
      <c r="N466" s="759"/>
      <c r="O466" s="728"/>
      <c r="P466" s="115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spans="1:26" ht="14.25" customHeight="1">
      <c r="A467" s="462"/>
      <c r="B467" s="803"/>
      <c r="C467" s="772"/>
      <c r="D467" s="759"/>
      <c r="E467" s="759"/>
      <c r="F467" s="759"/>
      <c r="G467" s="759"/>
      <c r="H467" s="267" t="s">
        <v>33</v>
      </c>
      <c r="I467" s="267">
        <v>2</v>
      </c>
      <c r="J467" s="167">
        <v>1875</v>
      </c>
      <c r="K467" s="759"/>
      <c r="L467" s="759"/>
      <c r="M467" s="759"/>
      <c r="N467" s="759"/>
      <c r="O467" s="728"/>
      <c r="P467" s="115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spans="1:26" ht="14.25" customHeight="1">
      <c r="A468" s="462"/>
      <c r="B468" s="803"/>
      <c r="C468" s="772"/>
      <c r="D468" s="759"/>
      <c r="E468" s="759"/>
      <c r="F468" s="732"/>
      <c r="G468" s="732"/>
      <c r="H468" s="267" t="s">
        <v>33</v>
      </c>
      <c r="I468" s="267">
        <v>2</v>
      </c>
      <c r="J468" s="167">
        <v>468.75</v>
      </c>
      <c r="K468" s="732"/>
      <c r="L468" s="732"/>
      <c r="M468" s="732"/>
      <c r="N468" s="759"/>
      <c r="O468" s="728"/>
      <c r="P468" s="115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spans="1:26" ht="14.25" customHeight="1">
      <c r="A469" s="462"/>
      <c r="B469" s="803"/>
      <c r="C469" s="772"/>
      <c r="D469" s="759"/>
      <c r="E469" s="759"/>
      <c r="F469" s="855" t="s">
        <v>1043</v>
      </c>
      <c r="G469" s="855" t="s">
        <v>29</v>
      </c>
      <c r="H469" s="267" t="s">
        <v>30</v>
      </c>
      <c r="I469" s="267">
        <v>3</v>
      </c>
      <c r="J469" s="167">
        <v>7500</v>
      </c>
      <c r="K469" s="870">
        <f>SUM(J469:J471)</f>
        <v>10725</v>
      </c>
      <c r="L469" s="873">
        <v>0.75</v>
      </c>
      <c r="M469" s="870">
        <f>K469*L469</f>
        <v>8043.75</v>
      </c>
      <c r="N469" s="759"/>
      <c r="O469" s="728"/>
      <c r="P469" s="115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spans="1:26" ht="14.25" customHeight="1">
      <c r="A470" s="462"/>
      <c r="B470" s="803"/>
      <c r="C470" s="772"/>
      <c r="D470" s="759"/>
      <c r="E470" s="759"/>
      <c r="F470" s="759"/>
      <c r="G470" s="732"/>
      <c r="H470" s="267" t="s">
        <v>30</v>
      </c>
      <c r="I470" s="267">
        <v>3</v>
      </c>
      <c r="J470" s="167">
        <v>1875</v>
      </c>
      <c r="K470" s="759"/>
      <c r="L470" s="759"/>
      <c r="M470" s="759"/>
      <c r="N470" s="759"/>
      <c r="O470" s="728"/>
      <c r="P470" s="115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spans="1:26" ht="14.25" customHeight="1">
      <c r="A471" s="462"/>
      <c r="B471" s="803"/>
      <c r="C471" s="772"/>
      <c r="D471" s="759"/>
      <c r="E471" s="759"/>
      <c r="F471" s="732"/>
      <c r="G471" s="267" t="s">
        <v>51</v>
      </c>
      <c r="H471" s="267" t="s">
        <v>33</v>
      </c>
      <c r="I471" s="267">
        <v>5</v>
      </c>
      <c r="J471" s="167">
        <v>1350</v>
      </c>
      <c r="K471" s="732"/>
      <c r="L471" s="732"/>
      <c r="M471" s="732"/>
      <c r="N471" s="759"/>
      <c r="O471" s="728"/>
      <c r="P471" s="115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spans="1:26" ht="14.25" customHeight="1">
      <c r="A472" s="462"/>
      <c r="B472" s="803"/>
      <c r="C472" s="772"/>
      <c r="D472" s="759"/>
      <c r="E472" s="759"/>
      <c r="F472" s="855" t="s">
        <v>1044</v>
      </c>
      <c r="G472" s="855" t="s">
        <v>29</v>
      </c>
      <c r="H472" s="267" t="s">
        <v>30</v>
      </c>
      <c r="I472" s="267">
        <v>3</v>
      </c>
      <c r="J472" s="167">
        <v>25000</v>
      </c>
      <c r="K472" s="870">
        <f>SUM(J472:J473)</f>
        <v>36250</v>
      </c>
      <c r="L472" s="877">
        <v>0.75</v>
      </c>
      <c r="M472" s="870">
        <f>K472*L472</f>
        <v>27187.5</v>
      </c>
      <c r="N472" s="759"/>
      <c r="O472" s="728"/>
      <c r="P472" s="115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spans="1:26" ht="14.25" customHeight="1">
      <c r="A473" s="462"/>
      <c r="B473" s="803"/>
      <c r="C473" s="772"/>
      <c r="D473" s="759"/>
      <c r="E473" s="759"/>
      <c r="F473" s="732"/>
      <c r="G473" s="732"/>
      <c r="H473" s="267" t="s">
        <v>33</v>
      </c>
      <c r="I473" s="267">
        <v>3</v>
      </c>
      <c r="J473" s="167">
        <v>11250</v>
      </c>
      <c r="K473" s="732"/>
      <c r="L473" s="732"/>
      <c r="M473" s="732"/>
      <c r="N473" s="759"/>
      <c r="O473" s="728"/>
      <c r="P473" s="115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spans="1:26" ht="14.25" customHeight="1">
      <c r="A474" s="462"/>
      <c r="B474" s="803"/>
      <c r="C474" s="772"/>
      <c r="D474" s="759"/>
      <c r="E474" s="759"/>
      <c r="F474" s="267" t="s">
        <v>1045</v>
      </c>
      <c r="G474" s="267" t="s">
        <v>29</v>
      </c>
      <c r="H474" s="267" t="s">
        <v>403</v>
      </c>
      <c r="I474" s="267">
        <v>4</v>
      </c>
      <c r="J474" s="395">
        <v>7500</v>
      </c>
      <c r="K474" s="467">
        <f>J474</f>
        <v>7500</v>
      </c>
      <c r="L474" s="499">
        <v>0.75</v>
      </c>
      <c r="M474" s="422">
        <f t="shared" ref="M474:M478" si="39">K474*L474</f>
        <v>5625</v>
      </c>
      <c r="N474" s="759"/>
      <c r="O474" s="728"/>
      <c r="P474" s="115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spans="1:26" ht="14.25" customHeight="1">
      <c r="A475" s="462"/>
      <c r="B475" s="803"/>
      <c r="C475" s="772"/>
      <c r="D475" s="759"/>
      <c r="E475" s="759"/>
      <c r="F475" s="267" t="s">
        <v>1046</v>
      </c>
      <c r="G475" s="267" t="s">
        <v>29</v>
      </c>
      <c r="H475" s="267" t="s">
        <v>33</v>
      </c>
      <c r="I475" s="267">
        <v>2</v>
      </c>
      <c r="J475" s="395">
        <v>0</v>
      </c>
      <c r="K475" s="395">
        <v>0</v>
      </c>
      <c r="L475" s="499">
        <v>0.75</v>
      </c>
      <c r="M475" s="422">
        <f t="shared" si="39"/>
        <v>0</v>
      </c>
      <c r="N475" s="759"/>
      <c r="O475" s="728"/>
      <c r="P475" s="115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spans="1:26" ht="14.25" customHeight="1">
      <c r="A476" s="462"/>
      <c r="B476" s="803"/>
      <c r="C476" s="772"/>
      <c r="D476" s="759"/>
      <c r="E476" s="759"/>
      <c r="F476" s="267" t="s">
        <v>1047</v>
      </c>
      <c r="G476" s="267" t="s">
        <v>29</v>
      </c>
      <c r="H476" s="267" t="s">
        <v>33</v>
      </c>
      <c r="I476" s="267">
        <v>7</v>
      </c>
      <c r="J476" s="167">
        <v>37500</v>
      </c>
      <c r="K476" s="422">
        <f t="shared" ref="K476:K477" si="40">J476</f>
        <v>37500</v>
      </c>
      <c r="L476" s="468">
        <v>1</v>
      </c>
      <c r="M476" s="395">
        <f t="shared" si="39"/>
        <v>37500</v>
      </c>
      <c r="N476" s="759"/>
      <c r="O476" s="728"/>
      <c r="P476" s="115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spans="1:26" ht="14.25" customHeight="1">
      <c r="A477" s="462"/>
      <c r="B477" s="837"/>
      <c r="C477" s="773"/>
      <c r="D477" s="775"/>
      <c r="E477" s="775"/>
      <c r="F477" s="485" t="s">
        <v>1048</v>
      </c>
      <c r="G477" s="268" t="s">
        <v>29</v>
      </c>
      <c r="H477" s="268" t="s">
        <v>33</v>
      </c>
      <c r="I477" s="268">
        <v>3</v>
      </c>
      <c r="J477" s="388">
        <v>11250</v>
      </c>
      <c r="K477" s="521">
        <f t="shared" si="40"/>
        <v>11250</v>
      </c>
      <c r="L477" s="500">
        <v>0.75</v>
      </c>
      <c r="M477" s="425">
        <f t="shared" si="39"/>
        <v>8437.5</v>
      </c>
      <c r="N477" s="775"/>
      <c r="O477" s="740"/>
      <c r="P477" s="115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spans="1:26" ht="14.25" customHeight="1">
      <c r="A478" s="462"/>
      <c r="B478" s="857">
        <v>57</v>
      </c>
      <c r="C478" s="858" t="s">
        <v>1142</v>
      </c>
      <c r="D478" s="856" t="s">
        <v>887</v>
      </c>
      <c r="E478" s="856" t="s">
        <v>887</v>
      </c>
      <c r="F478" s="856" t="s">
        <v>886</v>
      </c>
      <c r="G478" s="383" t="s">
        <v>174</v>
      </c>
      <c r="H478" s="383" t="s">
        <v>33</v>
      </c>
      <c r="I478" s="383">
        <v>2</v>
      </c>
      <c r="J478" s="473">
        <v>4500</v>
      </c>
      <c r="K478" s="869">
        <f>J478+J479</f>
        <v>4500</v>
      </c>
      <c r="L478" s="878">
        <v>0.75</v>
      </c>
      <c r="M478" s="874">
        <f t="shared" si="39"/>
        <v>3375</v>
      </c>
      <c r="N478" s="792">
        <f>SUM(M478:M485)</f>
        <v>23793.75</v>
      </c>
      <c r="O478" s="729">
        <f>N478*20%</f>
        <v>4758.75</v>
      </c>
      <c r="P478" s="115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spans="1:26" ht="14.25" customHeight="1">
      <c r="A479" s="462"/>
      <c r="B479" s="803"/>
      <c r="C479" s="772"/>
      <c r="D479" s="759"/>
      <c r="E479" s="732"/>
      <c r="F479" s="732"/>
      <c r="G479" s="267" t="s">
        <v>174</v>
      </c>
      <c r="H479" s="267" t="s">
        <v>33</v>
      </c>
      <c r="I479" s="267">
        <v>2</v>
      </c>
      <c r="J479" s="422">
        <v>0</v>
      </c>
      <c r="K479" s="732"/>
      <c r="L479" s="732"/>
      <c r="M479" s="732"/>
      <c r="N479" s="759"/>
      <c r="O479" s="728"/>
      <c r="P479" s="115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spans="1:26" ht="14.25" customHeight="1">
      <c r="A480" s="462"/>
      <c r="B480" s="803"/>
      <c r="C480" s="772"/>
      <c r="D480" s="759"/>
      <c r="E480" s="855" t="s">
        <v>887</v>
      </c>
      <c r="F480" s="855" t="s">
        <v>890</v>
      </c>
      <c r="G480" s="267" t="s">
        <v>174</v>
      </c>
      <c r="H480" s="267" t="s">
        <v>33</v>
      </c>
      <c r="I480" s="267">
        <v>3</v>
      </c>
      <c r="J480" s="422">
        <v>2250</v>
      </c>
      <c r="K480" s="870">
        <f>J480+J481</f>
        <v>3750</v>
      </c>
      <c r="L480" s="877">
        <v>0.75</v>
      </c>
      <c r="M480" s="872">
        <f>K480*L480</f>
        <v>2812.5</v>
      </c>
      <c r="N480" s="759"/>
      <c r="O480" s="728"/>
      <c r="P480" s="115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spans="1:26" ht="14.25" customHeight="1">
      <c r="A481" s="462"/>
      <c r="B481" s="803"/>
      <c r="C481" s="772"/>
      <c r="D481" s="759"/>
      <c r="E481" s="732"/>
      <c r="F481" s="732"/>
      <c r="G481" s="267" t="s">
        <v>174</v>
      </c>
      <c r="H481" s="267" t="s">
        <v>30</v>
      </c>
      <c r="I481" s="267">
        <v>3</v>
      </c>
      <c r="J481" s="422">
        <v>1500</v>
      </c>
      <c r="K481" s="732"/>
      <c r="L481" s="732"/>
      <c r="M481" s="732"/>
      <c r="N481" s="759"/>
      <c r="O481" s="728"/>
      <c r="P481" s="115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spans="1:26" ht="14.25" customHeight="1">
      <c r="A482" s="462"/>
      <c r="B482" s="803"/>
      <c r="C482" s="772"/>
      <c r="D482" s="759"/>
      <c r="E482" s="267" t="s">
        <v>887</v>
      </c>
      <c r="F482" s="267" t="s">
        <v>892</v>
      </c>
      <c r="G482" s="267" t="s">
        <v>67</v>
      </c>
      <c r="H482" s="267" t="s">
        <v>33</v>
      </c>
      <c r="I482" s="267">
        <v>2</v>
      </c>
      <c r="J482" s="422">
        <v>975</v>
      </c>
      <c r="K482" s="422">
        <v>975</v>
      </c>
      <c r="L482" s="468">
        <v>0.75</v>
      </c>
      <c r="M482" s="395">
        <f t="shared" ref="M482:M486" si="41">K482*L482</f>
        <v>731.25</v>
      </c>
      <c r="N482" s="759"/>
      <c r="O482" s="728"/>
      <c r="P482" s="115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spans="1:26" ht="14.25" customHeight="1">
      <c r="A483" s="462"/>
      <c r="B483" s="803"/>
      <c r="C483" s="772"/>
      <c r="D483" s="759"/>
      <c r="E483" s="267" t="s">
        <v>887</v>
      </c>
      <c r="F483" s="267" t="s">
        <v>912</v>
      </c>
      <c r="G483" s="267" t="s">
        <v>174</v>
      </c>
      <c r="H483" s="267" t="s">
        <v>30</v>
      </c>
      <c r="I483" s="267">
        <v>2</v>
      </c>
      <c r="J483" s="422">
        <v>2250</v>
      </c>
      <c r="K483" s="422">
        <v>2250</v>
      </c>
      <c r="L483" s="468">
        <v>0.75</v>
      </c>
      <c r="M483" s="395">
        <f t="shared" si="41"/>
        <v>1687.5</v>
      </c>
      <c r="N483" s="759"/>
      <c r="O483" s="728"/>
      <c r="P483" s="115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spans="1:26" ht="14.25" customHeight="1">
      <c r="A484" s="462"/>
      <c r="B484" s="803"/>
      <c r="C484" s="772"/>
      <c r="D484" s="732"/>
      <c r="E484" s="267" t="s">
        <v>887</v>
      </c>
      <c r="F484" s="267" t="s">
        <v>914</v>
      </c>
      <c r="G484" s="267" t="s">
        <v>174</v>
      </c>
      <c r="H484" s="267" t="s">
        <v>30</v>
      </c>
      <c r="I484" s="267">
        <v>1</v>
      </c>
      <c r="J484" s="422">
        <v>5250</v>
      </c>
      <c r="K484" s="422">
        <v>5250</v>
      </c>
      <c r="L484" s="468">
        <v>0.75</v>
      </c>
      <c r="M484" s="395">
        <f t="shared" si="41"/>
        <v>3937.5</v>
      </c>
      <c r="N484" s="759"/>
      <c r="O484" s="728"/>
      <c r="P484" s="115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spans="1:26" ht="14.25" customHeight="1">
      <c r="A485" s="462"/>
      <c r="B485" s="837"/>
      <c r="C485" s="773"/>
      <c r="D485" s="268" t="s">
        <v>113</v>
      </c>
      <c r="E485" s="268" t="s">
        <v>887</v>
      </c>
      <c r="F485" s="268" t="s">
        <v>902</v>
      </c>
      <c r="G485" s="268" t="s">
        <v>29</v>
      </c>
      <c r="H485" s="268" t="s">
        <v>30</v>
      </c>
      <c r="I485" s="268">
        <v>2</v>
      </c>
      <c r="J485" s="425">
        <v>11250</v>
      </c>
      <c r="K485" s="425">
        <v>11250</v>
      </c>
      <c r="L485" s="469">
        <v>1</v>
      </c>
      <c r="M485" s="388">
        <f t="shared" si="41"/>
        <v>11250</v>
      </c>
      <c r="N485" s="775"/>
      <c r="O485" s="740"/>
      <c r="P485" s="115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spans="1:26" ht="14.25" customHeight="1">
      <c r="A486" s="462"/>
      <c r="B486" s="857">
        <v>58</v>
      </c>
      <c r="C486" s="858" t="s">
        <v>1013</v>
      </c>
      <c r="D486" s="856" t="s">
        <v>113</v>
      </c>
      <c r="E486" s="856" t="s">
        <v>1035</v>
      </c>
      <c r="F486" s="856" t="s">
        <v>1041</v>
      </c>
      <c r="G486" s="856" t="s">
        <v>29</v>
      </c>
      <c r="H486" s="383" t="s">
        <v>30</v>
      </c>
      <c r="I486" s="383">
        <v>1</v>
      </c>
      <c r="J486" s="474">
        <v>15000</v>
      </c>
      <c r="K486" s="869">
        <f>J486+J487</f>
        <v>115000</v>
      </c>
      <c r="L486" s="878">
        <v>1</v>
      </c>
      <c r="M486" s="869">
        <f t="shared" si="41"/>
        <v>115000</v>
      </c>
      <c r="N486" s="876">
        <f>K486*L486</f>
        <v>115000</v>
      </c>
      <c r="O486" s="729">
        <f>N486*20%</f>
        <v>23000</v>
      </c>
      <c r="P486" s="115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spans="1:26" ht="14.25" customHeight="1">
      <c r="A487" s="462"/>
      <c r="B487" s="837"/>
      <c r="C487" s="773"/>
      <c r="D487" s="775"/>
      <c r="E487" s="775"/>
      <c r="F487" s="775"/>
      <c r="G487" s="775"/>
      <c r="H487" s="268" t="s">
        <v>33</v>
      </c>
      <c r="I487" s="268">
        <v>1</v>
      </c>
      <c r="J487" s="477">
        <v>100000</v>
      </c>
      <c r="K487" s="775"/>
      <c r="L487" s="775"/>
      <c r="M487" s="775"/>
      <c r="N487" s="775"/>
      <c r="O487" s="740"/>
      <c r="P487" s="115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spans="1:26" ht="14.25" customHeight="1">
      <c r="A488" s="462"/>
      <c r="B488" s="857">
        <v>59</v>
      </c>
      <c r="C488" s="858" t="s">
        <v>1143</v>
      </c>
      <c r="D488" s="856" t="s">
        <v>887</v>
      </c>
      <c r="E488" s="856" t="s">
        <v>887</v>
      </c>
      <c r="F488" s="856" t="s">
        <v>893</v>
      </c>
      <c r="G488" s="856" t="s">
        <v>29</v>
      </c>
      <c r="H488" s="383" t="s">
        <v>33</v>
      </c>
      <c r="I488" s="383">
        <v>1</v>
      </c>
      <c r="J488" s="473">
        <v>100000</v>
      </c>
      <c r="K488" s="869">
        <f>J488+J489+J490+J491</f>
        <v>142812.5</v>
      </c>
      <c r="L488" s="878">
        <v>1</v>
      </c>
      <c r="M488" s="869">
        <f>K488*L488</f>
        <v>142812.5</v>
      </c>
      <c r="N488" s="792">
        <f>M488+M492</f>
        <v>143234.375</v>
      </c>
      <c r="O488" s="729">
        <f>N488*20%</f>
        <v>28646.875</v>
      </c>
      <c r="P488" s="115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spans="1:26" ht="14.25" customHeight="1">
      <c r="A489" s="462"/>
      <c r="B489" s="803"/>
      <c r="C489" s="772"/>
      <c r="D489" s="759"/>
      <c r="E489" s="759"/>
      <c r="F489" s="759"/>
      <c r="G489" s="759"/>
      <c r="H489" s="267" t="s">
        <v>33</v>
      </c>
      <c r="I489" s="267">
        <v>1</v>
      </c>
      <c r="J489" s="422">
        <v>25000</v>
      </c>
      <c r="K489" s="759"/>
      <c r="L489" s="759"/>
      <c r="M489" s="759"/>
      <c r="N489" s="759"/>
      <c r="O489" s="728"/>
      <c r="P489" s="115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spans="1:26" ht="14.25" customHeight="1">
      <c r="A490" s="462"/>
      <c r="B490" s="803"/>
      <c r="C490" s="772"/>
      <c r="D490" s="759"/>
      <c r="E490" s="759"/>
      <c r="F490" s="759"/>
      <c r="G490" s="759"/>
      <c r="H490" s="267" t="s">
        <v>30</v>
      </c>
      <c r="I490" s="267">
        <v>1</v>
      </c>
      <c r="J490" s="422">
        <v>15000</v>
      </c>
      <c r="K490" s="759"/>
      <c r="L490" s="759"/>
      <c r="M490" s="759"/>
      <c r="N490" s="759"/>
      <c r="O490" s="728"/>
      <c r="P490" s="115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spans="1:26" ht="14.25" customHeight="1">
      <c r="A491" s="462"/>
      <c r="B491" s="803"/>
      <c r="C491" s="772"/>
      <c r="D491" s="732"/>
      <c r="E491" s="732"/>
      <c r="F491" s="732"/>
      <c r="G491" s="732"/>
      <c r="H491" s="267" t="s">
        <v>30</v>
      </c>
      <c r="I491" s="267">
        <v>2</v>
      </c>
      <c r="J491" s="422">
        <v>2812.5</v>
      </c>
      <c r="K491" s="732"/>
      <c r="L491" s="732"/>
      <c r="M491" s="732"/>
      <c r="N491" s="759"/>
      <c r="O491" s="728"/>
      <c r="P491" s="115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spans="1:26" ht="14.25" customHeight="1">
      <c r="A492" s="462"/>
      <c r="B492" s="803"/>
      <c r="C492" s="772"/>
      <c r="D492" s="855" t="s">
        <v>887</v>
      </c>
      <c r="E492" s="855" t="s">
        <v>887</v>
      </c>
      <c r="F492" s="855" t="s">
        <v>893</v>
      </c>
      <c r="G492" s="855" t="s">
        <v>67</v>
      </c>
      <c r="H492" s="267" t="s">
        <v>30</v>
      </c>
      <c r="I492" s="267">
        <v>2</v>
      </c>
      <c r="J492" s="422">
        <v>450</v>
      </c>
      <c r="K492" s="870">
        <f>J492+J493</f>
        <v>562.5</v>
      </c>
      <c r="L492" s="877">
        <v>0.75</v>
      </c>
      <c r="M492" s="870">
        <f>K492*L492</f>
        <v>421.875</v>
      </c>
      <c r="N492" s="759"/>
      <c r="O492" s="728"/>
      <c r="P492" s="115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spans="1:26" ht="14.25" customHeight="1">
      <c r="A493" s="462"/>
      <c r="B493" s="837"/>
      <c r="C493" s="773"/>
      <c r="D493" s="775"/>
      <c r="E493" s="775"/>
      <c r="F493" s="775"/>
      <c r="G493" s="775"/>
      <c r="H493" s="268" t="s">
        <v>30</v>
      </c>
      <c r="I493" s="268">
        <v>2</v>
      </c>
      <c r="J493" s="425">
        <v>112.5</v>
      </c>
      <c r="K493" s="775"/>
      <c r="L493" s="775"/>
      <c r="M493" s="775"/>
      <c r="N493" s="775"/>
      <c r="O493" s="740"/>
      <c r="P493" s="115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spans="1:26" ht="14.25" customHeight="1">
      <c r="A494" s="462"/>
      <c r="B494" s="857">
        <v>60</v>
      </c>
      <c r="C494" s="771" t="s">
        <v>1144</v>
      </c>
      <c r="D494" s="856" t="s">
        <v>1145</v>
      </c>
      <c r="E494" s="856" t="s">
        <v>887</v>
      </c>
      <c r="F494" s="856" t="s">
        <v>895</v>
      </c>
      <c r="G494" s="856" t="s">
        <v>29</v>
      </c>
      <c r="H494" s="383" t="s">
        <v>33</v>
      </c>
      <c r="I494" s="383">
        <v>2</v>
      </c>
      <c r="J494" s="473">
        <v>0</v>
      </c>
      <c r="K494" s="869">
        <f>J494+J495</f>
        <v>15000</v>
      </c>
      <c r="L494" s="878">
        <v>1</v>
      </c>
      <c r="M494" s="869">
        <f>K494*L494</f>
        <v>15000</v>
      </c>
      <c r="N494" s="876">
        <f>K494*L494</f>
        <v>15000</v>
      </c>
      <c r="O494" s="729">
        <f>N494*20%</f>
        <v>3000</v>
      </c>
      <c r="P494" s="522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spans="1:26" ht="14.25" customHeight="1">
      <c r="A495" s="462"/>
      <c r="B495" s="837"/>
      <c r="C495" s="773"/>
      <c r="D495" s="775"/>
      <c r="E495" s="775"/>
      <c r="F495" s="775"/>
      <c r="G495" s="775"/>
      <c r="H495" s="268" t="s">
        <v>30</v>
      </c>
      <c r="I495" s="268">
        <v>1</v>
      </c>
      <c r="J495" s="425">
        <v>15000</v>
      </c>
      <c r="K495" s="775"/>
      <c r="L495" s="775"/>
      <c r="M495" s="775"/>
      <c r="N495" s="775"/>
      <c r="O495" s="740"/>
      <c r="P495" s="522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spans="1:26" ht="14.25" customHeight="1">
      <c r="A496" s="462"/>
      <c r="B496" s="857">
        <v>61</v>
      </c>
      <c r="C496" s="771" t="s">
        <v>1146</v>
      </c>
      <c r="D496" s="856" t="s">
        <v>113</v>
      </c>
      <c r="E496" s="856" t="s">
        <v>887</v>
      </c>
      <c r="F496" s="856" t="s">
        <v>896</v>
      </c>
      <c r="G496" s="856" t="s">
        <v>29</v>
      </c>
      <c r="H496" s="383" t="s">
        <v>33</v>
      </c>
      <c r="I496" s="383">
        <v>1</v>
      </c>
      <c r="J496" s="473">
        <v>0</v>
      </c>
      <c r="K496" s="869">
        <f>J497+J499</f>
        <v>26250</v>
      </c>
      <c r="L496" s="878">
        <v>1</v>
      </c>
      <c r="M496" s="869">
        <f>K496*L496</f>
        <v>26250</v>
      </c>
      <c r="N496" s="792">
        <f>M496+M500</f>
        <v>31875</v>
      </c>
      <c r="O496" s="729">
        <f>N496*20%</f>
        <v>6375</v>
      </c>
      <c r="P496" s="115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spans="1:26" ht="14.25" customHeight="1">
      <c r="A497" s="462"/>
      <c r="B497" s="803"/>
      <c r="C497" s="772"/>
      <c r="D497" s="759"/>
      <c r="E497" s="759"/>
      <c r="F497" s="732"/>
      <c r="G497" s="732"/>
      <c r="H497" s="267" t="s">
        <v>30</v>
      </c>
      <c r="I497" s="267">
        <v>1</v>
      </c>
      <c r="J497" s="422">
        <v>15000</v>
      </c>
      <c r="K497" s="759"/>
      <c r="L497" s="759"/>
      <c r="M497" s="759"/>
      <c r="N497" s="759"/>
      <c r="O497" s="728"/>
      <c r="P497" s="115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spans="1:26" ht="14.25" customHeight="1">
      <c r="A498" s="462"/>
      <c r="B498" s="803"/>
      <c r="C498" s="772"/>
      <c r="D498" s="759"/>
      <c r="E498" s="759"/>
      <c r="F498" s="855" t="s">
        <v>897</v>
      </c>
      <c r="G498" s="855" t="s">
        <v>29</v>
      </c>
      <c r="H498" s="267" t="s">
        <v>33</v>
      </c>
      <c r="I498" s="267">
        <v>2</v>
      </c>
      <c r="J498" s="422">
        <v>0</v>
      </c>
      <c r="K498" s="759"/>
      <c r="L498" s="759"/>
      <c r="M498" s="759"/>
      <c r="N498" s="759"/>
      <c r="O498" s="728"/>
      <c r="P498" s="115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spans="1:26" ht="14.25" customHeight="1">
      <c r="A499" s="462"/>
      <c r="B499" s="803"/>
      <c r="C499" s="772"/>
      <c r="D499" s="732"/>
      <c r="E499" s="732"/>
      <c r="F499" s="732"/>
      <c r="G499" s="732"/>
      <c r="H499" s="267" t="s">
        <v>30</v>
      </c>
      <c r="I499" s="267">
        <v>2</v>
      </c>
      <c r="J499" s="422">
        <v>11250</v>
      </c>
      <c r="K499" s="732"/>
      <c r="L499" s="732"/>
      <c r="M499" s="732"/>
      <c r="N499" s="759"/>
      <c r="O499" s="728"/>
      <c r="P499" s="115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spans="1:26" ht="14.25" customHeight="1">
      <c r="A500" s="462"/>
      <c r="B500" s="837"/>
      <c r="C500" s="773"/>
      <c r="D500" s="268" t="s">
        <v>887</v>
      </c>
      <c r="E500" s="268" t="s">
        <v>887</v>
      </c>
      <c r="F500" s="268" t="s">
        <v>907</v>
      </c>
      <c r="G500" s="268" t="s">
        <v>29</v>
      </c>
      <c r="H500" s="268" t="s">
        <v>30</v>
      </c>
      <c r="I500" s="268">
        <v>3</v>
      </c>
      <c r="J500" s="425">
        <v>7500</v>
      </c>
      <c r="K500" s="477">
        <v>7500</v>
      </c>
      <c r="L500" s="469">
        <v>0.75</v>
      </c>
      <c r="M500" s="388">
        <f>K500*L500</f>
        <v>5625</v>
      </c>
      <c r="N500" s="775"/>
      <c r="O500" s="740"/>
      <c r="P500" s="115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spans="1:26" ht="14.25" customHeight="1">
      <c r="A501" s="462"/>
      <c r="B501" s="857">
        <v>62</v>
      </c>
      <c r="C501" s="771" t="s">
        <v>1147</v>
      </c>
      <c r="D501" s="856" t="s">
        <v>1145</v>
      </c>
      <c r="E501" s="856" t="s">
        <v>887</v>
      </c>
      <c r="F501" s="856" t="s">
        <v>898</v>
      </c>
      <c r="G501" s="856" t="s">
        <v>29</v>
      </c>
      <c r="H501" s="383" t="s">
        <v>33</v>
      </c>
      <c r="I501" s="383">
        <v>1</v>
      </c>
      <c r="J501" s="474">
        <v>0</v>
      </c>
      <c r="K501" s="869">
        <v>0</v>
      </c>
      <c r="L501" s="878">
        <v>0</v>
      </c>
      <c r="M501" s="869">
        <v>0</v>
      </c>
      <c r="N501" s="876">
        <v>0</v>
      </c>
      <c r="O501" s="729">
        <f>N501*20%</f>
        <v>0</v>
      </c>
      <c r="P501" s="115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spans="1:26" ht="14.25" customHeight="1">
      <c r="A502" s="462"/>
      <c r="B502" s="837"/>
      <c r="C502" s="773"/>
      <c r="D502" s="775"/>
      <c r="E502" s="775"/>
      <c r="F502" s="775"/>
      <c r="G502" s="775"/>
      <c r="H502" s="268" t="s">
        <v>30</v>
      </c>
      <c r="I502" s="268">
        <v>2</v>
      </c>
      <c r="J502" s="477">
        <v>0</v>
      </c>
      <c r="K502" s="775"/>
      <c r="L502" s="775"/>
      <c r="M502" s="775"/>
      <c r="N502" s="775"/>
      <c r="O502" s="740"/>
      <c r="P502" s="115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spans="1:26" ht="14.25" customHeight="1">
      <c r="A503" s="462"/>
      <c r="B503" s="857">
        <v>63</v>
      </c>
      <c r="C503" s="771" t="s">
        <v>897</v>
      </c>
      <c r="D503" s="856" t="s">
        <v>1145</v>
      </c>
      <c r="E503" s="856" t="s">
        <v>887</v>
      </c>
      <c r="F503" s="856" t="s">
        <v>899</v>
      </c>
      <c r="G503" s="856" t="s">
        <v>29</v>
      </c>
      <c r="H503" s="383" t="s">
        <v>33</v>
      </c>
      <c r="I503" s="383">
        <v>2</v>
      </c>
      <c r="J503" s="474">
        <v>0</v>
      </c>
      <c r="K503" s="869">
        <v>0</v>
      </c>
      <c r="L503" s="878">
        <v>0</v>
      </c>
      <c r="M503" s="869">
        <v>0</v>
      </c>
      <c r="N503" s="876">
        <v>0</v>
      </c>
      <c r="O503" s="729">
        <f>N503*20%</f>
        <v>0</v>
      </c>
      <c r="P503" s="115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spans="1:26" ht="14.25" customHeight="1">
      <c r="A504" s="462"/>
      <c r="B504" s="837"/>
      <c r="C504" s="773"/>
      <c r="D504" s="775"/>
      <c r="E504" s="775"/>
      <c r="F504" s="775"/>
      <c r="G504" s="775"/>
      <c r="H504" s="268" t="s">
        <v>30</v>
      </c>
      <c r="I504" s="268">
        <v>1</v>
      </c>
      <c r="J504" s="477">
        <v>0</v>
      </c>
      <c r="K504" s="775"/>
      <c r="L504" s="775"/>
      <c r="M504" s="775"/>
      <c r="N504" s="775"/>
      <c r="O504" s="740"/>
      <c r="P504" s="115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spans="1:26" ht="21" customHeight="1">
      <c r="A505" s="462"/>
      <c r="B505" s="466">
        <v>64</v>
      </c>
      <c r="C505" s="250" t="s">
        <v>1148</v>
      </c>
      <c r="D505" s="400" t="s">
        <v>1145</v>
      </c>
      <c r="E505" s="400" t="s">
        <v>887</v>
      </c>
      <c r="F505" s="400" t="s">
        <v>901</v>
      </c>
      <c r="G505" s="400" t="s">
        <v>29</v>
      </c>
      <c r="H505" s="400" t="s">
        <v>30</v>
      </c>
      <c r="I505" s="400">
        <v>1</v>
      </c>
      <c r="J505" s="476">
        <v>0</v>
      </c>
      <c r="K505" s="476">
        <v>0</v>
      </c>
      <c r="L505" s="523">
        <v>0</v>
      </c>
      <c r="M505" s="402">
        <v>0</v>
      </c>
      <c r="N505" s="187">
        <v>0</v>
      </c>
      <c r="O505" s="319">
        <f t="shared" ref="O505:O507" si="42">N505*20%</f>
        <v>0</v>
      </c>
      <c r="P505" s="115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spans="1:26" ht="21" customHeight="1">
      <c r="A506" s="462"/>
      <c r="B506" s="466">
        <v>65</v>
      </c>
      <c r="C506" s="250" t="s">
        <v>1149</v>
      </c>
      <c r="D506" s="400" t="s">
        <v>887</v>
      </c>
      <c r="E506" s="400" t="s">
        <v>887</v>
      </c>
      <c r="F506" s="400" t="s">
        <v>903</v>
      </c>
      <c r="G506" s="400" t="s">
        <v>29</v>
      </c>
      <c r="H506" s="400" t="s">
        <v>30</v>
      </c>
      <c r="I506" s="400">
        <v>2</v>
      </c>
      <c r="J506" s="475">
        <v>11250</v>
      </c>
      <c r="K506" s="475">
        <v>11250</v>
      </c>
      <c r="L506" s="523">
        <v>1</v>
      </c>
      <c r="M506" s="402">
        <f t="shared" ref="M506:M507" si="43">K506*L506</f>
        <v>11250</v>
      </c>
      <c r="N506" s="187">
        <f>K506*L506</f>
        <v>11250</v>
      </c>
      <c r="O506" s="319">
        <f t="shared" si="42"/>
        <v>2250</v>
      </c>
      <c r="P506" s="115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spans="1:26" ht="14.25" customHeight="1">
      <c r="A507" s="462"/>
      <c r="B507" s="857">
        <v>66</v>
      </c>
      <c r="C507" s="771" t="s">
        <v>1150</v>
      </c>
      <c r="D507" s="856" t="s">
        <v>887</v>
      </c>
      <c r="E507" s="856" t="s">
        <v>887</v>
      </c>
      <c r="F507" s="856" t="s">
        <v>904</v>
      </c>
      <c r="G507" s="856" t="s">
        <v>67</v>
      </c>
      <c r="H507" s="856" t="s">
        <v>30</v>
      </c>
      <c r="I507" s="383">
        <v>3</v>
      </c>
      <c r="J507" s="473">
        <v>75</v>
      </c>
      <c r="K507" s="869">
        <f>J507+J508</f>
        <v>375</v>
      </c>
      <c r="L507" s="878">
        <v>0.75</v>
      </c>
      <c r="M507" s="869">
        <f t="shared" si="43"/>
        <v>281.25</v>
      </c>
      <c r="N507" s="792">
        <f>M507+M509+M510+M511</f>
        <v>10031.25</v>
      </c>
      <c r="O507" s="729">
        <f t="shared" si="42"/>
        <v>2006.25</v>
      </c>
      <c r="P507" s="115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spans="1:26" ht="14.25" customHeight="1">
      <c r="A508" s="462"/>
      <c r="B508" s="803"/>
      <c r="C508" s="772"/>
      <c r="D508" s="759"/>
      <c r="E508" s="759"/>
      <c r="F508" s="732"/>
      <c r="G508" s="732"/>
      <c r="H508" s="732"/>
      <c r="I508" s="267">
        <v>3</v>
      </c>
      <c r="J508" s="422">
        <v>300</v>
      </c>
      <c r="K508" s="732"/>
      <c r="L508" s="732"/>
      <c r="M508" s="732"/>
      <c r="N508" s="759"/>
      <c r="O508" s="728"/>
      <c r="P508" s="115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spans="1:26" ht="14.25" customHeight="1">
      <c r="A509" s="462"/>
      <c r="B509" s="803"/>
      <c r="C509" s="772"/>
      <c r="D509" s="759"/>
      <c r="E509" s="759"/>
      <c r="F509" s="267" t="s">
        <v>910</v>
      </c>
      <c r="G509" s="267" t="s">
        <v>29</v>
      </c>
      <c r="H509" s="267" t="s">
        <v>30</v>
      </c>
      <c r="I509" s="267">
        <v>3</v>
      </c>
      <c r="J509" s="422">
        <v>7500</v>
      </c>
      <c r="K509" s="422">
        <v>7500</v>
      </c>
      <c r="L509" s="468">
        <v>1</v>
      </c>
      <c r="M509" s="395">
        <f t="shared" ref="M509:M512" si="44">K509*L509</f>
        <v>7500</v>
      </c>
      <c r="N509" s="759"/>
      <c r="O509" s="728"/>
      <c r="P509" s="115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spans="1:26" ht="14.25" customHeight="1">
      <c r="A510" s="462"/>
      <c r="B510" s="803"/>
      <c r="C510" s="772"/>
      <c r="D510" s="759"/>
      <c r="E510" s="759"/>
      <c r="F510" s="267" t="s">
        <v>911</v>
      </c>
      <c r="G510" s="267" t="s">
        <v>174</v>
      </c>
      <c r="H510" s="267" t="s">
        <v>403</v>
      </c>
      <c r="I510" s="267">
        <v>3</v>
      </c>
      <c r="J510" s="33">
        <v>1500</v>
      </c>
      <c r="K510" s="33">
        <v>1500</v>
      </c>
      <c r="L510" s="468">
        <v>0.75</v>
      </c>
      <c r="M510" s="395">
        <f t="shared" si="44"/>
        <v>1125</v>
      </c>
      <c r="N510" s="759"/>
      <c r="O510" s="728"/>
      <c r="P510" s="115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spans="1:26" ht="14.25" customHeight="1">
      <c r="A511" s="462"/>
      <c r="B511" s="837"/>
      <c r="C511" s="773"/>
      <c r="D511" s="775"/>
      <c r="E511" s="775"/>
      <c r="F511" s="268" t="s">
        <v>913</v>
      </c>
      <c r="G511" s="268" t="s">
        <v>174</v>
      </c>
      <c r="H511" s="268" t="s">
        <v>30</v>
      </c>
      <c r="I511" s="268">
        <v>3</v>
      </c>
      <c r="J511" s="47">
        <v>1500</v>
      </c>
      <c r="K511" s="47">
        <v>1500</v>
      </c>
      <c r="L511" s="469">
        <v>0.75</v>
      </c>
      <c r="M511" s="388">
        <f t="shared" si="44"/>
        <v>1125</v>
      </c>
      <c r="N511" s="775"/>
      <c r="O511" s="740"/>
      <c r="P511" s="115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spans="1:26" ht="14.25" customHeight="1">
      <c r="A512" s="462"/>
      <c r="B512" s="857">
        <v>67</v>
      </c>
      <c r="C512" s="771" t="s">
        <v>1151</v>
      </c>
      <c r="D512" s="856" t="s">
        <v>887</v>
      </c>
      <c r="E512" s="856" t="s">
        <v>887</v>
      </c>
      <c r="F512" s="383" t="s">
        <v>908</v>
      </c>
      <c r="G512" s="383" t="s">
        <v>29</v>
      </c>
      <c r="H512" s="383" t="s">
        <v>403</v>
      </c>
      <c r="I512" s="383">
        <v>3</v>
      </c>
      <c r="J512" s="27">
        <v>7500</v>
      </c>
      <c r="K512" s="792">
        <f>J512+J513</f>
        <v>45000</v>
      </c>
      <c r="L512" s="875">
        <v>1</v>
      </c>
      <c r="M512" s="792">
        <f t="shared" si="44"/>
        <v>45000</v>
      </c>
      <c r="N512" s="792">
        <f>K512*L512</f>
        <v>45000</v>
      </c>
      <c r="O512" s="729">
        <f>N512*20%</f>
        <v>9000</v>
      </c>
      <c r="P512" s="115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spans="1:26" ht="14.25" customHeight="1">
      <c r="A513" s="462"/>
      <c r="B513" s="837"/>
      <c r="C513" s="773"/>
      <c r="D513" s="775"/>
      <c r="E513" s="775"/>
      <c r="F513" s="268" t="s">
        <v>909</v>
      </c>
      <c r="G513" s="268" t="s">
        <v>29</v>
      </c>
      <c r="H513" s="268" t="s">
        <v>30</v>
      </c>
      <c r="I513" s="268">
        <v>2</v>
      </c>
      <c r="J513" s="47">
        <v>37500</v>
      </c>
      <c r="K513" s="775"/>
      <c r="L513" s="775"/>
      <c r="M513" s="775"/>
      <c r="N513" s="775"/>
      <c r="O513" s="740"/>
      <c r="P513" s="115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spans="1:26" ht="14.25" customHeight="1">
      <c r="A514" s="462"/>
      <c r="B514" s="857">
        <v>68</v>
      </c>
      <c r="C514" s="771" t="s">
        <v>1152</v>
      </c>
      <c r="D514" s="856" t="s">
        <v>887</v>
      </c>
      <c r="E514" s="856" t="s">
        <v>887</v>
      </c>
      <c r="F514" s="856" t="s">
        <v>905</v>
      </c>
      <c r="G514" s="856" t="s">
        <v>29</v>
      </c>
      <c r="H514" s="383" t="s">
        <v>30</v>
      </c>
      <c r="I514" s="383">
        <v>1</v>
      </c>
      <c r="J514" s="27">
        <v>15000</v>
      </c>
      <c r="K514" s="792">
        <f>J514+J515</f>
        <v>17812.5</v>
      </c>
      <c r="L514" s="875">
        <v>1</v>
      </c>
      <c r="M514" s="792">
        <f>K514*L514</f>
        <v>17812.5</v>
      </c>
      <c r="N514" s="792">
        <f>M514+M516</f>
        <v>30468.75</v>
      </c>
      <c r="O514" s="729">
        <f>N514*20%</f>
        <v>6093.75</v>
      </c>
      <c r="P514" s="115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spans="1:26" ht="14.25" customHeight="1">
      <c r="A515" s="462"/>
      <c r="B515" s="803"/>
      <c r="C515" s="772"/>
      <c r="D515" s="759"/>
      <c r="E515" s="759"/>
      <c r="F515" s="732"/>
      <c r="G515" s="732"/>
      <c r="H515" s="267" t="s">
        <v>30</v>
      </c>
      <c r="I515" s="267">
        <v>2</v>
      </c>
      <c r="J515" s="422">
        <v>2812.5</v>
      </c>
      <c r="K515" s="732"/>
      <c r="L515" s="732"/>
      <c r="M515" s="732"/>
      <c r="N515" s="759"/>
      <c r="O515" s="728"/>
      <c r="P515" s="115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spans="1:26" ht="14.25" customHeight="1">
      <c r="A516" s="462"/>
      <c r="B516" s="803"/>
      <c r="C516" s="772"/>
      <c r="D516" s="759"/>
      <c r="E516" s="759"/>
      <c r="F516" s="855" t="s">
        <v>906</v>
      </c>
      <c r="G516" s="855" t="s">
        <v>29</v>
      </c>
      <c r="H516" s="267" t="s">
        <v>30</v>
      </c>
      <c r="I516" s="267">
        <v>3</v>
      </c>
      <c r="J516" s="422">
        <v>1875</v>
      </c>
      <c r="K516" s="870">
        <f>J516+J517</f>
        <v>16875</v>
      </c>
      <c r="L516" s="877">
        <v>0.75</v>
      </c>
      <c r="M516" s="755">
        <f>K516*L516</f>
        <v>12656.25</v>
      </c>
      <c r="N516" s="759"/>
      <c r="O516" s="728"/>
      <c r="P516" s="115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spans="1:26" ht="14.25" customHeight="1">
      <c r="A517" s="462"/>
      <c r="B517" s="837"/>
      <c r="C517" s="773"/>
      <c r="D517" s="775"/>
      <c r="E517" s="775"/>
      <c r="F517" s="775"/>
      <c r="G517" s="775"/>
      <c r="H517" s="268" t="s">
        <v>30</v>
      </c>
      <c r="I517" s="268">
        <v>1</v>
      </c>
      <c r="J517" s="425">
        <v>15000</v>
      </c>
      <c r="K517" s="775"/>
      <c r="L517" s="775"/>
      <c r="M517" s="775"/>
      <c r="N517" s="775"/>
      <c r="O517" s="740"/>
      <c r="P517" s="115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spans="1:26" ht="14.25" customHeight="1">
      <c r="A518" s="462"/>
      <c r="B518" s="857">
        <v>69</v>
      </c>
      <c r="C518" s="771" t="s">
        <v>1153</v>
      </c>
      <c r="D518" s="312" t="s">
        <v>1014</v>
      </c>
      <c r="E518" s="312" t="s">
        <v>1014</v>
      </c>
      <c r="F518" s="774" t="s">
        <v>1013</v>
      </c>
      <c r="G518" s="26" t="s">
        <v>29</v>
      </c>
      <c r="H518" s="26" t="s">
        <v>33</v>
      </c>
      <c r="I518" s="26">
        <v>1</v>
      </c>
      <c r="J518" s="524">
        <v>100000</v>
      </c>
      <c r="K518" s="869">
        <f>SUM(J518:J521)</f>
        <v>187500</v>
      </c>
      <c r="L518" s="193">
        <v>1</v>
      </c>
      <c r="M518" s="27">
        <f t="shared" ref="M518:M563" si="45">J518*L518</f>
        <v>100000</v>
      </c>
      <c r="N518" s="792">
        <f>M518+M519+M520+M521</f>
        <v>187500</v>
      </c>
      <c r="O518" s="729">
        <f>N518*20%</f>
        <v>37500</v>
      </c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spans="1:26" ht="14.25" customHeight="1">
      <c r="A519" s="462"/>
      <c r="B519" s="803"/>
      <c r="C519" s="772"/>
      <c r="D519" s="77" t="s">
        <v>1014</v>
      </c>
      <c r="E519" s="77" t="s">
        <v>1014</v>
      </c>
      <c r="F519" s="759"/>
      <c r="G519" s="32" t="s">
        <v>29</v>
      </c>
      <c r="H519" s="32" t="s">
        <v>33</v>
      </c>
      <c r="I519" s="32">
        <v>1</v>
      </c>
      <c r="J519" s="36">
        <v>25000</v>
      </c>
      <c r="K519" s="759"/>
      <c r="L519" s="152">
        <v>1</v>
      </c>
      <c r="M519" s="33">
        <f t="shared" si="45"/>
        <v>25000</v>
      </c>
      <c r="N519" s="759"/>
      <c r="O519" s="728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spans="1:26" ht="14.25" customHeight="1">
      <c r="A520" s="462"/>
      <c r="B520" s="803"/>
      <c r="C520" s="772"/>
      <c r="D520" s="77" t="s">
        <v>1014</v>
      </c>
      <c r="E520" s="77" t="s">
        <v>1014</v>
      </c>
      <c r="F520" s="759"/>
      <c r="G520" s="32" t="s">
        <v>29</v>
      </c>
      <c r="H520" s="32" t="s">
        <v>30</v>
      </c>
      <c r="I520" s="32">
        <v>1</v>
      </c>
      <c r="J520" s="36">
        <v>50000</v>
      </c>
      <c r="K520" s="759"/>
      <c r="L520" s="152">
        <v>1</v>
      </c>
      <c r="M520" s="33">
        <f t="shared" si="45"/>
        <v>50000</v>
      </c>
      <c r="N520" s="759"/>
      <c r="O520" s="728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spans="1:26" ht="14.25" customHeight="1">
      <c r="A521" s="462"/>
      <c r="B521" s="837"/>
      <c r="C521" s="773"/>
      <c r="D521" s="98" t="s">
        <v>1014</v>
      </c>
      <c r="E521" s="98" t="s">
        <v>1014</v>
      </c>
      <c r="F521" s="775"/>
      <c r="G521" s="44" t="s">
        <v>29</v>
      </c>
      <c r="H521" s="44" t="s">
        <v>30</v>
      </c>
      <c r="I521" s="44">
        <v>1</v>
      </c>
      <c r="J521" s="45">
        <v>12500</v>
      </c>
      <c r="K521" s="775"/>
      <c r="L521" s="196">
        <v>1</v>
      </c>
      <c r="M521" s="47">
        <f t="shared" si="45"/>
        <v>12500</v>
      </c>
      <c r="N521" s="775"/>
      <c r="O521" s="740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spans="1:26" ht="14.25" customHeight="1">
      <c r="A522" s="462"/>
      <c r="B522" s="857">
        <v>70</v>
      </c>
      <c r="C522" s="771" t="s">
        <v>1154</v>
      </c>
      <c r="D522" s="312" t="s">
        <v>1014</v>
      </c>
      <c r="E522" s="312" t="s">
        <v>1014</v>
      </c>
      <c r="F522" s="774" t="s">
        <v>1017</v>
      </c>
      <c r="G522" s="26" t="s">
        <v>29</v>
      </c>
      <c r="H522" s="26" t="s">
        <v>33</v>
      </c>
      <c r="I522" s="26">
        <v>3</v>
      </c>
      <c r="J522" s="524">
        <v>37500</v>
      </c>
      <c r="K522" s="869">
        <f>SUM(J522:J526)</f>
        <v>73750</v>
      </c>
      <c r="L522" s="193">
        <v>1</v>
      </c>
      <c r="M522" s="27">
        <f t="shared" si="45"/>
        <v>37500</v>
      </c>
      <c r="N522" s="792">
        <f>M522+M523+M524+M525+M526</f>
        <v>73750</v>
      </c>
      <c r="O522" s="729">
        <f>N522*20%</f>
        <v>14750</v>
      </c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spans="1:26" ht="14.25" customHeight="1">
      <c r="A523" s="462"/>
      <c r="B523" s="803"/>
      <c r="C523" s="772"/>
      <c r="D523" s="77" t="s">
        <v>1014</v>
      </c>
      <c r="E523" s="77" t="s">
        <v>1014</v>
      </c>
      <c r="F523" s="759"/>
      <c r="G523" s="32" t="s">
        <v>29</v>
      </c>
      <c r="H523" s="32" t="s">
        <v>33</v>
      </c>
      <c r="I523" s="32">
        <v>3</v>
      </c>
      <c r="J523" s="92">
        <v>9375</v>
      </c>
      <c r="K523" s="759"/>
      <c r="L523" s="152">
        <v>1</v>
      </c>
      <c r="M523" s="33">
        <f t="shared" si="45"/>
        <v>9375</v>
      </c>
      <c r="N523" s="759"/>
      <c r="O523" s="728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spans="1:26" ht="14.25" customHeight="1">
      <c r="A524" s="462"/>
      <c r="B524" s="803"/>
      <c r="C524" s="772"/>
      <c r="D524" s="77" t="s">
        <v>1014</v>
      </c>
      <c r="E524" s="77" t="s">
        <v>1014</v>
      </c>
      <c r="F524" s="759"/>
      <c r="G524" s="77" t="s">
        <v>32</v>
      </c>
      <c r="H524" s="32" t="s">
        <v>33</v>
      </c>
      <c r="I524" s="32">
        <v>2</v>
      </c>
      <c r="J524" s="92">
        <v>7500</v>
      </c>
      <c r="K524" s="759"/>
      <c r="L524" s="152">
        <v>1</v>
      </c>
      <c r="M524" s="33">
        <f t="shared" si="45"/>
        <v>7500</v>
      </c>
      <c r="N524" s="759"/>
      <c r="O524" s="728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spans="1:26" ht="14.25" customHeight="1">
      <c r="A525" s="462"/>
      <c r="B525" s="803"/>
      <c r="C525" s="772"/>
      <c r="D525" s="77" t="s">
        <v>1014</v>
      </c>
      <c r="E525" s="77" t="s">
        <v>1014</v>
      </c>
      <c r="F525" s="759"/>
      <c r="G525" s="77" t="s">
        <v>32</v>
      </c>
      <c r="H525" s="32" t="s">
        <v>30</v>
      </c>
      <c r="I525" s="30">
        <v>2</v>
      </c>
      <c r="J525" s="92">
        <v>1875</v>
      </c>
      <c r="K525" s="759"/>
      <c r="L525" s="152">
        <v>1</v>
      </c>
      <c r="M525" s="33">
        <f t="shared" si="45"/>
        <v>1875</v>
      </c>
      <c r="N525" s="759"/>
      <c r="O525" s="728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spans="1:26" ht="14.25" customHeight="1">
      <c r="A526" s="462"/>
      <c r="B526" s="837"/>
      <c r="C526" s="773"/>
      <c r="D526" s="98" t="s">
        <v>1014</v>
      </c>
      <c r="E526" s="98" t="s">
        <v>1014</v>
      </c>
      <c r="F526" s="775"/>
      <c r="G526" s="98" t="s">
        <v>32</v>
      </c>
      <c r="H526" s="44" t="s">
        <v>30</v>
      </c>
      <c r="I526" s="42">
        <v>1</v>
      </c>
      <c r="J526" s="525">
        <v>17500</v>
      </c>
      <c r="K526" s="775"/>
      <c r="L526" s="196">
        <v>1</v>
      </c>
      <c r="M526" s="47">
        <f t="shared" si="45"/>
        <v>17500</v>
      </c>
      <c r="N526" s="775"/>
      <c r="O526" s="740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spans="1:26" ht="14.25" customHeight="1">
      <c r="A527" s="462"/>
      <c r="B527" s="857">
        <v>71</v>
      </c>
      <c r="C527" s="771" t="s">
        <v>1155</v>
      </c>
      <c r="D527" s="312" t="s">
        <v>1014</v>
      </c>
      <c r="E527" s="312" t="s">
        <v>1014</v>
      </c>
      <c r="F527" s="26" t="s">
        <v>1156</v>
      </c>
      <c r="G527" s="24" t="s">
        <v>32</v>
      </c>
      <c r="H527" s="24" t="s">
        <v>33</v>
      </c>
      <c r="I527" s="24">
        <v>1</v>
      </c>
      <c r="J527" s="524">
        <v>7500</v>
      </c>
      <c r="K527" s="869">
        <f>SUM(J527:J530)</f>
        <v>57500</v>
      </c>
      <c r="L527" s="193">
        <v>0.75</v>
      </c>
      <c r="M527" s="27">
        <f t="shared" si="45"/>
        <v>5625</v>
      </c>
      <c r="N527" s="792">
        <f>M527+M528+M529+M530</f>
        <v>52500</v>
      </c>
      <c r="O527" s="729">
        <f>N527*20%</f>
        <v>10500</v>
      </c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spans="1:26" ht="14.25" customHeight="1">
      <c r="A528" s="462"/>
      <c r="B528" s="803"/>
      <c r="C528" s="772"/>
      <c r="D528" s="77" t="s">
        <v>1014</v>
      </c>
      <c r="E528" s="77" t="s">
        <v>1014</v>
      </c>
      <c r="F528" s="32" t="s">
        <v>1157</v>
      </c>
      <c r="G528" s="32" t="s">
        <v>29</v>
      </c>
      <c r="H528" s="32" t="s">
        <v>30</v>
      </c>
      <c r="I528" s="32">
        <v>2</v>
      </c>
      <c r="J528" s="92">
        <v>37500</v>
      </c>
      <c r="K528" s="759"/>
      <c r="L528" s="152">
        <v>1</v>
      </c>
      <c r="M528" s="33">
        <f t="shared" si="45"/>
        <v>37500</v>
      </c>
      <c r="N528" s="759"/>
      <c r="O528" s="728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spans="1:26" ht="14.25" customHeight="1">
      <c r="A529" s="462"/>
      <c r="B529" s="803"/>
      <c r="C529" s="772"/>
      <c r="D529" s="77" t="s">
        <v>1014</v>
      </c>
      <c r="E529" s="77" t="s">
        <v>1014</v>
      </c>
      <c r="F529" s="766" t="s">
        <v>1020</v>
      </c>
      <c r="G529" s="77" t="s">
        <v>32</v>
      </c>
      <c r="H529" s="32" t="s">
        <v>33</v>
      </c>
      <c r="I529" s="32">
        <v>3</v>
      </c>
      <c r="J529" s="36">
        <v>7500</v>
      </c>
      <c r="K529" s="759"/>
      <c r="L529" s="152">
        <v>0.75</v>
      </c>
      <c r="M529" s="33">
        <f t="shared" si="45"/>
        <v>5625</v>
      </c>
      <c r="N529" s="759"/>
      <c r="O529" s="728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spans="1:26" ht="14.25" customHeight="1">
      <c r="A530" s="462"/>
      <c r="B530" s="837"/>
      <c r="C530" s="773"/>
      <c r="D530" s="98" t="s">
        <v>1014</v>
      </c>
      <c r="E530" s="98" t="s">
        <v>1014</v>
      </c>
      <c r="F530" s="775"/>
      <c r="G530" s="98" t="s">
        <v>32</v>
      </c>
      <c r="H530" s="44" t="s">
        <v>30</v>
      </c>
      <c r="I530" s="44">
        <v>3</v>
      </c>
      <c r="J530" s="525">
        <v>5000</v>
      </c>
      <c r="K530" s="775"/>
      <c r="L530" s="196">
        <v>0.75</v>
      </c>
      <c r="M530" s="47">
        <f t="shared" si="45"/>
        <v>3750</v>
      </c>
      <c r="N530" s="775"/>
      <c r="O530" s="740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spans="1:26" ht="14.25" customHeight="1">
      <c r="A531" s="462"/>
      <c r="B531" s="857">
        <v>72</v>
      </c>
      <c r="C531" s="771" t="s">
        <v>1158</v>
      </c>
      <c r="D531" s="312" t="s">
        <v>1014</v>
      </c>
      <c r="E531" s="312" t="s">
        <v>1014</v>
      </c>
      <c r="F531" s="774" t="s">
        <v>1018</v>
      </c>
      <c r="G531" s="312" t="s">
        <v>32</v>
      </c>
      <c r="H531" s="26" t="s">
        <v>30</v>
      </c>
      <c r="I531" s="26">
        <v>3</v>
      </c>
      <c r="J531" s="87">
        <v>5000</v>
      </c>
      <c r="K531" s="869">
        <f>SUM(J531:J532)</f>
        <v>30000</v>
      </c>
      <c r="L531" s="193">
        <v>1</v>
      </c>
      <c r="M531" s="27">
        <f t="shared" si="45"/>
        <v>5000</v>
      </c>
      <c r="N531" s="792">
        <f>M531+M532</f>
        <v>30000</v>
      </c>
      <c r="O531" s="729">
        <f>N531*20%</f>
        <v>6000</v>
      </c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spans="1:26" ht="14.25" customHeight="1">
      <c r="A532" s="462"/>
      <c r="B532" s="837"/>
      <c r="C532" s="773"/>
      <c r="D532" s="98" t="s">
        <v>1014</v>
      </c>
      <c r="E532" s="98" t="s">
        <v>1014</v>
      </c>
      <c r="F532" s="775"/>
      <c r="G532" s="98" t="s">
        <v>32</v>
      </c>
      <c r="H532" s="44" t="s">
        <v>33</v>
      </c>
      <c r="I532" s="44">
        <v>1</v>
      </c>
      <c r="J532" s="45">
        <v>25000</v>
      </c>
      <c r="K532" s="775"/>
      <c r="L532" s="196">
        <v>1</v>
      </c>
      <c r="M532" s="47">
        <f t="shared" si="45"/>
        <v>25000</v>
      </c>
      <c r="N532" s="775"/>
      <c r="O532" s="740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spans="1:26" ht="14.25" customHeight="1">
      <c r="A533" s="462"/>
      <c r="B533" s="857">
        <v>73</v>
      </c>
      <c r="C533" s="771" t="s">
        <v>1013</v>
      </c>
      <c r="D533" s="312" t="s">
        <v>1014</v>
      </c>
      <c r="E533" s="312" t="s">
        <v>1014</v>
      </c>
      <c r="F533" s="774" t="s">
        <v>1027</v>
      </c>
      <c r="G533" s="26" t="s">
        <v>51</v>
      </c>
      <c r="H533" s="26" t="s">
        <v>33</v>
      </c>
      <c r="I533" s="26">
        <v>1</v>
      </c>
      <c r="J533" s="87">
        <v>10000</v>
      </c>
      <c r="K533" s="869">
        <f>SUM(J533:J536)</f>
        <v>17187.5</v>
      </c>
      <c r="L533" s="193">
        <v>0.9</v>
      </c>
      <c r="M533" s="27">
        <f t="shared" si="45"/>
        <v>9000</v>
      </c>
      <c r="N533" s="792">
        <f>M533+M534+M535+M536</f>
        <v>15468.75</v>
      </c>
      <c r="O533" s="729">
        <f>N533*20%</f>
        <v>3093.75</v>
      </c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spans="1:26" ht="14.25" customHeight="1">
      <c r="A534" s="462"/>
      <c r="B534" s="803"/>
      <c r="C534" s="772"/>
      <c r="D534" s="77" t="s">
        <v>1014</v>
      </c>
      <c r="E534" s="77" t="s">
        <v>1014</v>
      </c>
      <c r="F534" s="759"/>
      <c r="G534" s="77" t="s">
        <v>51</v>
      </c>
      <c r="H534" s="32" t="s">
        <v>33</v>
      </c>
      <c r="I534" s="32">
        <v>2</v>
      </c>
      <c r="J534" s="36">
        <v>1562.5</v>
      </c>
      <c r="K534" s="759"/>
      <c r="L534" s="209">
        <v>0.9</v>
      </c>
      <c r="M534" s="33">
        <f t="shared" si="45"/>
        <v>1406.25</v>
      </c>
      <c r="N534" s="759"/>
      <c r="O534" s="728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spans="1:26" ht="14.25" customHeight="1">
      <c r="A535" s="462"/>
      <c r="B535" s="803"/>
      <c r="C535" s="772"/>
      <c r="D535" s="77" t="s">
        <v>1014</v>
      </c>
      <c r="E535" s="77" t="s">
        <v>1014</v>
      </c>
      <c r="F535" s="759"/>
      <c r="G535" s="77" t="s">
        <v>51</v>
      </c>
      <c r="H535" s="32" t="s">
        <v>30</v>
      </c>
      <c r="I535" s="32">
        <v>1</v>
      </c>
      <c r="J535" s="36">
        <v>5000</v>
      </c>
      <c r="K535" s="759"/>
      <c r="L535" s="209">
        <v>0.9</v>
      </c>
      <c r="M535" s="33">
        <f t="shared" si="45"/>
        <v>4500</v>
      </c>
      <c r="N535" s="759"/>
      <c r="O535" s="728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spans="1:26" ht="14.25" customHeight="1">
      <c r="A536" s="462"/>
      <c r="B536" s="837"/>
      <c r="C536" s="773"/>
      <c r="D536" s="98" t="s">
        <v>1014</v>
      </c>
      <c r="E536" s="98" t="s">
        <v>1014</v>
      </c>
      <c r="F536" s="775"/>
      <c r="G536" s="98" t="s">
        <v>51</v>
      </c>
      <c r="H536" s="44" t="s">
        <v>30</v>
      </c>
      <c r="I536" s="44">
        <v>3</v>
      </c>
      <c r="J536" s="45">
        <v>625</v>
      </c>
      <c r="K536" s="775"/>
      <c r="L536" s="526">
        <v>0.9</v>
      </c>
      <c r="M536" s="47">
        <f t="shared" si="45"/>
        <v>562.5</v>
      </c>
      <c r="N536" s="775"/>
      <c r="O536" s="740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spans="1:26" ht="14.25" customHeight="1">
      <c r="A537" s="462"/>
      <c r="B537" s="857">
        <v>74</v>
      </c>
      <c r="C537" s="771" t="s">
        <v>1159</v>
      </c>
      <c r="D537" s="312" t="s">
        <v>1014</v>
      </c>
      <c r="E537" s="312" t="s">
        <v>1014</v>
      </c>
      <c r="F537" s="774" t="s">
        <v>1027</v>
      </c>
      <c r="G537" s="312" t="s">
        <v>51</v>
      </c>
      <c r="H537" s="26" t="s">
        <v>33</v>
      </c>
      <c r="I537" s="26">
        <v>1</v>
      </c>
      <c r="J537" s="87">
        <v>10000</v>
      </c>
      <c r="K537" s="869">
        <f>SUM(J537:J540)</f>
        <v>17187.5</v>
      </c>
      <c r="L537" s="527">
        <v>0.1</v>
      </c>
      <c r="M537" s="27">
        <f t="shared" si="45"/>
        <v>1000</v>
      </c>
      <c r="N537" s="792">
        <f>M537+M538+M539+M540+M541+M542</f>
        <v>4671.875</v>
      </c>
      <c r="O537" s="729">
        <f>N537*20%</f>
        <v>934.375</v>
      </c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spans="1:26" ht="14.25" customHeight="1">
      <c r="A538" s="462"/>
      <c r="B538" s="803"/>
      <c r="C538" s="772"/>
      <c r="D538" s="77" t="s">
        <v>1014</v>
      </c>
      <c r="E538" s="77" t="s">
        <v>1014</v>
      </c>
      <c r="F538" s="759"/>
      <c r="G538" s="77" t="s">
        <v>51</v>
      </c>
      <c r="H538" s="32" t="s">
        <v>33</v>
      </c>
      <c r="I538" s="32">
        <v>2</v>
      </c>
      <c r="J538" s="36">
        <v>1562.5</v>
      </c>
      <c r="K538" s="759"/>
      <c r="L538" s="209">
        <v>0.1</v>
      </c>
      <c r="M538" s="33">
        <f t="shared" si="45"/>
        <v>156.25</v>
      </c>
      <c r="N538" s="759"/>
      <c r="O538" s="728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spans="1:26" ht="14.25" customHeight="1">
      <c r="A539" s="462"/>
      <c r="B539" s="803"/>
      <c r="C539" s="772"/>
      <c r="D539" s="77" t="s">
        <v>1014</v>
      </c>
      <c r="E539" s="77" t="s">
        <v>1014</v>
      </c>
      <c r="F539" s="759"/>
      <c r="G539" s="77" t="s">
        <v>51</v>
      </c>
      <c r="H539" s="32" t="s">
        <v>30</v>
      </c>
      <c r="I539" s="32">
        <v>1</v>
      </c>
      <c r="J539" s="36">
        <v>5000</v>
      </c>
      <c r="K539" s="759"/>
      <c r="L539" s="209">
        <v>0.1</v>
      </c>
      <c r="M539" s="33">
        <f t="shared" si="45"/>
        <v>500</v>
      </c>
      <c r="N539" s="759"/>
      <c r="O539" s="728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spans="1:26" ht="14.25" customHeight="1">
      <c r="A540" s="462"/>
      <c r="B540" s="803"/>
      <c r="C540" s="772"/>
      <c r="D540" s="77" t="s">
        <v>1014</v>
      </c>
      <c r="E540" s="77" t="s">
        <v>1014</v>
      </c>
      <c r="F540" s="732"/>
      <c r="G540" s="77" t="s">
        <v>51</v>
      </c>
      <c r="H540" s="32" t="s">
        <v>30</v>
      </c>
      <c r="I540" s="32">
        <v>3</v>
      </c>
      <c r="J540" s="36">
        <v>625</v>
      </c>
      <c r="K540" s="732"/>
      <c r="L540" s="209">
        <v>0.1</v>
      </c>
      <c r="M540" s="33">
        <f t="shared" si="45"/>
        <v>62.5</v>
      </c>
      <c r="N540" s="759"/>
      <c r="O540" s="728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spans="1:26" ht="14.25" customHeight="1">
      <c r="A541" s="462"/>
      <c r="B541" s="803"/>
      <c r="C541" s="772"/>
      <c r="D541" s="77" t="s">
        <v>1014</v>
      </c>
      <c r="E541" s="77" t="s">
        <v>1014</v>
      </c>
      <c r="F541" s="766" t="s">
        <v>1028</v>
      </c>
      <c r="G541" s="77" t="s">
        <v>51</v>
      </c>
      <c r="H541" s="32" t="s">
        <v>30</v>
      </c>
      <c r="I541" s="32">
        <v>2</v>
      </c>
      <c r="J541" s="36">
        <v>3750</v>
      </c>
      <c r="K541" s="870">
        <f>SUM(J541:J542)</f>
        <v>3937.5</v>
      </c>
      <c r="L541" s="152">
        <v>0.75</v>
      </c>
      <c r="M541" s="33">
        <f t="shared" si="45"/>
        <v>2812.5</v>
      </c>
      <c r="N541" s="759"/>
      <c r="O541" s="728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spans="1:26" ht="14.25" customHeight="1">
      <c r="A542" s="462"/>
      <c r="B542" s="837"/>
      <c r="C542" s="773"/>
      <c r="D542" s="98" t="s">
        <v>1014</v>
      </c>
      <c r="E542" s="98" t="s">
        <v>1014</v>
      </c>
      <c r="F542" s="775"/>
      <c r="G542" s="98" t="s">
        <v>51</v>
      </c>
      <c r="H542" s="44" t="s">
        <v>30</v>
      </c>
      <c r="I542" s="44">
        <v>3</v>
      </c>
      <c r="J542" s="45">
        <v>187.5</v>
      </c>
      <c r="K542" s="775"/>
      <c r="L542" s="196">
        <v>0.75</v>
      </c>
      <c r="M542" s="47">
        <f t="shared" si="45"/>
        <v>140.625</v>
      </c>
      <c r="N542" s="775"/>
      <c r="O542" s="740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spans="1:26" ht="22.5" customHeight="1">
      <c r="A543" s="462"/>
      <c r="B543" s="466">
        <v>75</v>
      </c>
      <c r="C543" s="528" t="s">
        <v>1160</v>
      </c>
      <c r="D543" s="279" t="s">
        <v>1014</v>
      </c>
      <c r="E543" s="279" t="s">
        <v>1014</v>
      </c>
      <c r="F543" s="279" t="s">
        <v>1161</v>
      </c>
      <c r="G543" s="186" t="s">
        <v>67</v>
      </c>
      <c r="H543" s="279" t="s">
        <v>30</v>
      </c>
      <c r="I543" s="279">
        <v>2</v>
      </c>
      <c r="J543" s="187">
        <v>1500</v>
      </c>
      <c r="K543" s="187">
        <v>1500</v>
      </c>
      <c r="L543" s="188">
        <v>1</v>
      </c>
      <c r="M543" s="191">
        <f t="shared" si="45"/>
        <v>1500</v>
      </c>
      <c r="N543" s="191">
        <f>M543</f>
        <v>1500</v>
      </c>
      <c r="O543" s="319">
        <f t="shared" ref="O543:O544" si="46">N543*20%</f>
        <v>300</v>
      </c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spans="1:26" ht="14.25" customHeight="1">
      <c r="A544" s="462"/>
      <c r="B544" s="857">
        <v>76</v>
      </c>
      <c r="C544" s="771" t="s">
        <v>1162</v>
      </c>
      <c r="D544" s="26" t="s">
        <v>1014</v>
      </c>
      <c r="E544" s="26" t="s">
        <v>1014</v>
      </c>
      <c r="F544" s="774" t="s">
        <v>1163</v>
      </c>
      <c r="G544" s="312" t="s">
        <v>51</v>
      </c>
      <c r="H544" s="374" t="s">
        <v>33</v>
      </c>
      <c r="I544" s="26">
        <v>2</v>
      </c>
      <c r="J544" s="87">
        <v>15000</v>
      </c>
      <c r="K544" s="87">
        <v>15000</v>
      </c>
      <c r="L544" s="193">
        <v>1</v>
      </c>
      <c r="M544" s="27">
        <f t="shared" si="45"/>
        <v>15000</v>
      </c>
      <c r="N544" s="792">
        <f>SUM(M544:M555)</f>
        <v>66993.75</v>
      </c>
      <c r="O544" s="729">
        <f t="shared" si="46"/>
        <v>13398.75</v>
      </c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spans="1:26" ht="14.25" customHeight="1">
      <c r="A545" s="462"/>
      <c r="B545" s="803"/>
      <c r="C545" s="772"/>
      <c r="D545" s="32" t="s">
        <v>1014</v>
      </c>
      <c r="E545" s="32" t="s">
        <v>1014</v>
      </c>
      <c r="F545" s="759"/>
      <c r="G545" s="77" t="s">
        <v>51</v>
      </c>
      <c r="H545" s="371" t="s">
        <v>33</v>
      </c>
      <c r="I545" s="32">
        <v>2</v>
      </c>
      <c r="J545" s="36">
        <v>3750</v>
      </c>
      <c r="K545" s="36">
        <v>3750</v>
      </c>
      <c r="L545" s="152">
        <v>1</v>
      </c>
      <c r="M545" s="33">
        <f t="shared" si="45"/>
        <v>3750</v>
      </c>
      <c r="N545" s="759"/>
      <c r="O545" s="728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spans="1:26" ht="14.25" customHeight="1">
      <c r="A546" s="462"/>
      <c r="B546" s="803"/>
      <c r="C546" s="772"/>
      <c r="D546" s="32" t="s">
        <v>1014</v>
      </c>
      <c r="E546" s="32" t="s">
        <v>1014</v>
      </c>
      <c r="F546" s="759"/>
      <c r="G546" s="77" t="s">
        <v>51</v>
      </c>
      <c r="H546" s="371" t="s">
        <v>30</v>
      </c>
      <c r="I546" s="32">
        <v>1</v>
      </c>
      <c r="J546" s="36">
        <v>4375</v>
      </c>
      <c r="K546" s="36">
        <v>4375</v>
      </c>
      <c r="L546" s="152">
        <v>1</v>
      </c>
      <c r="M546" s="33">
        <f t="shared" si="45"/>
        <v>4375</v>
      </c>
      <c r="N546" s="759"/>
      <c r="O546" s="728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spans="1:26" ht="14.25" customHeight="1">
      <c r="A547" s="462"/>
      <c r="B547" s="803"/>
      <c r="C547" s="772"/>
      <c r="D547" s="32" t="s">
        <v>1014</v>
      </c>
      <c r="E547" s="32" t="s">
        <v>1014</v>
      </c>
      <c r="F547" s="759"/>
      <c r="G547" s="77" t="s">
        <v>51</v>
      </c>
      <c r="H547" s="371" t="s">
        <v>30</v>
      </c>
      <c r="I547" s="32">
        <v>1</v>
      </c>
      <c r="J547" s="36">
        <v>4375</v>
      </c>
      <c r="K547" s="36">
        <v>4375</v>
      </c>
      <c r="L547" s="152">
        <v>1</v>
      </c>
      <c r="M547" s="33">
        <f t="shared" si="45"/>
        <v>4375</v>
      </c>
      <c r="N547" s="759"/>
      <c r="O547" s="728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spans="1:26" ht="14.25" customHeight="1">
      <c r="A548" s="462"/>
      <c r="B548" s="803"/>
      <c r="C548" s="772"/>
      <c r="D548" s="32" t="s">
        <v>1014</v>
      </c>
      <c r="E548" s="32" t="s">
        <v>1014</v>
      </c>
      <c r="F548" s="732"/>
      <c r="G548" s="32" t="s">
        <v>29</v>
      </c>
      <c r="H548" s="371" t="s">
        <v>30</v>
      </c>
      <c r="I548" s="32">
        <v>3</v>
      </c>
      <c r="J548" s="36">
        <v>25000</v>
      </c>
      <c r="K548" s="36">
        <v>25000</v>
      </c>
      <c r="L548" s="152">
        <v>1</v>
      </c>
      <c r="M548" s="33">
        <f t="shared" si="45"/>
        <v>25000</v>
      </c>
      <c r="N548" s="759"/>
      <c r="O548" s="728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spans="1:26" ht="14.25" customHeight="1">
      <c r="A549" s="462"/>
      <c r="B549" s="803"/>
      <c r="C549" s="772"/>
      <c r="D549" s="32" t="s">
        <v>1014</v>
      </c>
      <c r="E549" s="32" t="s">
        <v>1014</v>
      </c>
      <c r="F549" s="30" t="s">
        <v>1164</v>
      </c>
      <c r="G549" s="30" t="s">
        <v>67</v>
      </c>
      <c r="H549" s="32" t="s">
        <v>33</v>
      </c>
      <c r="I549" s="32">
        <v>1</v>
      </c>
      <c r="J549" s="36">
        <v>5000</v>
      </c>
      <c r="K549" s="36">
        <v>5000</v>
      </c>
      <c r="L549" s="152">
        <v>0.75</v>
      </c>
      <c r="M549" s="33">
        <f t="shared" si="45"/>
        <v>3750</v>
      </c>
      <c r="N549" s="759"/>
      <c r="O549" s="728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spans="1:26" ht="14.25" customHeight="1">
      <c r="A550" s="462"/>
      <c r="B550" s="803"/>
      <c r="C550" s="772"/>
      <c r="D550" s="32" t="s">
        <v>1014</v>
      </c>
      <c r="E550" s="32" t="s">
        <v>1014</v>
      </c>
      <c r="F550" s="30" t="s">
        <v>1165</v>
      </c>
      <c r="G550" s="30" t="s">
        <v>51</v>
      </c>
      <c r="H550" s="32" t="s">
        <v>33</v>
      </c>
      <c r="I550" s="32">
        <v>2</v>
      </c>
      <c r="J550" s="36">
        <v>6250</v>
      </c>
      <c r="K550" s="36">
        <v>6250</v>
      </c>
      <c r="L550" s="152">
        <v>0.75</v>
      </c>
      <c r="M550" s="33">
        <f t="shared" si="45"/>
        <v>4687.5</v>
      </c>
      <c r="N550" s="759"/>
      <c r="O550" s="728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spans="1:26" ht="14.25" customHeight="1">
      <c r="A551" s="462"/>
      <c r="B551" s="803"/>
      <c r="C551" s="772"/>
      <c r="D551" s="32" t="s">
        <v>1014</v>
      </c>
      <c r="E551" s="32" t="s">
        <v>1014</v>
      </c>
      <c r="F551" s="766" t="s">
        <v>1026</v>
      </c>
      <c r="G551" s="77" t="s">
        <v>67</v>
      </c>
      <c r="H551" s="32" t="s">
        <v>33</v>
      </c>
      <c r="I551" s="32">
        <v>3</v>
      </c>
      <c r="J551" s="36">
        <v>2250</v>
      </c>
      <c r="K551" s="36">
        <v>2250</v>
      </c>
      <c r="L551" s="152">
        <v>0.75</v>
      </c>
      <c r="M551" s="33">
        <f t="shared" si="45"/>
        <v>1687.5</v>
      </c>
      <c r="N551" s="759"/>
      <c r="O551" s="728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spans="1:26" ht="14.25" customHeight="1">
      <c r="A552" s="462"/>
      <c r="B552" s="803"/>
      <c r="C552" s="772"/>
      <c r="D552" s="32" t="s">
        <v>1014</v>
      </c>
      <c r="E552" s="32" t="s">
        <v>1014</v>
      </c>
      <c r="F552" s="759"/>
      <c r="G552" s="77" t="s">
        <v>67</v>
      </c>
      <c r="H552" s="32" t="s">
        <v>30</v>
      </c>
      <c r="I552" s="32">
        <v>2</v>
      </c>
      <c r="J552" s="36">
        <v>450</v>
      </c>
      <c r="K552" s="36">
        <v>450</v>
      </c>
      <c r="L552" s="152">
        <v>0.75</v>
      </c>
      <c r="M552" s="33">
        <f t="shared" si="45"/>
        <v>337.5</v>
      </c>
      <c r="N552" s="759"/>
      <c r="O552" s="728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spans="1:26" ht="14.25" customHeight="1">
      <c r="A553" s="462"/>
      <c r="B553" s="803"/>
      <c r="C553" s="772"/>
      <c r="D553" s="32" t="s">
        <v>1014</v>
      </c>
      <c r="E553" s="32" t="s">
        <v>1014</v>
      </c>
      <c r="F553" s="732"/>
      <c r="G553" s="77" t="s">
        <v>67</v>
      </c>
      <c r="H553" s="32" t="s">
        <v>30</v>
      </c>
      <c r="I553" s="32">
        <v>2</v>
      </c>
      <c r="J553" s="36">
        <v>75</v>
      </c>
      <c r="K553" s="36">
        <v>75</v>
      </c>
      <c r="L553" s="152">
        <v>0.75</v>
      </c>
      <c r="M553" s="33">
        <f t="shared" si="45"/>
        <v>56.25</v>
      </c>
      <c r="N553" s="759"/>
      <c r="O553" s="728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spans="1:26" ht="14.25" customHeight="1">
      <c r="A554" s="462"/>
      <c r="B554" s="803"/>
      <c r="C554" s="772"/>
      <c r="D554" s="32" t="s">
        <v>1014</v>
      </c>
      <c r="E554" s="32" t="s">
        <v>1014</v>
      </c>
      <c r="F554" s="32" t="s">
        <v>1024</v>
      </c>
      <c r="G554" s="30" t="s">
        <v>32</v>
      </c>
      <c r="H554" s="32" t="s">
        <v>30</v>
      </c>
      <c r="I554" s="32">
        <v>3</v>
      </c>
      <c r="J554" s="36">
        <v>5000</v>
      </c>
      <c r="K554" s="36">
        <v>5000</v>
      </c>
      <c r="L554" s="152">
        <v>0.75</v>
      </c>
      <c r="M554" s="33">
        <f t="shared" si="45"/>
        <v>3750</v>
      </c>
      <c r="N554" s="759"/>
      <c r="O554" s="728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spans="1:26" ht="14.25" customHeight="1">
      <c r="A555" s="462"/>
      <c r="B555" s="837"/>
      <c r="C555" s="773"/>
      <c r="D555" s="44" t="s">
        <v>1014</v>
      </c>
      <c r="E555" s="44" t="s">
        <v>1014</v>
      </c>
      <c r="F555" s="44" t="s">
        <v>1025</v>
      </c>
      <c r="G555" s="42" t="s">
        <v>67</v>
      </c>
      <c r="H555" s="44" t="s">
        <v>30</v>
      </c>
      <c r="I555" s="44">
        <v>3</v>
      </c>
      <c r="J555" s="45">
        <v>300</v>
      </c>
      <c r="K555" s="45">
        <v>300</v>
      </c>
      <c r="L555" s="196">
        <v>0.75</v>
      </c>
      <c r="M555" s="47">
        <f t="shared" si="45"/>
        <v>225</v>
      </c>
      <c r="N555" s="775"/>
      <c r="O555" s="740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spans="1:26" ht="14.25" customHeight="1">
      <c r="A556" s="462"/>
      <c r="B556" s="857">
        <v>77</v>
      </c>
      <c r="C556" s="771" t="s">
        <v>1166</v>
      </c>
      <c r="D556" s="26" t="s">
        <v>1014</v>
      </c>
      <c r="E556" s="26" t="s">
        <v>1014</v>
      </c>
      <c r="F556" s="774" t="s">
        <v>1167</v>
      </c>
      <c r="G556" s="24" t="s">
        <v>67</v>
      </c>
      <c r="H556" s="26" t="s">
        <v>30</v>
      </c>
      <c r="I556" s="26">
        <v>2</v>
      </c>
      <c r="J556" s="87">
        <v>1500</v>
      </c>
      <c r="K556" s="87">
        <v>1500</v>
      </c>
      <c r="L556" s="193">
        <v>1</v>
      </c>
      <c r="M556" s="27">
        <f t="shared" si="45"/>
        <v>1500</v>
      </c>
      <c r="N556" s="792">
        <f>M556+M557</f>
        <v>1781.25</v>
      </c>
      <c r="O556" s="729">
        <f>N556*20%</f>
        <v>356.25</v>
      </c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spans="1:26" ht="14.25" customHeight="1">
      <c r="A557" s="462"/>
      <c r="B557" s="837"/>
      <c r="C557" s="773"/>
      <c r="D557" s="44" t="s">
        <v>1014</v>
      </c>
      <c r="E557" s="44" t="s">
        <v>1014</v>
      </c>
      <c r="F557" s="775"/>
      <c r="G557" s="42" t="s">
        <v>67</v>
      </c>
      <c r="H557" s="44" t="s">
        <v>30</v>
      </c>
      <c r="I557" s="44">
        <v>2</v>
      </c>
      <c r="J557" s="45">
        <v>375</v>
      </c>
      <c r="K557" s="45">
        <v>375</v>
      </c>
      <c r="L557" s="196">
        <v>0.75</v>
      </c>
      <c r="M557" s="47">
        <f t="shared" si="45"/>
        <v>281.25</v>
      </c>
      <c r="N557" s="775"/>
      <c r="O557" s="740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spans="1:26" ht="22.5" customHeight="1">
      <c r="A558" s="462"/>
      <c r="B558" s="466">
        <v>78</v>
      </c>
      <c r="C558" s="528" t="s">
        <v>1168</v>
      </c>
      <c r="D558" s="279" t="s">
        <v>1014</v>
      </c>
      <c r="E558" s="279" t="s">
        <v>1014</v>
      </c>
      <c r="F558" s="279" t="s">
        <v>1169</v>
      </c>
      <c r="G558" s="186" t="s">
        <v>51</v>
      </c>
      <c r="H558" s="279" t="s">
        <v>30</v>
      </c>
      <c r="I558" s="279">
        <v>2</v>
      </c>
      <c r="J558" s="187">
        <v>3750</v>
      </c>
      <c r="K558" s="187">
        <v>3750</v>
      </c>
      <c r="L558" s="188">
        <v>1</v>
      </c>
      <c r="M558" s="191">
        <f t="shared" si="45"/>
        <v>3750</v>
      </c>
      <c r="N558" s="191">
        <f t="shared" ref="N558:N559" si="47">M558</f>
        <v>3750</v>
      </c>
      <c r="O558" s="319">
        <f t="shared" ref="O558:O560" si="48">N558*20%</f>
        <v>750</v>
      </c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spans="1:26" ht="21" customHeight="1">
      <c r="A559" s="462"/>
      <c r="B559" s="466">
        <v>79</v>
      </c>
      <c r="C559" s="528" t="s">
        <v>1170</v>
      </c>
      <c r="D559" s="279" t="s">
        <v>1014</v>
      </c>
      <c r="E559" s="279" t="s">
        <v>1014</v>
      </c>
      <c r="F559" s="279" t="s">
        <v>1031</v>
      </c>
      <c r="G559" s="186" t="s">
        <v>174</v>
      </c>
      <c r="H559" s="279" t="s">
        <v>30</v>
      </c>
      <c r="I559" s="279">
        <v>3</v>
      </c>
      <c r="J559" s="187">
        <v>2500</v>
      </c>
      <c r="K559" s="187">
        <v>2500</v>
      </c>
      <c r="L559" s="188">
        <v>1</v>
      </c>
      <c r="M559" s="191">
        <f t="shared" si="45"/>
        <v>2500</v>
      </c>
      <c r="N559" s="191">
        <f t="shared" si="47"/>
        <v>2500</v>
      </c>
      <c r="O559" s="319">
        <f t="shared" si="48"/>
        <v>500</v>
      </c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spans="1:26" ht="14.25" customHeight="1">
      <c r="A560" s="462"/>
      <c r="B560" s="857">
        <v>80</v>
      </c>
      <c r="C560" s="771" t="s">
        <v>1171</v>
      </c>
      <c r="D560" s="24" t="s">
        <v>1050</v>
      </c>
      <c r="E560" s="24" t="s">
        <v>1051</v>
      </c>
      <c r="F560" s="774" t="s">
        <v>1053</v>
      </c>
      <c r="G560" s="24" t="s">
        <v>51</v>
      </c>
      <c r="H560" s="24" t="s">
        <v>33</v>
      </c>
      <c r="I560" s="24">
        <v>3</v>
      </c>
      <c r="J560" s="524">
        <v>4500</v>
      </c>
      <c r="K560" s="524">
        <v>4500</v>
      </c>
      <c r="L560" s="193">
        <v>1</v>
      </c>
      <c r="M560" s="27">
        <f t="shared" si="45"/>
        <v>4500</v>
      </c>
      <c r="N560" s="792">
        <f>M560+M561</f>
        <v>6750</v>
      </c>
      <c r="O560" s="729">
        <f t="shared" si="48"/>
        <v>1350</v>
      </c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spans="1:26" ht="14.25" customHeight="1">
      <c r="A561" s="462"/>
      <c r="B561" s="837"/>
      <c r="C561" s="773"/>
      <c r="D561" s="42" t="s">
        <v>1050</v>
      </c>
      <c r="E561" s="98" t="s">
        <v>1055</v>
      </c>
      <c r="F561" s="775"/>
      <c r="G561" s="42" t="s">
        <v>51</v>
      </c>
      <c r="H561" s="42" t="s">
        <v>33</v>
      </c>
      <c r="I561" s="42">
        <v>3</v>
      </c>
      <c r="J561" s="525">
        <v>2250</v>
      </c>
      <c r="K561" s="525">
        <v>2250</v>
      </c>
      <c r="L561" s="196">
        <v>1</v>
      </c>
      <c r="M561" s="47">
        <f t="shared" si="45"/>
        <v>2250</v>
      </c>
      <c r="N561" s="775"/>
      <c r="O561" s="740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spans="1:26" ht="21" customHeight="1">
      <c r="A562" s="462"/>
      <c r="B562" s="466">
        <v>81</v>
      </c>
      <c r="C562" s="250" t="s">
        <v>1172</v>
      </c>
      <c r="D562" s="186" t="s">
        <v>1050</v>
      </c>
      <c r="E562" s="186" t="s">
        <v>1051</v>
      </c>
      <c r="F562" s="186" t="s">
        <v>1052</v>
      </c>
      <c r="G562" s="186" t="s">
        <v>944</v>
      </c>
      <c r="H562" s="186" t="s">
        <v>30</v>
      </c>
      <c r="I562" s="445">
        <v>2</v>
      </c>
      <c r="J562" s="187">
        <v>450</v>
      </c>
      <c r="K562" s="187">
        <v>450</v>
      </c>
      <c r="L562" s="188">
        <v>1</v>
      </c>
      <c r="M562" s="191">
        <f t="shared" si="45"/>
        <v>450</v>
      </c>
      <c r="N562" s="191">
        <f t="shared" ref="N562:N563" si="49">M562</f>
        <v>450</v>
      </c>
      <c r="O562" s="319">
        <f t="shared" ref="O562:O567" si="50">N562*20%</f>
        <v>90</v>
      </c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spans="1:26" ht="24" customHeight="1">
      <c r="A563" s="462"/>
      <c r="B563" s="466">
        <v>82</v>
      </c>
      <c r="C563" s="250" t="s">
        <v>1173</v>
      </c>
      <c r="D563" s="186" t="s">
        <v>1050</v>
      </c>
      <c r="E563" s="186" t="s">
        <v>1051</v>
      </c>
      <c r="F563" s="186" t="s">
        <v>1049</v>
      </c>
      <c r="G563" s="186" t="s">
        <v>29</v>
      </c>
      <c r="H563" s="186" t="s">
        <v>30</v>
      </c>
      <c r="I563" s="445">
        <v>2</v>
      </c>
      <c r="J563" s="529">
        <v>37500</v>
      </c>
      <c r="K563" s="529">
        <v>37500</v>
      </c>
      <c r="L563" s="188">
        <v>1</v>
      </c>
      <c r="M563" s="191">
        <f t="shared" si="45"/>
        <v>37500</v>
      </c>
      <c r="N563" s="191">
        <f t="shared" si="49"/>
        <v>37500</v>
      </c>
      <c r="O563" s="319">
        <f t="shared" si="50"/>
        <v>7500</v>
      </c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spans="1:26" ht="14.25" customHeight="1">
      <c r="A564" s="462"/>
      <c r="B564" s="857">
        <v>83</v>
      </c>
      <c r="C564" s="771" t="s">
        <v>1174</v>
      </c>
      <c r="D564" s="24" t="s">
        <v>1175</v>
      </c>
      <c r="E564" s="24" t="s">
        <v>1060</v>
      </c>
      <c r="F564" s="774" t="s">
        <v>1056</v>
      </c>
      <c r="G564" s="24" t="s">
        <v>238</v>
      </c>
      <c r="H564" s="24" t="s">
        <v>33</v>
      </c>
      <c r="I564" s="24">
        <v>2</v>
      </c>
      <c r="J564" s="530">
        <v>12500</v>
      </c>
      <c r="K564" s="882">
        <f>SUM(J564:J565)</f>
        <v>15000</v>
      </c>
      <c r="L564" s="875">
        <v>1</v>
      </c>
      <c r="M564" s="792">
        <f t="shared" ref="M564:N564" si="51">K564*L564</f>
        <v>15000</v>
      </c>
      <c r="N564" s="792">
        <f t="shared" si="51"/>
        <v>15000</v>
      </c>
      <c r="O564" s="29">
        <f t="shared" si="50"/>
        <v>3000</v>
      </c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spans="1:26" ht="14.25" customHeight="1">
      <c r="A565" s="462"/>
      <c r="B565" s="837"/>
      <c r="C565" s="773"/>
      <c r="D565" s="42" t="s">
        <v>1175</v>
      </c>
      <c r="E565" s="42" t="s">
        <v>1063</v>
      </c>
      <c r="F565" s="775"/>
      <c r="G565" s="42" t="s">
        <v>238</v>
      </c>
      <c r="H565" s="42" t="s">
        <v>33</v>
      </c>
      <c r="I565" s="42">
        <v>3</v>
      </c>
      <c r="J565" s="525">
        <v>2500</v>
      </c>
      <c r="K565" s="775"/>
      <c r="L565" s="775"/>
      <c r="M565" s="775"/>
      <c r="N565" s="775"/>
      <c r="O565" s="48">
        <f t="shared" si="50"/>
        <v>0</v>
      </c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spans="1:26" ht="14.25" customHeight="1">
      <c r="A566" s="462"/>
      <c r="B566" s="857">
        <v>84</v>
      </c>
      <c r="C566" s="771" t="s">
        <v>1176</v>
      </c>
      <c r="D566" s="24" t="s">
        <v>1175</v>
      </c>
      <c r="E566" s="24" t="s">
        <v>1060</v>
      </c>
      <c r="F566" s="774" t="s">
        <v>1061</v>
      </c>
      <c r="G566" s="24" t="s">
        <v>238</v>
      </c>
      <c r="H566" s="24" t="s">
        <v>33</v>
      </c>
      <c r="I566" s="24">
        <v>2</v>
      </c>
      <c r="J566" s="530">
        <v>12500</v>
      </c>
      <c r="K566" s="882">
        <f>SUM(J566:J567)</f>
        <v>15000</v>
      </c>
      <c r="L566" s="875">
        <v>1</v>
      </c>
      <c r="M566" s="792">
        <f t="shared" ref="M566:N566" si="52">K566*L566</f>
        <v>15000</v>
      </c>
      <c r="N566" s="792">
        <f t="shared" si="52"/>
        <v>15000</v>
      </c>
      <c r="O566" s="29">
        <f t="shared" si="50"/>
        <v>3000</v>
      </c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spans="1:26" ht="14.25" customHeight="1">
      <c r="A567" s="462"/>
      <c r="B567" s="837"/>
      <c r="C567" s="773"/>
      <c r="D567" s="79" t="s">
        <v>1177</v>
      </c>
      <c r="E567" s="79" t="s">
        <v>1063</v>
      </c>
      <c r="F567" s="775"/>
      <c r="G567" s="79" t="s">
        <v>238</v>
      </c>
      <c r="H567" s="79" t="s">
        <v>33</v>
      </c>
      <c r="I567" s="79">
        <v>3</v>
      </c>
      <c r="J567" s="531">
        <v>2500</v>
      </c>
      <c r="K567" s="775"/>
      <c r="L567" s="775"/>
      <c r="M567" s="775"/>
      <c r="N567" s="775"/>
      <c r="O567" s="35">
        <f t="shared" si="50"/>
        <v>0</v>
      </c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spans="1:26" ht="14.25" customHeight="1">
      <c r="A568" s="459"/>
      <c r="B568" s="881" t="s">
        <v>297</v>
      </c>
      <c r="C568" s="798"/>
      <c r="D568" s="798"/>
      <c r="E568" s="798"/>
      <c r="F568" s="798"/>
      <c r="G568" s="798"/>
      <c r="H568" s="798"/>
      <c r="I568" s="798"/>
      <c r="J568" s="798"/>
      <c r="K568" s="798"/>
      <c r="L568" s="798"/>
      <c r="M568" s="798"/>
      <c r="N568" s="879">
        <f>SUM(N5:N567)</f>
        <v>6234417.1875</v>
      </c>
      <c r="O568" s="880">
        <f>SUM(O2:O567)</f>
        <v>1246883.4375</v>
      </c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spans="1:26" ht="14.25" customHeight="1">
      <c r="A569" s="459"/>
      <c r="B569" s="722"/>
      <c r="C569" s="723"/>
      <c r="D569" s="723"/>
      <c r="E569" s="723"/>
      <c r="F569" s="723"/>
      <c r="G569" s="723"/>
      <c r="H569" s="723"/>
      <c r="I569" s="723"/>
      <c r="J569" s="723"/>
      <c r="K569" s="723"/>
      <c r="L569" s="723"/>
      <c r="M569" s="723"/>
      <c r="N569" s="722"/>
      <c r="O569" s="725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spans="1:26" ht="14.25" customHeight="1">
      <c r="A570" s="459"/>
      <c r="B570" s="459"/>
      <c r="C570" s="346"/>
      <c r="D570" s="22"/>
      <c r="E570" s="22"/>
      <c r="F570" s="22"/>
      <c r="G570" s="22"/>
      <c r="H570" s="22"/>
      <c r="I570" s="22"/>
      <c r="J570" s="108"/>
      <c r="K570" s="108"/>
      <c r="L570" s="245"/>
      <c r="M570" s="219"/>
      <c r="N570" s="108"/>
      <c r="O570" s="108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spans="1:26" ht="14.25" customHeight="1">
      <c r="A571" s="459"/>
      <c r="B571" s="459"/>
      <c r="C571" s="346"/>
      <c r="D571" s="22"/>
      <c r="E571" s="22"/>
      <c r="F571" s="22"/>
      <c r="G571" s="22"/>
      <c r="H571" s="22"/>
      <c r="I571" s="22"/>
      <c r="J571" s="108"/>
      <c r="K571" s="108"/>
      <c r="L571" s="245"/>
      <c r="M571" s="108"/>
      <c r="N571" s="219"/>
      <c r="O571" s="219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spans="1:26" ht="14.25" customHeight="1">
      <c r="A572" s="459"/>
      <c r="B572" s="459"/>
      <c r="C572" s="346"/>
      <c r="D572" s="22"/>
      <c r="E572" s="22"/>
      <c r="F572" s="22"/>
      <c r="G572" s="22"/>
      <c r="H572" s="22"/>
      <c r="I572" s="22"/>
      <c r="J572" s="108"/>
      <c r="K572" s="108"/>
      <c r="L572" s="245"/>
      <c r="M572" s="108"/>
      <c r="N572" s="108"/>
      <c r="O572" s="108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spans="1:26" ht="14.25" customHeight="1">
      <c r="A573" s="459"/>
      <c r="B573" s="459"/>
      <c r="C573" s="346"/>
      <c r="D573" s="22"/>
      <c r="E573" s="22"/>
      <c r="F573" s="22"/>
      <c r="G573" s="22"/>
      <c r="H573" s="22"/>
      <c r="I573" s="22"/>
      <c r="J573" s="108"/>
      <c r="K573" s="108"/>
      <c r="L573" s="245"/>
      <c r="M573" s="108"/>
      <c r="N573" s="108"/>
      <c r="O573" s="108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spans="1:26" ht="14.25" customHeight="1">
      <c r="A574" s="459"/>
      <c r="B574" s="459"/>
      <c r="C574" s="346"/>
      <c r="D574" s="22"/>
      <c r="E574" s="22"/>
      <c r="F574" s="22"/>
      <c r="G574" s="22"/>
      <c r="H574" s="22"/>
      <c r="I574" s="22"/>
      <c r="J574" s="108"/>
      <c r="K574" s="108"/>
      <c r="L574" s="245"/>
      <c r="M574" s="108"/>
      <c r="N574" s="108"/>
      <c r="O574" s="108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spans="1:26" ht="14.25" customHeight="1">
      <c r="A575" s="459"/>
      <c r="B575" s="459"/>
      <c r="C575" s="346"/>
      <c r="D575" s="22"/>
      <c r="E575" s="22"/>
      <c r="F575" s="22"/>
      <c r="G575" s="22"/>
      <c r="H575" s="22"/>
      <c r="I575" s="22"/>
      <c r="J575" s="108"/>
      <c r="K575" s="108"/>
      <c r="L575" s="245"/>
      <c r="M575" s="108"/>
      <c r="N575" s="108"/>
      <c r="O575" s="108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spans="1:26" ht="14.25" customHeight="1">
      <c r="A576" s="459"/>
      <c r="B576" s="459"/>
      <c r="C576" s="346"/>
      <c r="D576" s="22"/>
      <c r="E576" s="22"/>
      <c r="F576" s="22"/>
      <c r="G576" s="22"/>
      <c r="H576" s="22"/>
      <c r="I576" s="22"/>
      <c r="J576" s="108"/>
      <c r="K576" s="108"/>
      <c r="L576" s="245"/>
      <c r="M576" s="108"/>
      <c r="N576" s="108"/>
      <c r="O576" s="108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spans="1:26" ht="14.25" customHeight="1">
      <c r="A577" s="459"/>
      <c r="B577" s="459"/>
      <c r="C577" s="346"/>
      <c r="D577" s="22"/>
      <c r="E577" s="22"/>
      <c r="F577" s="22"/>
      <c r="G577" s="22"/>
      <c r="H577" s="22"/>
      <c r="I577" s="22"/>
      <c r="J577" s="108"/>
      <c r="K577" s="108"/>
      <c r="L577" s="245"/>
      <c r="M577" s="108"/>
      <c r="N577" s="108"/>
      <c r="O577" s="108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spans="1:26" ht="14.25" customHeight="1">
      <c r="A578" s="459"/>
      <c r="B578" s="459"/>
      <c r="C578" s="346"/>
      <c r="D578" s="22"/>
      <c r="E578" s="22"/>
      <c r="F578" s="22"/>
      <c r="G578" s="22"/>
      <c r="H578" s="22"/>
      <c r="I578" s="22"/>
      <c r="J578" s="108"/>
      <c r="K578" s="108"/>
      <c r="L578" s="245"/>
      <c r="M578" s="108"/>
      <c r="N578" s="108"/>
      <c r="O578" s="108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spans="1:26" ht="14.25" customHeight="1">
      <c r="A579" s="459"/>
      <c r="B579" s="459"/>
      <c r="C579" s="346"/>
      <c r="D579" s="22"/>
      <c r="E579" s="22"/>
      <c r="F579" s="22"/>
      <c r="G579" s="22"/>
      <c r="H579" s="22"/>
      <c r="I579" s="22"/>
      <c r="J579" s="108"/>
      <c r="K579" s="108"/>
      <c r="L579" s="245"/>
      <c r="M579" s="108"/>
      <c r="N579" s="108"/>
      <c r="O579" s="108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spans="1:26" ht="14.25" customHeight="1">
      <c r="A580" s="459"/>
      <c r="B580" s="459"/>
      <c r="C580" s="346"/>
      <c r="D580" s="22"/>
      <c r="E580" s="22"/>
      <c r="F580" s="22"/>
      <c r="G580" s="22"/>
      <c r="H580" s="22"/>
      <c r="I580" s="22"/>
      <c r="J580" s="108"/>
      <c r="K580" s="108"/>
      <c r="L580" s="245"/>
      <c r="M580" s="108"/>
      <c r="N580" s="108"/>
      <c r="O580" s="108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spans="1:26" ht="14.25" customHeight="1">
      <c r="A581" s="459"/>
      <c r="B581" s="459"/>
      <c r="C581" s="346"/>
      <c r="D581" s="22"/>
      <c r="E581" s="22"/>
      <c r="F581" s="22"/>
      <c r="G581" s="22"/>
      <c r="H581" s="22"/>
      <c r="I581" s="22"/>
      <c r="J581" s="108"/>
      <c r="K581" s="108"/>
      <c r="L581" s="245"/>
      <c r="M581" s="108"/>
      <c r="N581" s="108"/>
      <c r="O581" s="108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spans="1:26" ht="14.25" customHeight="1">
      <c r="A582" s="459"/>
      <c r="B582" s="459"/>
      <c r="C582" s="346"/>
      <c r="D582" s="22"/>
      <c r="E582" s="22"/>
      <c r="F582" s="22"/>
      <c r="G582" s="22"/>
      <c r="H582" s="22"/>
      <c r="I582" s="22"/>
      <c r="J582" s="108"/>
      <c r="K582" s="108"/>
      <c r="L582" s="245"/>
      <c r="M582" s="108"/>
      <c r="N582" s="108"/>
      <c r="O582" s="108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spans="1:26" ht="14.25" customHeight="1">
      <c r="A583" s="459"/>
      <c r="B583" s="459"/>
      <c r="C583" s="346"/>
      <c r="D583" s="22"/>
      <c r="E583" s="22"/>
      <c r="F583" s="22"/>
      <c r="G583" s="22"/>
      <c r="H583" s="22"/>
      <c r="I583" s="22"/>
      <c r="J583" s="108"/>
      <c r="K583" s="108"/>
      <c r="L583" s="245"/>
      <c r="M583" s="108"/>
      <c r="N583" s="108"/>
      <c r="O583" s="108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spans="1:26" ht="14.25" customHeight="1">
      <c r="A584" s="459"/>
      <c r="B584" s="459"/>
      <c r="C584" s="346"/>
      <c r="D584" s="22"/>
      <c r="E584" s="22"/>
      <c r="F584" s="22"/>
      <c r="G584" s="22"/>
      <c r="H584" s="22"/>
      <c r="I584" s="22"/>
      <c r="J584" s="108"/>
      <c r="K584" s="108"/>
      <c r="L584" s="245"/>
      <c r="M584" s="108"/>
      <c r="N584" s="108"/>
      <c r="O584" s="108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spans="1:26" ht="14.25" customHeight="1">
      <c r="A585" s="459"/>
      <c r="B585" s="459"/>
      <c r="C585" s="346"/>
      <c r="D585" s="22"/>
      <c r="E585" s="22"/>
      <c r="F585" s="22"/>
      <c r="G585" s="22"/>
      <c r="H585" s="22"/>
      <c r="I585" s="22"/>
      <c r="J585" s="108"/>
      <c r="K585" s="108"/>
      <c r="L585" s="245"/>
      <c r="M585" s="108"/>
      <c r="N585" s="108"/>
      <c r="O585" s="108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spans="1:26" ht="14.25" customHeight="1">
      <c r="A586" s="459"/>
      <c r="B586" s="459"/>
      <c r="C586" s="346"/>
      <c r="D586" s="22"/>
      <c r="E586" s="22"/>
      <c r="F586" s="22"/>
      <c r="G586" s="22"/>
      <c r="H586" s="22"/>
      <c r="I586" s="22"/>
      <c r="J586" s="108"/>
      <c r="K586" s="108"/>
      <c r="L586" s="245"/>
      <c r="M586" s="108"/>
      <c r="N586" s="108"/>
      <c r="O586" s="108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spans="1:26" ht="14.25" customHeight="1">
      <c r="A587" s="459"/>
      <c r="B587" s="459"/>
      <c r="C587" s="346"/>
      <c r="D587" s="22"/>
      <c r="E587" s="22"/>
      <c r="F587" s="22"/>
      <c r="G587" s="22"/>
      <c r="H587" s="22"/>
      <c r="I587" s="22"/>
      <c r="J587" s="108"/>
      <c r="K587" s="108"/>
      <c r="L587" s="245"/>
      <c r="M587" s="108"/>
      <c r="N587" s="108"/>
      <c r="O587" s="108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spans="1:26" ht="14.25" customHeight="1">
      <c r="A588" s="459"/>
      <c r="B588" s="459"/>
      <c r="C588" s="346"/>
      <c r="D588" s="22"/>
      <c r="E588" s="22"/>
      <c r="F588" s="22"/>
      <c r="G588" s="22"/>
      <c r="H588" s="22"/>
      <c r="I588" s="22"/>
      <c r="J588" s="108"/>
      <c r="K588" s="108"/>
      <c r="L588" s="245"/>
      <c r="M588" s="108"/>
      <c r="N588" s="108"/>
      <c r="O588" s="108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spans="1:26" ht="14.25" customHeight="1">
      <c r="A589" s="459"/>
      <c r="B589" s="459"/>
      <c r="C589" s="346"/>
      <c r="D589" s="22"/>
      <c r="E589" s="22"/>
      <c r="F589" s="22"/>
      <c r="G589" s="22"/>
      <c r="H589" s="22"/>
      <c r="I589" s="22"/>
      <c r="J589" s="108"/>
      <c r="K589" s="108"/>
      <c r="L589" s="245"/>
      <c r="M589" s="108"/>
      <c r="N589" s="108"/>
      <c r="O589" s="108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spans="1:26" ht="14.25" customHeight="1">
      <c r="A590" s="459"/>
      <c r="B590" s="459"/>
      <c r="C590" s="346"/>
      <c r="D590" s="22"/>
      <c r="E590" s="22"/>
      <c r="F590" s="22"/>
      <c r="G590" s="22"/>
      <c r="H590" s="22"/>
      <c r="I590" s="22"/>
      <c r="J590" s="108"/>
      <c r="K590" s="108"/>
      <c r="L590" s="245"/>
      <c r="M590" s="108"/>
      <c r="N590" s="108"/>
      <c r="O590" s="108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spans="1:26" ht="14.25" customHeight="1">
      <c r="A591" s="459"/>
      <c r="B591" s="459"/>
      <c r="C591" s="346"/>
      <c r="D591" s="22"/>
      <c r="E591" s="22"/>
      <c r="F591" s="22"/>
      <c r="G591" s="22"/>
      <c r="H591" s="22"/>
      <c r="I591" s="22"/>
      <c r="J591" s="108"/>
      <c r="K591" s="108"/>
      <c r="L591" s="245"/>
      <c r="M591" s="108"/>
      <c r="N591" s="108"/>
      <c r="O591" s="108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spans="1:26" ht="14.25" customHeight="1">
      <c r="A592" s="459"/>
      <c r="B592" s="459"/>
      <c r="C592" s="346"/>
      <c r="D592" s="22"/>
      <c r="E592" s="22"/>
      <c r="F592" s="22"/>
      <c r="G592" s="22"/>
      <c r="H592" s="22"/>
      <c r="I592" s="22"/>
      <c r="J592" s="108"/>
      <c r="K592" s="108"/>
      <c r="L592" s="245"/>
      <c r="M592" s="108"/>
      <c r="N592" s="108"/>
      <c r="O592" s="108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spans="1:26" ht="14.25" customHeight="1">
      <c r="A593" s="459"/>
      <c r="B593" s="459"/>
      <c r="C593" s="346"/>
      <c r="D593" s="22"/>
      <c r="E593" s="22"/>
      <c r="F593" s="22"/>
      <c r="G593" s="22"/>
      <c r="H593" s="22"/>
      <c r="I593" s="22"/>
      <c r="J593" s="108"/>
      <c r="K593" s="108"/>
      <c r="L593" s="245"/>
      <c r="M593" s="108"/>
      <c r="N593" s="108"/>
      <c r="O593" s="108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spans="1:26" ht="14.25" customHeight="1">
      <c r="A594" s="459"/>
      <c r="B594" s="459"/>
      <c r="C594" s="346"/>
      <c r="D594" s="22"/>
      <c r="E594" s="22"/>
      <c r="F594" s="22"/>
      <c r="G594" s="22"/>
      <c r="H594" s="22"/>
      <c r="I594" s="22"/>
      <c r="J594" s="108"/>
      <c r="K594" s="108"/>
      <c r="L594" s="245"/>
      <c r="M594" s="108"/>
      <c r="N594" s="108"/>
      <c r="O594" s="108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spans="1:26" ht="14.25" customHeight="1">
      <c r="A595" s="459"/>
      <c r="B595" s="459"/>
      <c r="C595" s="346"/>
      <c r="D595" s="22"/>
      <c r="E595" s="22"/>
      <c r="F595" s="22"/>
      <c r="G595" s="22"/>
      <c r="H595" s="22"/>
      <c r="I595" s="22"/>
      <c r="J595" s="108"/>
      <c r="K595" s="108"/>
      <c r="L595" s="245"/>
      <c r="M595" s="108"/>
      <c r="N595" s="108"/>
      <c r="O595" s="108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spans="1:26" ht="14.25" customHeight="1">
      <c r="A596" s="459"/>
      <c r="B596" s="459"/>
      <c r="C596" s="346"/>
      <c r="D596" s="22"/>
      <c r="E596" s="22"/>
      <c r="F596" s="22"/>
      <c r="G596" s="22"/>
      <c r="H596" s="22"/>
      <c r="I596" s="22"/>
      <c r="J596" s="108"/>
      <c r="K596" s="108"/>
      <c r="L596" s="245"/>
      <c r="M596" s="108"/>
      <c r="N596" s="108"/>
      <c r="O596" s="108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spans="1:26" ht="14.25" customHeight="1">
      <c r="A597" s="459"/>
      <c r="B597" s="459"/>
      <c r="C597" s="346"/>
      <c r="D597" s="22"/>
      <c r="E597" s="22"/>
      <c r="F597" s="22"/>
      <c r="G597" s="22"/>
      <c r="H597" s="22"/>
      <c r="I597" s="22"/>
      <c r="J597" s="108"/>
      <c r="K597" s="108"/>
      <c r="L597" s="245"/>
      <c r="M597" s="108"/>
      <c r="N597" s="108"/>
      <c r="O597" s="108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spans="1:26" ht="14.25" customHeight="1">
      <c r="A598" s="459"/>
      <c r="B598" s="459"/>
      <c r="C598" s="346"/>
      <c r="D598" s="22"/>
      <c r="E598" s="22"/>
      <c r="F598" s="22"/>
      <c r="G598" s="22"/>
      <c r="H598" s="22"/>
      <c r="I598" s="22"/>
      <c r="J598" s="108"/>
      <c r="K598" s="108"/>
      <c r="L598" s="245"/>
      <c r="M598" s="108"/>
      <c r="N598" s="108"/>
      <c r="O598" s="108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spans="1:26" ht="14.25" customHeight="1">
      <c r="A599" s="459"/>
      <c r="B599" s="459"/>
      <c r="C599" s="346"/>
      <c r="D599" s="22"/>
      <c r="E599" s="22"/>
      <c r="F599" s="22"/>
      <c r="G599" s="22"/>
      <c r="H599" s="22"/>
      <c r="I599" s="22"/>
      <c r="J599" s="108"/>
      <c r="K599" s="108"/>
      <c r="L599" s="245"/>
      <c r="M599" s="108"/>
      <c r="N599" s="108"/>
      <c r="O599" s="108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spans="1:26" ht="14.25" customHeight="1">
      <c r="A600" s="459"/>
      <c r="B600" s="459"/>
      <c r="C600" s="346"/>
      <c r="D600" s="22"/>
      <c r="E600" s="22"/>
      <c r="F600" s="22"/>
      <c r="G600" s="22"/>
      <c r="H600" s="22"/>
      <c r="I600" s="22"/>
      <c r="J600" s="108"/>
      <c r="K600" s="108"/>
      <c r="L600" s="245"/>
      <c r="M600" s="108"/>
      <c r="N600" s="108"/>
      <c r="O600" s="108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spans="1:26" ht="14.25" customHeight="1">
      <c r="A601" s="459"/>
      <c r="B601" s="459"/>
      <c r="C601" s="346"/>
      <c r="D601" s="22"/>
      <c r="E601" s="22"/>
      <c r="F601" s="22"/>
      <c r="G601" s="22"/>
      <c r="H601" s="22"/>
      <c r="I601" s="22"/>
      <c r="J601" s="108"/>
      <c r="K601" s="108"/>
      <c r="L601" s="245"/>
      <c r="M601" s="108"/>
      <c r="N601" s="108"/>
      <c r="O601" s="108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spans="1:26" ht="14.25" customHeight="1">
      <c r="A602" s="459"/>
      <c r="B602" s="459"/>
      <c r="C602" s="346"/>
      <c r="D602" s="22"/>
      <c r="E602" s="22"/>
      <c r="F602" s="22"/>
      <c r="G602" s="22"/>
      <c r="H602" s="22"/>
      <c r="I602" s="22"/>
      <c r="J602" s="108"/>
      <c r="K602" s="108"/>
      <c r="L602" s="245"/>
      <c r="M602" s="108"/>
      <c r="N602" s="108"/>
      <c r="O602" s="108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spans="1:26" ht="14.25" customHeight="1">
      <c r="A603" s="459"/>
      <c r="B603" s="459"/>
      <c r="C603" s="346"/>
      <c r="D603" s="22"/>
      <c r="E603" s="22"/>
      <c r="F603" s="22"/>
      <c r="G603" s="22"/>
      <c r="H603" s="22"/>
      <c r="I603" s="22"/>
      <c r="J603" s="108"/>
      <c r="K603" s="108"/>
      <c r="L603" s="245"/>
      <c r="M603" s="108"/>
      <c r="N603" s="108"/>
      <c r="O603" s="108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spans="1:26" ht="14.25" customHeight="1">
      <c r="A604" s="459"/>
      <c r="B604" s="459"/>
      <c r="C604" s="346"/>
      <c r="D604" s="22"/>
      <c r="E604" s="22"/>
      <c r="F604" s="22"/>
      <c r="G604" s="22"/>
      <c r="H604" s="22"/>
      <c r="I604" s="22"/>
      <c r="J604" s="108"/>
      <c r="K604" s="108"/>
      <c r="L604" s="245"/>
      <c r="M604" s="108"/>
      <c r="N604" s="108"/>
      <c r="O604" s="108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spans="1:26" ht="14.25" customHeight="1">
      <c r="A605" s="459"/>
      <c r="B605" s="459"/>
      <c r="C605" s="346"/>
      <c r="D605" s="22"/>
      <c r="E605" s="22"/>
      <c r="F605" s="22"/>
      <c r="G605" s="22"/>
      <c r="H605" s="22"/>
      <c r="I605" s="22"/>
      <c r="J605" s="108"/>
      <c r="K605" s="108"/>
      <c r="L605" s="245"/>
      <c r="M605" s="108"/>
      <c r="N605" s="108"/>
      <c r="O605" s="108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spans="1:26" ht="14.25" customHeight="1">
      <c r="A606" s="459"/>
      <c r="B606" s="459"/>
      <c r="C606" s="346"/>
      <c r="D606" s="22"/>
      <c r="E606" s="22"/>
      <c r="F606" s="22"/>
      <c r="G606" s="22"/>
      <c r="H606" s="22"/>
      <c r="I606" s="22"/>
      <c r="J606" s="108"/>
      <c r="K606" s="108"/>
      <c r="L606" s="245"/>
      <c r="M606" s="108"/>
      <c r="N606" s="108"/>
      <c r="O606" s="108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spans="1:26" ht="14.25" customHeight="1">
      <c r="A607" s="459"/>
      <c r="B607" s="459"/>
      <c r="C607" s="346"/>
      <c r="D607" s="22"/>
      <c r="E607" s="22"/>
      <c r="F607" s="22"/>
      <c r="G607" s="22"/>
      <c r="H607" s="22"/>
      <c r="I607" s="22"/>
      <c r="J607" s="108"/>
      <c r="K607" s="108"/>
      <c r="L607" s="245"/>
      <c r="M607" s="108"/>
      <c r="N607" s="108"/>
      <c r="O607" s="108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spans="1:26" ht="14.25" customHeight="1">
      <c r="A608" s="459"/>
      <c r="B608" s="459"/>
      <c r="C608" s="346"/>
      <c r="D608" s="22"/>
      <c r="E608" s="22"/>
      <c r="F608" s="22"/>
      <c r="G608" s="22"/>
      <c r="H608" s="22"/>
      <c r="I608" s="22"/>
      <c r="J608" s="108"/>
      <c r="K608" s="108"/>
      <c r="L608" s="245"/>
      <c r="M608" s="108"/>
      <c r="N608" s="108"/>
      <c r="O608" s="108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spans="1:26" ht="14.25" customHeight="1">
      <c r="A609" s="459"/>
      <c r="B609" s="459"/>
      <c r="C609" s="346"/>
      <c r="D609" s="22"/>
      <c r="E609" s="22"/>
      <c r="F609" s="22"/>
      <c r="G609" s="22"/>
      <c r="H609" s="22"/>
      <c r="I609" s="22"/>
      <c r="J609" s="108"/>
      <c r="K609" s="108"/>
      <c r="L609" s="245"/>
      <c r="M609" s="108"/>
      <c r="N609" s="108"/>
      <c r="O609" s="108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spans="1:26" ht="14.25" customHeight="1">
      <c r="A610" s="459"/>
      <c r="B610" s="459"/>
      <c r="C610" s="346"/>
      <c r="D610" s="22"/>
      <c r="E610" s="22"/>
      <c r="F610" s="22"/>
      <c r="G610" s="22"/>
      <c r="H610" s="22"/>
      <c r="I610" s="22"/>
      <c r="J610" s="108"/>
      <c r="K610" s="108"/>
      <c r="L610" s="245"/>
      <c r="M610" s="108"/>
      <c r="N610" s="108"/>
      <c r="O610" s="108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spans="1:26" ht="14.25" customHeight="1">
      <c r="A611" s="459"/>
      <c r="B611" s="459"/>
      <c r="C611" s="346"/>
      <c r="D611" s="22"/>
      <c r="E611" s="22"/>
      <c r="F611" s="22"/>
      <c r="G611" s="22"/>
      <c r="H611" s="22"/>
      <c r="I611" s="22"/>
      <c r="J611" s="108"/>
      <c r="K611" s="108"/>
      <c r="L611" s="245"/>
      <c r="M611" s="108"/>
      <c r="N611" s="108"/>
      <c r="O611" s="108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spans="1:26" ht="14.25" customHeight="1">
      <c r="A612" s="459"/>
      <c r="B612" s="459"/>
      <c r="C612" s="346"/>
      <c r="D612" s="22"/>
      <c r="E612" s="22"/>
      <c r="F612" s="22"/>
      <c r="G612" s="22"/>
      <c r="H612" s="22"/>
      <c r="I612" s="22"/>
      <c r="J612" s="108"/>
      <c r="K612" s="108"/>
      <c r="L612" s="245"/>
      <c r="M612" s="108"/>
      <c r="N612" s="108"/>
      <c r="O612" s="108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spans="1:26" ht="14.25" customHeight="1">
      <c r="A613" s="459"/>
      <c r="B613" s="459"/>
      <c r="C613" s="346"/>
      <c r="D613" s="22"/>
      <c r="E613" s="22"/>
      <c r="F613" s="22"/>
      <c r="G613" s="22"/>
      <c r="H613" s="22"/>
      <c r="I613" s="22"/>
      <c r="J613" s="108"/>
      <c r="K613" s="108"/>
      <c r="L613" s="245"/>
      <c r="M613" s="108"/>
      <c r="N613" s="108"/>
      <c r="O613" s="108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spans="1:26" ht="14.25" customHeight="1">
      <c r="A614" s="459"/>
      <c r="B614" s="459"/>
      <c r="C614" s="346"/>
      <c r="D614" s="22"/>
      <c r="E614" s="22"/>
      <c r="F614" s="22"/>
      <c r="G614" s="22"/>
      <c r="H614" s="22"/>
      <c r="I614" s="22"/>
      <c r="J614" s="108"/>
      <c r="K614" s="108"/>
      <c r="L614" s="245"/>
      <c r="M614" s="108"/>
      <c r="N614" s="108"/>
      <c r="O614" s="108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spans="1:26" ht="14.25" customHeight="1">
      <c r="A615" s="459"/>
      <c r="B615" s="459"/>
      <c r="C615" s="346"/>
      <c r="D615" s="22"/>
      <c r="E615" s="22"/>
      <c r="F615" s="22"/>
      <c r="G615" s="22"/>
      <c r="H615" s="22"/>
      <c r="I615" s="22"/>
      <c r="J615" s="108"/>
      <c r="K615" s="108"/>
      <c r="L615" s="245"/>
      <c r="M615" s="108"/>
      <c r="N615" s="108"/>
      <c r="O615" s="108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spans="1:26" ht="14.25" customHeight="1">
      <c r="A616" s="459"/>
      <c r="B616" s="459"/>
      <c r="C616" s="346"/>
      <c r="D616" s="22"/>
      <c r="E616" s="22"/>
      <c r="F616" s="22"/>
      <c r="G616" s="22"/>
      <c r="H616" s="22"/>
      <c r="I616" s="22"/>
      <c r="J616" s="108"/>
      <c r="K616" s="108"/>
      <c r="L616" s="245"/>
      <c r="M616" s="108"/>
      <c r="N616" s="108"/>
      <c r="O616" s="108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spans="1:26" ht="14.25" customHeight="1">
      <c r="A617" s="459"/>
      <c r="B617" s="459"/>
      <c r="C617" s="346"/>
      <c r="D617" s="22"/>
      <c r="E617" s="22"/>
      <c r="F617" s="22"/>
      <c r="G617" s="22"/>
      <c r="H617" s="22"/>
      <c r="I617" s="22"/>
      <c r="J617" s="108"/>
      <c r="K617" s="108"/>
      <c r="L617" s="245"/>
      <c r="M617" s="108"/>
      <c r="N617" s="108"/>
      <c r="O617" s="108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spans="1:26" ht="14.25" customHeight="1">
      <c r="A618" s="459"/>
      <c r="B618" s="459"/>
      <c r="C618" s="346"/>
      <c r="D618" s="22"/>
      <c r="E618" s="22"/>
      <c r="F618" s="22"/>
      <c r="G618" s="22"/>
      <c r="H618" s="22"/>
      <c r="I618" s="22"/>
      <c r="J618" s="108"/>
      <c r="K618" s="108"/>
      <c r="L618" s="245"/>
      <c r="M618" s="108"/>
      <c r="N618" s="108"/>
      <c r="O618" s="108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spans="1:26" ht="14.25" customHeight="1">
      <c r="A619" s="459"/>
      <c r="B619" s="459"/>
      <c r="C619" s="346"/>
      <c r="D619" s="22"/>
      <c r="E619" s="22"/>
      <c r="F619" s="22"/>
      <c r="G619" s="22"/>
      <c r="H619" s="22"/>
      <c r="I619" s="22"/>
      <c r="J619" s="108"/>
      <c r="K619" s="108"/>
      <c r="L619" s="245"/>
      <c r="M619" s="108"/>
      <c r="N619" s="108"/>
      <c r="O619" s="108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spans="1:26" ht="14.25" customHeight="1">
      <c r="A620" s="459"/>
      <c r="B620" s="459"/>
      <c r="C620" s="346"/>
      <c r="D620" s="22"/>
      <c r="E620" s="22"/>
      <c r="F620" s="22"/>
      <c r="G620" s="22"/>
      <c r="H620" s="22"/>
      <c r="I620" s="22"/>
      <c r="J620" s="108"/>
      <c r="K620" s="108"/>
      <c r="L620" s="245"/>
      <c r="M620" s="108"/>
      <c r="N620" s="108"/>
      <c r="O620" s="108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spans="1:26" ht="14.25" customHeight="1">
      <c r="A621" s="459"/>
      <c r="B621" s="459"/>
      <c r="C621" s="346"/>
      <c r="D621" s="22"/>
      <c r="E621" s="22"/>
      <c r="F621" s="22"/>
      <c r="G621" s="22"/>
      <c r="H621" s="22"/>
      <c r="I621" s="22"/>
      <c r="J621" s="108"/>
      <c r="K621" s="108"/>
      <c r="L621" s="245"/>
      <c r="M621" s="108"/>
      <c r="N621" s="108"/>
      <c r="O621" s="108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spans="1:26" ht="14.25" customHeight="1">
      <c r="A622" s="459"/>
      <c r="B622" s="459"/>
      <c r="C622" s="346"/>
      <c r="D622" s="22"/>
      <c r="E622" s="22"/>
      <c r="F622" s="22"/>
      <c r="G622" s="22"/>
      <c r="H622" s="22"/>
      <c r="I622" s="22"/>
      <c r="J622" s="108"/>
      <c r="K622" s="108"/>
      <c r="L622" s="245"/>
      <c r="M622" s="108"/>
      <c r="N622" s="108"/>
      <c r="O622" s="108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spans="1:26" ht="14.25" customHeight="1">
      <c r="A623" s="459"/>
      <c r="B623" s="459"/>
      <c r="C623" s="346"/>
      <c r="D623" s="22"/>
      <c r="E623" s="22"/>
      <c r="F623" s="22"/>
      <c r="G623" s="22"/>
      <c r="H623" s="22"/>
      <c r="I623" s="22"/>
      <c r="J623" s="108"/>
      <c r="K623" s="108"/>
      <c r="L623" s="245"/>
      <c r="M623" s="108"/>
      <c r="N623" s="108"/>
      <c r="O623" s="108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spans="1:26" ht="14.25" customHeight="1">
      <c r="A624" s="459"/>
      <c r="B624" s="459"/>
      <c r="C624" s="346"/>
      <c r="D624" s="22"/>
      <c r="E624" s="22"/>
      <c r="F624" s="22"/>
      <c r="G624" s="22"/>
      <c r="H624" s="22"/>
      <c r="I624" s="22"/>
      <c r="J624" s="108"/>
      <c r="K624" s="108"/>
      <c r="L624" s="245"/>
      <c r="M624" s="108"/>
      <c r="N624" s="108"/>
      <c r="O624" s="108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spans="1:26" ht="14.25" customHeight="1">
      <c r="A625" s="459"/>
      <c r="B625" s="459"/>
      <c r="C625" s="346"/>
      <c r="D625" s="22"/>
      <c r="E625" s="22"/>
      <c r="F625" s="22"/>
      <c r="G625" s="22"/>
      <c r="H625" s="22"/>
      <c r="I625" s="22"/>
      <c r="J625" s="108"/>
      <c r="K625" s="108"/>
      <c r="L625" s="245"/>
      <c r="M625" s="108"/>
      <c r="N625" s="108"/>
      <c r="O625" s="108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spans="1:26" ht="14.25" customHeight="1">
      <c r="A626" s="459"/>
      <c r="B626" s="459"/>
      <c r="C626" s="346"/>
      <c r="D626" s="22"/>
      <c r="E626" s="22"/>
      <c r="F626" s="22"/>
      <c r="G626" s="22"/>
      <c r="H626" s="22"/>
      <c r="I626" s="22"/>
      <c r="J626" s="108"/>
      <c r="K626" s="108"/>
      <c r="L626" s="245"/>
      <c r="M626" s="108"/>
      <c r="N626" s="108"/>
      <c r="O626" s="108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spans="1:26" ht="14.25" customHeight="1">
      <c r="A627" s="459"/>
      <c r="B627" s="459"/>
      <c r="C627" s="346"/>
      <c r="D627" s="22"/>
      <c r="E627" s="22"/>
      <c r="F627" s="22"/>
      <c r="G627" s="22"/>
      <c r="H627" s="22"/>
      <c r="I627" s="22"/>
      <c r="J627" s="108"/>
      <c r="K627" s="108"/>
      <c r="L627" s="245"/>
      <c r="M627" s="108"/>
      <c r="N627" s="108"/>
      <c r="O627" s="108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spans="1:26" ht="14.25" customHeight="1">
      <c r="A628" s="459"/>
      <c r="B628" s="459"/>
      <c r="C628" s="346"/>
      <c r="D628" s="22"/>
      <c r="E628" s="22"/>
      <c r="F628" s="22"/>
      <c r="G628" s="22"/>
      <c r="H628" s="22"/>
      <c r="I628" s="22"/>
      <c r="J628" s="108"/>
      <c r="K628" s="108"/>
      <c r="L628" s="245"/>
      <c r="M628" s="108"/>
      <c r="N628" s="108"/>
      <c r="O628" s="108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spans="1:26" ht="14.25" customHeight="1">
      <c r="A629" s="459"/>
      <c r="B629" s="459"/>
      <c r="C629" s="346"/>
      <c r="D629" s="22"/>
      <c r="E629" s="22"/>
      <c r="F629" s="22"/>
      <c r="G629" s="22"/>
      <c r="H629" s="22"/>
      <c r="I629" s="22"/>
      <c r="J629" s="108"/>
      <c r="K629" s="108"/>
      <c r="L629" s="245"/>
      <c r="M629" s="108"/>
      <c r="N629" s="108"/>
      <c r="O629" s="108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spans="1:26" ht="14.25" customHeight="1">
      <c r="A630" s="459"/>
      <c r="B630" s="459"/>
      <c r="C630" s="346"/>
      <c r="D630" s="22"/>
      <c r="E630" s="22"/>
      <c r="F630" s="22"/>
      <c r="G630" s="22"/>
      <c r="H630" s="22"/>
      <c r="I630" s="22"/>
      <c r="J630" s="108"/>
      <c r="K630" s="108"/>
      <c r="L630" s="245"/>
      <c r="M630" s="108"/>
      <c r="N630" s="108"/>
      <c r="O630" s="108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spans="1:26" ht="14.25" customHeight="1">
      <c r="A631" s="459"/>
      <c r="B631" s="459"/>
      <c r="C631" s="346"/>
      <c r="D631" s="22"/>
      <c r="E631" s="22"/>
      <c r="F631" s="22"/>
      <c r="G631" s="22"/>
      <c r="H631" s="22"/>
      <c r="I631" s="22"/>
      <c r="J631" s="108"/>
      <c r="K631" s="108"/>
      <c r="L631" s="245"/>
      <c r="M631" s="108"/>
      <c r="N631" s="108"/>
      <c r="O631" s="108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spans="1:26" ht="14.25" customHeight="1">
      <c r="A632" s="459"/>
      <c r="B632" s="459"/>
      <c r="C632" s="346"/>
      <c r="D632" s="22"/>
      <c r="E632" s="22"/>
      <c r="F632" s="22"/>
      <c r="G632" s="22"/>
      <c r="H632" s="22"/>
      <c r="I632" s="22"/>
      <c r="J632" s="108"/>
      <c r="K632" s="108"/>
      <c r="L632" s="245"/>
      <c r="M632" s="108"/>
      <c r="N632" s="108"/>
      <c r="O632" s="108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spans="1:26" ht="14.25" customHeight="1">
      <c r="A633" s="459"/>
      <c r="B633" s="459"/>
      <c r="C633" s="346"/>
      <c r="D633" s="22"/>
      <c r="E633" s="22"/>
      <c r="F633" s="22"/>
      <c r="G633" s="22"/>
      <c r="H633" s="22"/>
      <c r="I633" s="22"/>
      <c r="J633" s="108"/>
      <c r="K633" s="108"/>
      <c r="L633" s="245"/>
      <c r="M633" s="108"/>
      <c r="N633" s="108"/>
      <c r="O633" s="108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spans="1:26" ht="14.25" customHeight="1">
      <c r="A634" s="459"/>
      <c r="B634" s="459"/>
      <c r="C634" s="346"/>
      <c r="D634" s="22"/>
      <c r="E634" s="22"/>
      <c r="F634" s="22"/>
      <c r="G634" s="22"/>
      <c r="H634" s="22"/>
      <c r="I634" s="22"/>
      <c r="J634" s="108"/>
      <c r="K634" s="108"/>
      <c r="L634" s="245"/>
      <c r="M634" s="108"/>
      <c r="N634" s="108"/>
      <c r="O634" s="108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spans="1:26" ht="14.25" customHeight="1">
      <c r="A635" s="459"/>
      <c r="B635" s="459"/>
      <c r="C635" s="346"/>
      <c r="D635" s="22"/>
      <c r="E635" s="22"/>
      <c r="F635" s="22"/>
      <c r="G635" s="22"/>
      <c r="H635" s="22"/>
      <c r="I635" s="22"/>
      <c r="J635" s="108"/>
      <c r="K635" s="108"/>
      <c r="L635" s="245"/>
      <c r="M635" s="108"/>
      <c r="N635" s="108"/>
      <c r="O635" s="108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spans="1:26" ht="14.25" customHeight="1">
      <c r="A636" s="459"/>
      <c r="B636" s="459"/>
      <c r="C636" s="346"/>
      <c r="D636" s="22"/>
      <c r="E636" s="22"/>
      <c r="F636" s="22"/>
      <c r="G636" s="22"/>
      <c r="H636" s="22"/>
      <c r="I636" s="22"/>
      <c r="J636" s="108"/>
      <c r="K636" s="108"/>
      <c r="L636" s="245"/>
      <c r="M636" s="108"/>
      <c r="N636" s="108"/>
      <c r="O636" s="108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spans="1:26" ht="14.25" customHeight="1">
      <c r="A637" s="459"/>
      <c r="B637" s="459"/>
      <c r="C637" s="346"/>
      <c r="D637" s="22"/>
      <c r="E637" s="22"/>
      <c r="F637" s="22"/>
      <c r="G637" s="22"/>
      <c r="H637" s="22"/>
      <c r="I637" s="22"/>
      <c r="J637" s="108"/>
      <c r="K637" s="108"/>
      <c r="L637" s="245"/>
      <c r="M637" s="108"/>
      <c r="N637" s="108"/>
      <c r="O637" s="108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spans="1:26" ht="14.25" customHeight="1">
      <c r="A638" s="459"/>
      <c r="B638" s="459"/>
      <c r="C638" s="346"/>
      <c r="D638" s="22"/>
      <c r="E638" s="22"/>
      <c r="F638" s="22"/>
      <c r="G638" s="22"/>
      <c r="H638" s="22"/>
      <c r="I638" s="22"/>
      <c r="J638" s="108"/>
      <c r="K638" s="108"/>
      <c r="L638" s="245"/>
      <c r="M638" s="108"/>
      <c r="N638" s="108"/>
      <c r="O638" s="108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spans="1:26" ht="14.25" customHeight="1">
      <c r="A639" s="459"/>
      <c r="B639" s="459"/>
      <c r="C639" s="346"/>
      <c r="D639" s="22"/>
      <c r="E639" s="22"/>
      <c r="F639" s="22"/>
      <c r="G639" s="22"/>
      <c r="H639" s="22"/>
      <c r="I639" s="22"/>
      <c r="J639" s="108"/>
      <c r="K639" s="108"/>
      <c r="L639" s="245"/>
      <c r="M639" s="108"/>
      <c r="N639" s="108"/>
      <c r="O639" s="108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spans="1:26" ht="14.25" customHeight="1">
      <c r="A640" s="459"/>
      <c r="B640" s="459"/>
      <c r="C640" s="346"/>
      <c r="D640" s="22"/>
      <c r="E640" s="22"/>
      <c r="F640" s="22"/>
      <c r="G640" s="22"/>
      <c r="H640" s="22"/>
      <c r="I640" s="22"/>
      <c r="J640" s="108"/>
      <c r="K640" s="108"/>
      <c r="L640" s="245"/>
      <c r="M640" s="108"/>
      <c r="N640" s="108"/>
      <c r="O640" s="108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spans="1:26" ht="14.25" customHeight="1">
      <c r="A641" s="459"/>
      <c r="B641" s="459"/>
      <c r="C641" s="346"/>
      <c r="D641" s="22"/>
      <c r="E641" s="22"/>
      <c r="F641" s="22"/>
      <c r="G641" s="22"/>
      <c r="H641" s="22"/>
      <c r="I641" s="22"/>
      <c r="J641" s="108"/>
      <c r="K641" s="108"/>
      <c r="L641" s="245"/>
      <c r="M641" s="108"/>
      <c r="N641" s="108"/>
      <c r="O641" s="108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spans="1:26" ht="14.25" customHeight="1">
      <c r="A642" s="459"/>
      <c r="B642" s="459"/>
      <c r="C642" s="346"/>
      <c r="D642" s="22"/>
      <c r="E642" s="22"/>
      <c r="F642" s="22"/>
      <c r="G642" s="22"/>
      <c r="H642" s="22"/>
      <c r="I642" s="22"/>
      <c r="J642" s="108"/>
      <c r="K642" s="108"/>
      <c r="L642" s="245"/>
      <c r="M642" s="108"/>
      <c r="N642" s="108"/>
      <c r="O642" s="108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spans="1:26" ht="14.25" customHeight="1">
      <c r="A643" s="459"/>
      <c r="B643" s="459"/>
      <c r="C643" s="346"/>
      <c r="D643" s="22"/>
      <c r="E643" s="22"/>
      <c r="F643" s="22"/>
      <c r="G643" s="22"/>
      <c r="H643" s="22"/>
      <c r="I643" s="22"/>
      <c r="J643" s="108"/>
      <c r="K643" s="108"/>
      <c r="L643" s="245"/>
      <c r="M643" s="108"/>
      <c r="N643" s="108"/>
      <c r="O643" s="108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spans="1:26" ht="14.25" customHeight="1">
      <c r="A644" s="459"/>
      <c r="B644" s="459"/>
      <c r="C644" s="346"/>
      <c r="D644" s="22"/>
      <c r="E644" s="22"/>
      <c r="F644" s="22"/>
      <c r="G644" s="22"/>
      <c r="H644" s="22"/>
      <c r="I644" s="22"/>
      <c r="J644" s="108"/>
      <c r="K644" s="108"/>
      <c r="L644" s="245"/>
      <c r="M644" s="108"/>
      <c r="N644" s="108"/>
      <c r="O644" s="108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spans="1:26" ht="14.25" customHeight="1">
      <c r="A645" s="459"/>
      <c r="B645" s="459"/>
      <c r="C645" s="346"/>
      <c r="D645" s="22"/>
      <c r="E645" s="22"/>
      <c r="F645" s="22"/>
      <c r="G645" s="22"/>
      <c r="H645" s="22"/>
      <c r="I645" s="22"/>
      <c r="J645" s="108"/>
      <c r="K645" s="108"/>
      <c r="L645" s="245"/>
      <c r="M645" s="108"/>
      <c r="N645" s="108"/>
      <c r="O645" s="108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spans="1:26" ht="14.25" customHeight="1">
      <c r="A646" s="459"/>
      <c r="B646" s="459"/>
      <c r="C646" s="346"/>
      <c r="D646" s="22"/>
      <c r="E646" s="22"/>
      <c r="F646" s="22"/>
      <c r="G646" s="22"/>
      <c r="H646" s="22"/>
      <c r="I646" s="22"/>
      <c r="J646" s="108"/>
      <c r="K646" s="108"/>
      <c r="L646" s="245"/>
      <c r="M646" s="108"/>
      <c r="N646" s="108"/>
      <c r="O646" s="108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spans="1:26" ht="14.25" customHeight="1">
      <c r="A647" s="459"/>
      <c r="B647" s="459"/>
      <c r="C647" s="346"/>
      <c r="D647" s="22"/>
      <c r="E647" s="22"/>
      <c r="F647" s="22"/>
      <c r="G647" s="22"/>
      <c r="H647" s="22"/>
      <c r="I647" s="22"/>
      <c r="J647" s="108"/>
      <c r="K647" s="108"/>
      <c r="L647" s="245"/>
      <c r="M647" s="108"/>
      <c r="N647" s="108"/>
      <c r="O647" s="108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spans="1:26" ht="14.25" customHeight="1">
      <c r="A648" s="459"/>
      <c r="B648" s="459"/>
      <c r="C648" s="346"/>
      <c r="D648" s="22"/>
      <c r="E648" s="22"/>
      <c r="F648" s="22"/>
      <c r="G648" s="22"/>
      <c r="H648" s="22"/>
      <c r="I648" s="22"/>
      <c r="J648" s="108"/>
      <c r="K648" s="108"/>
      <c r="L648" s="245"/>
      <c r="M648" s="108"/>
      <c r="N648" s="108"/>
      <c r="O648" s="108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spans="1:26" ht="14.25" customHeight="1">
      <c r="A649" s="459"/>
      <c r="B649" s="459"/>
      <c r="C649" s="346"/>
      <c r="D649" s="22"/>
      <c r="E649" s="22"/>
      <c r="F649" s="22"/>
      <c r="G649" s="22"/>
      <c r="H649" s="22"/>
      <c r="I649" s="22"/>
      <c r="J649" s="108"/>
      <c r="K649" s="108"/>
      <c r="L649" s="245"/>
      <c r="M649" s="108"/>
      <c r="N649" s="108"/>
      <c r="O649" s="108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spans="1:26" ht="14.25" customHeight="1">
      <c r="A650" s="459"/>
      <c r="B650" s="459"/>
      <c r="C650" s="346"/>
      <c r="D650" s="22"/>
      <c r="E650" s="22"/>
      <c r="F650" s="22"/>
      <c r="G650" s="22"/>
      <c r="H650" s="22"/>
      <c r="I650" s="22"/>
      <c r="J650" s="108"/>
      <c r="K650" s="108"/>
      <c r="L650" s="245"/>
      <c r="M650" s="108"/>
      <c r="N650" s="108"/>
      <c r="O650" s="108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spans="1:26" ht="14.25" customHeight="1">
      <c r="A651" s="459"/>
      <c r="B651" s="459"/>
      <c r="C651" s="346"/>
      <c r="D651" s="22"/>
      <c r="E651" s="22"/>
      <c r="F651" s="22"/>
      <c r="G651" s="22"/>
      <c r="H651" s="22"/>
      <c r="I651" s="22"/>
      <c r="J651" s="108"/>
      <c r="K651" s="108"/>
      <c r="L651" s="245"/>
      <c r="M651" s="108"/>
      <c r="N651" s="108"/>
      <c r="O651" s="108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spans="1:26" ht="14.25" customHeight="1">
      <c r="A652" s="459"/>
      <c r="B652" s="459"/>
      <c r="C652" s="346"/>
      <c r="D652" s="22"/>
      <c r="E652" s="22"/>
      <c r="F652" s="22"/>
      <c r="G652" s="22"/>
      <c r="H652" s="22"/>
      <c r="I652" s="22"/>
      <c r="J652" s="108"/>
      <c r="K652" s="108"/>
      <c r="L652" s="245"/>
      <c r="M652" s="108"/>
      <c r="N652" s="108"/>
      <c r="O652" s="108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spans="1:26" ht="14.25" customHeight="1">
      <c r="A653" s="459"/>
      <c r="B653" s="459"/>
      <c r="C653" s="346"/>
      <c r="D653" s="22"/>
      <c r="E653" s="22"/>
      <c r="F653" s="22"/>
      <c r="G653" s="22"/>
      <c r="H653" s="22"/>
      <c r="I653" s="22"/>
      <c r="J653" s="108"/>
      <c r="K653" s="108"/>
      <c r="L653" s="245"/>
      <c r="M653" s="108"/>
      <c r="N653" s="108"/>
      <c r="O653" s="108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spans="1:26" ht="14.25" customHeight="1">
      <c r="A654" s="459"/>
      <c r="B654" s="459"/>
      <c r="C654" s="346"/>
      <c r="D654" s="22"/>
      <c r="E654" s="22"/>
      <c r="F654" s="22"/>
      <c r="G654" s="22"/>
      <c r="H654" s="22"/>
      <c r="I654" s="22"/>
      <c r="J654" s="108"/>
      <c r="K654" s="108"/>
      <c r="L654" s="245"/>
      <c r="M654" s="108"/>
      <c r="N654" s="108"/>
      <c r="O654" s="108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spans="1:26" ht="14.25" customHeight="1">
      <c r="A655" s="459"/>
      <c r="B655" s="459"/>
      <c r="C655" s="346"/>
      <c r="D655" s="22"/>
      <c r="E655" s="22"/>
      <c r="F655" s="22"/>
      <c r="G655" s="22"/>
      <c r="H655" s="22"/>
      <c r="I655" s="22"/>
      <c r="J655" s="108"/>
      <c r="K655" s="108"/>
      <c r="L655" s="245"/>
      <c r="M655" s="108"/>
      <c r="N655" s="108"/>
      <c r="O655" s="108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spans="1:26" ht="14.25" customHeight="1">
      <c r="A656" s="459"/>
      <c r="B656" s="459"/>
      <c r="C656" s="346"/>
      <c r="D656" s="22"/>
      <c r="E656" s="22"/>
      <c r="F656" s="22"/>
      <c r="G656" s="22"/>
      <c r="H656" s="22"/>
      <c r="I656" s="22"/>
      <c r="J656" s="108"/>
      <c r="K656" s="108"/>
      <c r="L656" s="245"/>
      <c r="M656" s="108"/>
      <c r="N656" s="108"/>
      <c r="O656" s="108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spans="1:26" ht="14.25" customHeight="1">
      <c r="A657" s="459"/>
      <c r="B657" s="459"/>
      <c r="C657" s="346"/>
      <c r="D657" s="22"/>
      <c r="E657" s="22"/>
      <c r="F657" s="22"/>
      <c r="G657" s="22"/>
      <c r="H657" s="22"/>
      <c r="I657" s="22"/>
      <c r="J657" s="108"/>
      <c r="K657" s="108"/>
      <c r="L657" s="245"/>
      <c r="M657" s="108"/>
      <c r="N657" s="108"/>
      <c r="O657" s="108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spans="1:26" ht="14.25" customHeight="1">
      <c r="A658" s="459"/>
      <c r="B658" s="459"/>
      <c r="C658" s="346"/>
      <c r="D658" s="22"/>
      <c r="E658" s="22"/>
      <c r="F658" s="22"/>
      <c r="G658" s="22"/>
      <c r="H658" s="22"/>
      <c r="I658" s="22"/>
      <c r="J658" s="108"/>
      <c r="K658" s="108"/>
      <c r="L658" s="245"/>
      <c r="M658" s="108"/>
      <c r="N658" s="108"/>
      <c r="O658" s="108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spans="1:26" ht="14.25" customHeight="1">
      <c r="A659" s="459"/>
      <c r="B659" s="459"/>
      <c r="C659" s="346"/>
      <c r="D659" s="22"/>
      <c r="E659" s="22"/>
      <c r="F659" s="22"/>
      <c r="G659" s="22"/>
      <c r="H659" s="22"/>
      <c r="I659" s="22"/>
      <c r="J659" s="108"/>
      <c r="K659" s="108"/>
      <c r="L659" s="245"/>
      <c r="M659" s="108"/>
      <c r="N659" s="108"/>
      <c r="O659" s="108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spans="1:26" ht="14.25" customHeight="1">
      <c r="A660" s="459"/>
      <c r="B660" s="459"/>
      <c r="C660" s="346"/>
      <c r="D660" s="22"/>
      <c r="E660" s="22"/>
      <c r="F660" s="22"/>
      <c r="G660" s="22"/>
      <c r="H660" s="22"/>
      <c r="I660" s="22"/>
      <c r="J660" s="108"/>
      <c r="K660" s="108"/>
      <c r="L660" s="245"/>
      <c r="M660" s="108"/>
      <c r="N660" s="108"/>
      <c r="O660" s="108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spans="1:26" ht="14.25" customHeight="1">
      <c r="A661" s="459"/>
      <c r="B661" s="459"/>
      <c r="C661" s="346"/>
      <c r="D661" s="22"/>
      <c r="E661" s="22"/>
      <c r="F661" s="22"/>
      <c r="G661" s="22"/>
      <c r="H661" s="22"/>
      <c r="I661" s="22"/>
      <c r="J661" s="108"/>
      <c r="K661" s="108"/>
      <c r="L661" s="245"/>
      <c r="M661" s="108"/>
      <c r="N661" s="108"/>
      <c r="O661" s="108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spans="1:26" ht="14.25" customHeight="1">
      <c r="A662" s="459"/>
      <c r="B662" s="459"/>
      <c r="C662" s="346"/>
      <c r="D662" s="22"/>
      <c r="E662" s="22"/>
      <c r="F662" s="22"/>
      <c r="G662" s="22"/>
      <c r="H662" s="22"/>
      <c r="I662" s="22"/>
      <c r="J662" s="108"/>
      <c r="K662" s="108"/>
      <c r="L662" s="245"/>
      <c r="M662" s="108"/>
      <c r="N662" s="108"/>
      <c r="O662" s="108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spans="1:26" ht="14.25" customHeight="1">
      <c r="A663" s="459"/>
      <c r="B663" s="459"/>
      <c r="C663" s="346"/>
      <c r="D663" s="22"/>
      <c r="E663" s="22"/>
      <c r="F663" s="22"/>
      <c r="G663" s="22"/>
      <c r="H663" s="22"/>
      <c r="I663" s="22"/>
      <c r="J663" s="108"/>
      <c r="K663" s="108"/>
      <c r="L663" s="245"/>
      <c r="M663" s="108"/>
      <c r="N663" s="108"/>
      <c r="O663" s="108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spans="1:26" ht="14.25" customHeight="1">
      <c r="A664" s="459"/>
      <c r="B664" s="459"/>
      <c r="C664" s="346"/>
      <c r="D664" s="22"/>
      <c r="E664" s="22"/>
      <c r="F664" s="22"/>
      <c r="G664" s="22"/>
      <c r="H664" s="22"/>
      <c r="I664" s="22"/>
      <c r="J664" s="108"/>
      <c r="K664" s="108"/>
      <c r="L664" s="245"/>
      <c r="M664" s="108"/>
      <c r="N664" s="108"/>
      <c r="O664" s="108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spans="1:26" ht="14.25" customHeight="1">
      <c r="A665" s="459"/>
      <c r="B665" s="459"/>
      <c r="C665" s="346"/>
      <c r="D665" s="22"/>
      <c r="E665" s="22"/>
      <c r="F665" s="22"/>
      <c r="G665" s="22"/>
      <c r="H665" s="22"/>
      <c r="I665" s="22"/>
      <c r="J665" s="108"/>
      <c r="K665" s="108"/>
      <c r="L665" s="245"/>
      <c r="M665" s="108"/>
      <c r="N665" s="108"/>
      <c r="O665" s="108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spans="1:26" ht="14.25" customHeight="1">
      <c r="A666" s="459"/>
      <c r="B666" s="459"/>
      <c r="C666" s="346"/>
      <c r="D666" s="22"/>
      <c r="E666" s="22"/>
      <c r="F666" s="22"/>
      <c r="G666" s="22"/>
      <c r="H666" s="22"/>
      <c r="I666" s="22"/>
      <c r="J666" s="108"/>
      <c r="K666" s="108"/>
      <c r="L666" s="245"/>
      <c r="M666" s="108"/>
      <c r="N666" s="108"/>
      <c r="O666" s="108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spans="1:26" ht="14.25" customHeight="1">
      <c r="A667" s="459"/>
      <c r="B667" s="459"/>
      <c r="C667" s="346"/>
      <c r="D667" s="22"/>
      <c r="E667" s="22"/>
      <c r="F667" s="22"/>
      <c r="G667" s="22"/>
      <c r="H667" s="22"/>
      <c r="I667" s="22"/>
      <c r="J667" s="108"/>
      <c r="K667" s="108"/>
      <c r="L667" s="245"/>
      <c r="M667" s="108"/>
      <c r="N667" s="108"/>
      <c r="O667" s="108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spans="1:26" ht="14.25" customHeight="1">
      <c r="A668" s="459"/>
      <c r="B668" s="459"/>
      <c r="C668" s="346"/>
      <c r="D668" s="22"/>
      <c r="E668" s="22"/>
      <c r="F668" s="22"/>
      <c r="G668" s="22"/>
      <c r="H668" s="22"/>
      <c r="I668" s="22"/>
      <c r="J668" s="108"/>
      <c r="K668" s="108"/>
      <c r="L668" s="245"/>
      <c r="M668" s="108"/>
      <c r="N668" s="108"/>
      <c r="O668" s="108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spans="1:26" ht="14.25" customHeight="1">
      <c r="A669" s="459"/>
      <c r="B669" s="459"/>
      <c r="C669" s="346"/>
      <c r="D669" s="22"/>
      <c r="E669" s="22"/>
      <c r="F669" s="22"/>
      <c r="G669" s="22"/>
      <c r="H669" s="22"/>
      <c r="I669" s="22"/>
      <c r="J669" s="108"/>
      <c r="K669" s="108"/>
      <c r="L669" s="245"/>
      <c r="M669" s="108"/>
      <c r="N669" s="108"/>
      <c r="O669" s="108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spans="1:26" ht="14.25" customHeight="1">
      <c r="A670" s="459"/>
      <c r="B670" s="459"/>
      <c r="C670" s="346"/>
      <c r="D670" s="22"/>
      <c r="E670" s="22"/>
      <c r="F670" s="22"/>
      <c r="G670" s="22"/>
      <c r="H670" s="22"/>
      <c r="I670" s="22"/>
      <c r="J670" s="108"/>
      <c r="K670" s="108"/>
      <c r="L670" s="245"/>
      <c r="M670" s="108"/>
      <c r="N670" s="108"/>
      <c r="O670" s="108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spans="1:26" ht="14.25" customHeight="1">
      <c r="A671" s="459"/>
      <c r="B671" s="459"/>
      <c r="C671" s="346"/>
      <c r="D671" s="22"/>
      <c r="E671" s="22"/>
      <c r="F671" s="22"/>
      <c r="G671" s="22"/>
      <c r="H671" s="22"/>
      <c r="I671" s="22"/>
      <c r="J671" s="108"/>
      <c r="K671" s="108"/>
      <c r="L671" s="245"/>
      <c r="M671" s="108"/>
      <c r="N671" s="108"/>
      <c r="O671" s="108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spans="1:26" ht="14.25" customHeight="1">
      <c r="A672" s="459"/>
      <c r="B672" s="459"/>
      <c r="C672" s="346"/>
      <c r="D672" s="22"/>
      <c r="E672" s="22"/>
      <c r="F672" s="22"/>
      <c r="G672" s="22"/>
      <c r="H672" s="22"/>
      <c r="I672" s="22"/>
      <c r="J672" s="108"/>
      <c r="K672" s="108"/>
      <c r="L672" s="245"/>
      <c r="M672" s="108"/>
      <c r="N672" s="108"/>
      <c r="O672" s="108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spans="1:26" ht="14.25" customHeight="1">
      <c r="A673" s="459"/>
      <c r="B673" s="459"/>
      <c r="C673" s="346"/>
      <c r="D673" s="22"/>
      <c r="E673" s="22"/>
      <c r="F673" s="22"/>
      <c r="G673" s="22"/>
      <c r="H673" s="22"/>
      <c r="I673" s="22"/>
      <c r="J673" s="108"/>
      <c r="K673" s="108"/>
      <c r="L673" s="245"/>
      <c r="M673" s="108"/>
      <c r="N673" s="108"/>
      <c r="O673" s="108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spans="1:26" ht="14.25" customHeight="1">
      <c r="A674" s="459"/>
      <c r="B674" s="459"/>
      <c r="C674" s="346"/>
      <c r="D674" s="22"/>
      <c r="E674" s="22"/>
      <c r="F674" s="22"/>
      <c r="G674" s="22"/>
      <c r="H674" s="22"/>
      <c r="I674" s="22"/>
      <c r="J674" s="108"/>
      <c r="K674" s="108"/>
      <c r="L674" s="245"/>
      <c r="M674" s="108"/>
      <c r="N674" s="108"/>
      <c r="O674" s="108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spans="1:26" ht="14.25" customHeight="1">
      <c r="A675" s="459"/>
      <c r="B675" s="459"/>
      <c r="C675" s="346"/>
      <c r="D675" s="22"/>
      <c r="E675" s="22"/>
      <c r="F675" s="22"/>
      <c r="G675" s="22"/>
      <c r="H675" s="22"/>
      <c r="I675" s="22"/>
      <c r="J675" s="108"/>
      <c r="K675" s="108"/>
      <c r="L675" s="245"/>
      <c r="M675" s="108"/>
      <c r="N675" s="108"/>
      <c r="O675" s="108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spans="1:26" ht="14.25" customHeight="1">
      <c r="A676" s="459"/>
      <c r="B676" s="459"/>
      <c r="C676" s="346"/>
      <c r="D676" s="22"/>
      <c r="E676" s="22"/>
      <c r="F676" s="22"/>
      <c r="G676" s="22"/>
      <c r="H676" s="22"/>
      <c r="I676" s="22"/>
      <c r="J676" s="108"/>
      <c r="K676" s="108"/>
      <c r="L676" s="245"/>
      <c r="M676" s="108"/>
      <c r="N676" s="108"/>
      <c r="O676" s="108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spans="1:26" ht="14.25" customHeight="1">
      <c r="A677" s="459"/>
      <c r="B677" s="459"/>
      <c r="C677" s="346"/>
      <c r="D677" s="22"/>
      <c r="E677" s="22"/>
      <c r="F677" s="22"/>
      <c r="G677" s="22"/>
      <c r="H677" s="22"/>
      <c r="I677" s="22"/>
      <c r="J677" s="108"/>
      <c r="K677" s="108"/>
      <c r="L677" s="245"/>
      <c r="M677" s="108"/>
      <c r="N677" s="108"/>
      <c r="O677" s="108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spans="1:26" ht="14.25" customHeight="1">
      <c r="A678" s="459"/>
      <c r="B678" s="459"/>
      <c r="C678" s="346"/>
      <c r="D678" s="22"/>
      <c r="E678" s="22"/>
      <c r="F678" s="22"/>
      <c r="G678" s="22"/>
      <c r="H678" s="22"/>
      <c r="I678" s="22"/>
      <c r="J678" s="108"/>
      <c r="K678" s="108"/>
      <c r="L678" s="245"/>
      <c r="M678" s="108"/>
      <c r="N678" s="108"/>
      <c r="O678" s="108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spans="1:26" ht="14.25" customHeight="1">
      <c r="A679" s="459"/>
      <c r="B679" s="459"/>
      <c r="C679" s="346"/>
      <c r="D679" s="22"/>
      <c r="E679" s="22"/>
      <c r="F679" s="22"/>
      <c r="G679" s="22"/>
      <c r="H679" s="22"/>
      <c r="I679" s="22"/>
      <c r="J679" s="108"/>
      <c r="K679" s="108"/>
      <c r="L679" s="245"/>
      <c r="M679" s="108"/>
      <c r="N679" s="108"/>
      <c r="O679" s="108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spans="1:26" ht="14.25" customHeight="1">
      <c r="A680" s="459"/>
      <c r="B680" s="459"/>
      <c r="C680" s="346"/>
      <c r="D680" s="22"/>
      <c r="E680" s="22"/>
      <c r="F680" s="22"/>
      <c r="G680" s="22"/>
      <c r="H680" s="22"/>
      <c r="I680" s="22"/>
      <c r="J680" s="108"/>
      <c r="K680" s="108"/>
      <c r="L680" s="245"/>
      <c r="M680" s="108"/>
      <c r="N680" s="108"/>
      <c r="O680" s="108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spans="1:26" ht="14.25" customHeight="1">
      <c r="A681" s="459"/>
      <c r="B681" s="459"/>
      <c r="C681" s="346"/>
      <c r="D681" s="22"/>
      <c r="E681" s="22"/>
      <c r="F681" s="22"/>
      <c r="G681" s="22"/>
      <c r="H681" s="22"/>
      <c r="I681" s="22"/>
      <c r="J681" s="108"/>
      <c r="K681" s="108"/>
      <c r="L681" s="245"/>
      <c r="M681" s="108"/>
      <c r="N681" s="108"/>
      <c r="O681" s="108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spans="1:26" ht="14.25" customHeight="1">
      <c r="A682" s="459"/>
      <c r="B682" s="459"/>
      <c r="C682" s="346"/>
      <c r="D682" s="22"/>
      <c r="E682" s="22"/>
      <c r="F682" s="22"/>
      <c r="G682" s="22"/>
      <c r="H682" s="22"/>
      <c r="I682" s="22"/>
      <c r="J682" s="108"/>
      <c r="K682" s="108"/>
      <c r="L682" s="245"/>
      <c r="M682" s="108"/>
      <c r="N682" s="108"/>
      <c r="O682" s="108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spans="1:26" ht="14.25" customHeight="1">
      <c r="A683" s="459"/>
      <c r="B683" s="459"/>
      <c r="C683" s="346"/>
      <c r="D683" s="22"/>
      <c r="E683" s="22"/>
      <c r="F683" s="22"/>
      <c r="G683" s="22"/>
      <c r="H683" s="22"/>
      <c r="I683" s="22"/>
      <c r="J683" s="108"/>
      <c r="K683" s="108"/>
      <c r="L683" s="245"/>
      <c r="M683" s="108"/>
      <c r="N683" s="108"/>
      <c r="O683" s="108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spans="1:26" ht="14.25" customHeight="1">
      <c r="A684" s="459"/>
      <c r="B684" s="459"/>
      <c r="C684" s="346"/>
      <c r="D684" s="22"/>
      <c r="E684" s="22"/>
      <c r="F684" s="22"/>
      <c r="G684" s="22"/>
      <c r="H684" s="22"/>
      <c r="I684" s="22"/>
      <c r="J684" s="108"/>
      <c r="K684" s="108"/>
      <c r="L684" s="245"/>
      <c r="M684" s="108"/>
      <c r="N684" s="108"/>
      <c r="O684" s="108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spans="1:26" ht="14.25" customHeight="1">
      <c r="A685" s="459"/>
      <c r="B685" s="459"/>
      <c r="C685" s="346"/>
      <c r="D685" s="22"/>
      <c r="E685" s="22"/>
      <c r="F685" s="22"/>
      <c r="G685" s="22"/>
      <c r="H685" s="22"/>
      <c r="I685" s="22"/>
      <c r="J685" s="108"/>
      <c r="K685" s="108"/>
      <c r="L685" s="245"/>
      <c r="M685" s="108"/>
      <c r="N685" s="108"/>
      <c r="O685" s="108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spans="1:26" ht="14.25" customHeight="1">
      <c r="A686" s="459"/>
      <c r="B686" s="459"/>
      <c r="C686" s="346"/>
      <c r="D686" s="22"/>
      <c r="E686" s="22"/>
      <c r="F686" s="22"/>
      <c r="G686" s="22"/>
      <c r="H686" s="22"/>
      <c r="I686" s="22"/>
      <c r="J686" s="108"/>
      <c r="K686" s="108"/>
      <c r="L686" s="245"/>
      <c r="M686" s="108"/>
      <c r="N686" s="108"/>
      <c r="O686" s="108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spans="1:26" ht="14.25" customHeight="1">
      <c r="A687" s="459"/>
      <c r="B687" s="459"/>
      <c r="C687" s="346"/>
      <c r="D687" s="22"/>
      <c r="E687" s="22"/>
      <c r="F687" s="22"/>
      <c r="G687" s="22"/>
      <c r="H687" s="22"/>
      <c r="I687" s="22"/>
      <c r="J687" s="108"/>
      <c r="K687" s="108"/>
      <c r="L687" s="245"/>
      <c r="M687" s="108"/>
      <c r="N687" s="108"/>
      <c r="O687" s="108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spans="1:26" ht="14.25" customHeight="1">
      <c r="A688" s="459"/>
      <c r="B688" s="459"/>
      <c r="C688" s="346"/>
      <c r="D688" s="22"/>
      <c r="E688" s="22"/>
      <c r="F688" s="22"/>
      <c r="G688" s="22"/>
      <c r="H688" s="22"/>
      <c r="I688" s="22"/>
      <c r="J688" s="108"/>
      <c r="K688" s="108"/>
      <c r="L688" s="245"/>
      <c r="M688" s="108"/>
      <c r="N688" s="108"/>
      <c r="O688" s="108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spans="1:26" ht="14.25" customHeight="1">
      <c r="A689" s="459"/>
      <c r="B689" s="459"/>
      <c r="C689" s="346"/>
      <c r="D689" s="22"/>
      <c r="E689" s="22"/>
      <c r="F689" s="22"/>
      <c r="G689" s="22"/>
      <c r="H689" s="22"/>
      <c r="I689" s="22"/>
      <c r="J689" s="108"/>
      <c r="K689" s="108"/>
      <c r="L689" s="245"/>
      <c r="M689" s="108"/>
      <c r="N689" s="108"/>
      <c r="O689" s="108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spans="1:26" ht="14.25" customHeight="1">
      <c r="A690" s="459"/>
      <c r="B690" s="459"/>
      <c r="C690" s="346"/>
      <c r="D690" s="22"/>
      <c r="E690" s="22"/>
      <c r="F690" s="22"/>
      <c r="G690" s="22"/>
      <c r="H690" s="22"/>
      <c r="I690" s="22"/>
      <c r="J690" s="108"/>
      <c r="K690" s="108"/>
      <c r="L690" s="245"/>
      <c r="M690" s="108"/>
      <c r="N690" s="108"/>
      <c r="O690" s="108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spans="1:26" ht="14.25" customHeight="1">
      <c r="A691" s="459"/>
      <c r="B691" s="459"/>
      <c r="C691" s="346"/>
      <c r="D691" s="22"/>
      <c r="E691" s="22"/>
      <c r="F691" s="22"/>
      <c r="G691" s="22"/>
      <c r="H691" s="22"/>
      <c r="I691" s="22"/>
      <c r="J691" s="108"/>
      <c r="K691" s="108"/>
      <c r="L691" s="245"/>
      <c r="M691" s="108"/>
      <c r="N691" s="108"/>
      <c r="O691" s="108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spans="1:26" ht="14.25" customHeight="1">
      <c r="A692" s="459"/>
      <c r="B692" s="459"/>
      <c r="C692" s="346"/>
      <c r="D692" s="22"/>
      <c r="E692" s="22"/>
      <c r="F692" s="22"/>
      <c r="G692" s="22"/>
      <c r="H692" s="22"/>
      <c r="I692" s="22"/>
      <c r="J692" s="108"/>
      <c r="K692" s="108"/>
      <c r="L692" s="245"/>
      <c r="M692" s="108"/>
      <c r="N692" s="108"/>
      <c r="O692" s="108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spans="1:26" ht="14.25" customHeight="1">
      <c r="A693" s="459"/>
      <c r="B693" s="459"/>
      <c r="C693" s="346"/>
      <c r="D693" s="22"/>
      <c r="E693" s="22"/>
      <c r="F693" s="22"/>
      <c r="G693" s="22"/>
      <c r="H693" s="22"/>
      <c r="I693" s="22"/>
      <c r="J693" s="108"/>
      <c r="K693" s="108"/>
      <c r="L693" s="245"/>
      <c r="M693" s="108"/>
      <c r="N693" s="108"/>
      <c r="O693" s="108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spans="1:26" ht="14.25" customHeight="1">
      <c r="A694" s="459"/>
      <c r="B694" s="459"/>
      <c r="C694" s="346"/>
      <c r="D694" s="22"/>
      <c r="E694" s="22"/>
      <c r="F694" s="22"/>
      <c r="G694" s="22"/>
      <c r="H694" s="22"/>
      <c r="I694" s="22"/>
      <c r="J694" s="108"/>
      <c r="K694" s="108"/>
      <c r="L694" s="245"/>
      <c r="M694" s="108"/>
      <c r="N694" s="108"/>
      <c r="O694" s="108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spans="1:26" ht="14.25" customHeight="1">
      <c r="A695" s="459"/>
      <c r="B695" s="459"/>
      <c r="C695" s="346"/>
      <c r="D695" s="22"/>
      <c r="E695" s="22"/>
      <c r="F695" s="22"/>
      <c r="G695" s="22"/>
      <c r="H695" s="22"/>
      <c r="I695" s="22"/>
      <c r="J695" s="108"/>
      <c r="K695" s="108"/>
      <c r="L695" s="245"/>
      <c r="M695" s="108"/>
      <c r="N695" s="108"/>
      <c r="O695" s="108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spans="1:26" ht="14.25" customHeight="1">
      <c r="A696" s="459"/>
      <c r="B696" s="459"/>
      <c r="C696" s="346"/>
      <c r="D696" s="22"/>
      <c r="E696" s="22"/>
      <c r="F696" s="22"/>
      <c r="G696" s="22"/>
      <c r="H696" s="22"/>
      <c r="I696" s="22"/>
      <c r="J696" s="108"/>
      <c r="K696" s="108"/>
      <c r="L696" s="245"/>
      <c r="M696" s="108"/>
      <c r="N696" s="108"/>
      <c r="O696" s="108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spans="1:26" ht="14.25" customHeight="1">
      <c r="A697" s="459"/>
      <c r="B697" s="459"/>
      <c r="C697" s="346"/>
      <c r="D697" s="22"/>
      <c r="E697" s="22"/>
      <c r="F697" s="22"/>
      <c r="G697" s="22"/>
      <c r="H697" s="22"/>
      <c r="I697" s="22"/>
      <c r="J697" s="108"/>
      <c r="K697" s="108"/>
      <c r="L697" s="245"/>
      <c r="M697" s="108"/>
      <c r="N697" s="108"/>
      <c r="O697" s="108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spans="1:26" ht="14.25" customHeight="1">
      <c r="A698" s="459"/>
      <c r="B698" s="459"/>
      <c r="C698" s="346"/>
      <c r="D698" s="22"/>
      <c r="E698" s="22"/>
      <c r="F698" s="22"/>
      <c r="G698" s="22"/>
      <c r="H698" s="22"/>
      <c r="I698" s="22"/>
      <c r="J698" s="108"/>
      <c r="K698" s="108"/>
      <c r="L698" s="245"/>
      <c r="M698" s="108"/>
      <c r="N698" s="108"/>
      <c r="O698" s="108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spans="1:26" ht="14.25" customHeight="1">
      <c r="A699" s="459"/>
      <c r="B699" s="459"/>
      <c r="C699" s="346"/>
      <c r="D699" s="22"/>
      <c r="E699" s="22"/>
      <c r="F699" s="22"/>
      <c r="G699" s="22"/>
      <c r="H699" s="22"/>
      <c r="I699" s="22"/>
      <c r="J699" s="108"/>
      <c r="K699" s="108"/>
      <c r="L699" s="245"/>
      <c r="M699" s="108"/>
      <c r="N699" s="108"/>
      <c r="O699" s="108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spans="1:26" ht="14.25" customHeight="1">
      <c r="A700" s="459"/>
      <c r="B700" s="459"/>
      <c r="C700" s="346"/>
      <c r="D700" s="22"/>
      <c r="E700" s="22"/>
      <c r="F700" s="22"/>
      <c r="G700" s="22"/>
      <c r="H700" s="22"/>
      <c r="I700" s="22"/>
      <c r="J700" s="108"/>
      <c r="K700" s="108"/>
      <c r="L700" s="245"/>
      <c r="M700" s="108"/>
      <c r="N700" s="108"/>
      <c r="O700" s="108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spans="1:26" ht="14.25" customHeight="1">
      <c r="A701" s="459"/>
      <c r="B701" s="459"/>
      <c r="C701" s="346"/>
      <c r="D701" s="22"/>
      <c r="E701" s="22"/>
      <c r="F701" s="22"/>
      <c r="G701" s="22"/>
      <c r="H701" s="22"/>
      <c r="I701" s="22"/>
      <c r="J701" s="108"/>
      <c r="K701" s="108"/>
      <c r="L701" s="245"/>
      <c r="M701" s="108"/>
      <c r="N701" s="108"/>
      <c r="O701" s="108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spans="1:26" ht="14.25" customHeight="1">
      <c r="A702" s="459"/>
      <c r="B702" s="459"/>
      <c r="C702" s="346"/>
      <c r="D702" s="22"/>
      <c r="E702" s="22"/>
      <c r="F702" s="22"/>
      <c r="G702" s="22"/>
      <c r="H702" s="22"/>
      <c r="I702" s="22"/>
      <c r="J702" s="108"/>
      <c r="K702" s="108"/>
      <c r="L702" s="245"/>
      <c r="M702" s="108"/>
      <c r="N702" s="108"/>
      <c r="O702" s="108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spans="1:26" ht="14.25" customHeight="1">
      <c r="A703" s="459"/>
      <c r="B703" s="459"/>
      <c r="C703" s="346"/>
      <c r="D703" s="22"/>
      <c r="E703" s="22"/>
      <c r="F703" s="22"/>
      <c r="G703" s="22"/>
      <c r="H703" s="22"/>
      <c r="I703" s="22"/>
      <c r="J703" s="108"/>
      <c r="K703" s="108"/>
      <c r="L703" s="245"/>
      <c r="M703" s="108"/>
      <c r="N703" s="108"/>
      <c r="O703" s="108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spans="1:26" ht="14.25" customHeight="1">
      <c r="A704" s="459"/>
      <c r="B704" s="459"/>
      <c r="C704" s="346"/>
      <c r="D704" s="22"/>
      <c r="E704" s="22"/>
      <c r="F704" s="22"/>
      <c r="G704" s="22"/>
      <c r="H704" s="22"/>
      <c r="I704" s="22"/>
      <c r="J704" s="108"/>
      <c r="K704" s="108"/>
      <c r="L704" s="245"/>
      <c r="M704" s="108"/>
      <c r="N704" s="108"/>
      <c r="O704" s="108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spans="1:26" ht="14.25" customHeight="1">
      <c r="A705" s="459"/>
      <c r="B705" s="459"/>
      <c r="C705" s="346"/>
      <c r="D705" s="22"/>
      <c r="E705" s="22"/>
      <c r="F705" s="22"/>
      <c r="G705" s="22"/>
      <c r="H705" s="22"/>
      <c r="I705" s="22"/>
      <c r="J705" s="108"/>
      <c r="K705" s="108"/>
      <c r="L705" s="245"/>
      <c r="M705" s="108"/>
      <c r="N705" s="108"/>
      <c r="O705" s="108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spans="1:26" ht="14.25" customHeight="1">
      <c r="A706" s="459"/>
      <c r="B706" s="459"/>
      <c r="C706" s="346"/>
      <c r="D706" s="22"/>
      <c r="E706" s="22"/>
      <c r="F706" s="22"/>
      <c r="G706" s="22"/>
      <c r="H706" s="22"/>
      <c r="I706" s="22"/>
      <c r="J706" s="108"/>
      <c r="K706" s="108"/>
      <c r="L706" s="245"/>
      <c r="M706" s="108"/>
      <c r="N706" s="108"/>
      <c r="O706" s="108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spans="1:26" ht="14.25" customHeight="1">
      <c r="A707" s="459"/>
      <c r="B707" s="459"/>
      <c r="C707" s="346"/>
      <c r="D707" s="22"/>
      <c r="E707" s="22"/>
      <c r="F707" s="22"/>
      <c r="G707" s="22"/>
      <c r="H707" s="22"/>
      <c r="I707" s="22"/>
      <c r="J707" s="108"/>
      <c r="K707" s="108"/>
      <c r="L707" s="245"/>
      <c r="M707" s="108"/>
      <c r="N707" s="108"/>
      <c r="O707" s="108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spans="1:26" ht="14.25" customHeight="1">
      <c r="A708" s="459"/>
      <c r="B708" s="459"/>
      <c r="C708" s="346"/>
      <c r="D708" s="22"/>
      <c r="E708" s="22"/>
      <c r="F708" s="22"/>
      <c r="G708" s="22"/>
      <c r="H708" s="22"/>
      <c r="I708" s="22"/>
      <c r="J708" s="108"/>
      <c r="K708" s="108"/>
      <c r="L708" s="245"/>
      <c r="M708" s="108"/>
      <c r="N708" s="108"/>
      <c r="O708" s="108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spans="1:26" ht="14.25" customHeight="1">
      <c r="A709" s="459"/>
      <c r="B709" s="459"/>
      <c r="C709" s="346"/>
      <c r="D709" s="22"/>
      <c r="E709" s="22"/>
      <c r="F709" s="22"/>
      <c r="G709" s="22"/>
      <c r="H709" s="22"/>
      <c r="I709" s="22"/>
      <c r="J709" s="108"/>
      <c r="K709" s="108"/>
      <c r="L709" s="245"/>
      <c r="M709" s="108"/>
      <c r="N709" s="108"/>
      <c r="O709" s="108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spans="1:26" ht="14.25" customHeight="1">
      <c r="A710" s="459"/>
      <c r="B710" s="459"/>
      <c r="C710" s="346"/>
      <c r="D710" s="22"/>
      <c r="E710" s="22"/>
      <c r="F710" s="22"/>
      <c r="G710" s="22"/>
      <c r="H710" s="22"/>
      <c r="I710" s="22"/>
      <c r="J710" s="108"/>
      <c r="K710" s="108"/>
      <c r="L710" s="245"/>
      <c r="M710" s="108"/>
      <c r="N710" s="108"/>
      <c r="O710" s="108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spans="1:26" ht="14.25" customHeight="1">
      <c r="A711" s="459"/>
      <c r="B711" s="459"/>
      <c r="C711" s="346"/>
      <c r="D711" s="22"/>
      <c r="E711" s="22"/>
      <c r="F711" s="22"/>
      <c r="G711" s="22"/>
      <c r="H711" s="22"/>
      <c r="I711" s="22"/>
      <c r="J711" s="108"/>
      <c r="K711" s="108"/>
      <c r="L711" s="245"/>
      <c r="M711" s="108"/>
      <c r="N711" s="108"/>
      <c r="O711" s="108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spans="1:26" ht="14.25" customHeight="1">
      <c r="A712" s="459"/>
      <c r="B712" s="459"/>
      <c r="C712" s="346"/>
      <c r="D712" s="22"/>
      <c r="E712" s="22"/>
      <c r="F712" s="22"/>
      <c r="G712" s="22"/>
      <c r="H712" s="22"/>
      <c r="I712" s="22"/>
      <c r="J712" s="108"/>
      <c r="K712" s="108"/>
      <c r="L712" s="245"/>
      <c r="M712" s="108"/>
      <c r="N712" s="108"/>
      <c r="O712" s="108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spans="1:26" ht="14.25" customHeight="1">
      <c r="A713" s="459"/>
      <c r="B713" s="459"/>
      <c r="C713" s="346"/>
      <c r="D713" s="22"/>
      <c r="E713" s="22"/>
      <c r="F713" s="22"/>
      <c r="G713" s="22"/>
      <c r="H713" s="22"/>
      <c r="I713" s="22"/>
      <c r="J713" s="108"/>
      <c r="K713" s="108"/>
      <c r="L713" s="245"/>
      <c r="M713" s="108"/>
      <c r="N713" s="108"/>
      <c r="O713" s="108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spans="1:26" ht="14.25" customHeight="1">
      <c r="A714" s="459"/>
      <c r="B714" s="459"/>
      <c r="C714" s="346"/>
      <c r="D714" s="22"/>
      <c r="E714" s="22"/>
      <c r="F714" s="22"/>
      <c r="G714" s="22"/>
      <c r="H714" s="22"/>
      <c r="I714" s="22"/>
      <c r="J714" s="108"/>
      <c r="K714" s="108"/>
      <c r="L714" s="245"/>
      <c r="M714" s="108"/>
      <c r="N714" s="108"/>
      <c r="O714" s="108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spans="1:26" ht="14.25" customHeight="1">
      <c r="A715" s="459"/>
      <c r="B715" s="459"/>
      <c r="C715" s="346"/>
      <c r="D715" s="22"/>
      <c r="E715" s="22"/>
      <c r="F715" s="22"/>
      <c r="G715" s="22"/>
      <c r="H715" s="22"/>
      <c r="I715" s="22"/>
      <c r="J715" s="108"/>
      <c r="K715" s="108"/>
      <c r="L715" s="245"/>
      <c r="M715" s="108"/>
      <c r="N715" s="108"/>
      <c r="O715" s="108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spans="1:26" ht="14.25" customHeight="1">
      <c r="A716" s="459"/>
      <c r="B716" s="459"/>
      <c r="C716" s="346"/>
      <c r="D716" s="22"/>
      <c r="E716" s="22"/>
      <c r="F716" s="22"/>
      <c r="G716" s="22"/>
      <c r="H716" s="22"/>
      <c r="I716" s="22"/>
      <c r="J716" s="108"/>
      <c r="K716" s="108"/>
      <c r="L716" s="245"/>
      <c r="M716" s="108"/>
      <c r="N716" s="108"/>
      <c r="O716" s="108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spans="1:26" ht="14.25" customHeight="1">
      <c r="A717" s="459"/>
      <c r="B717" s="459"/>
      <c r="C717" s="346"/>
      <c r="D717" s="22"/>
      <c r="E717" s="22"/>
      <c r="F717" s="22"/>
      <c r="G717" s="22"/>
      <c r="H717" s="22"/>
      <c r="I717" s="22"/>
      <c r="J717" s="108"/>
      <c r="K717" s="108"/>
      <c r="L717" s="245"/>
      <c r="M717" s="108"/>
      <c r="N717" s="108"/>
      <c r="O717" s="108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spans="1:26" ht="14.25" customHeight="1">
      <c r="A718" s="459"/>
      <c r="B718" s="459"/>
      <c r="C718" s="346"/>
      <c r="D718" s="22"/>
      <c r="E718" s="22"/>
      <c r="F718" s="22"/>
      <c r="G718" s="22"/>
      <c r="H718" s="22"/>
      <c r="I718" s="22"/>
      <c r="J718" s="108"/>
      <c r="K718" s="108"/>
      <c r="L718" s="245"/>
      <c r="M718" s="108"/>
      <c r="N718" s="108"/>
      <c r="O718" s="108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spans="1:26" ht="14.25" customHeight="1">
      <c r="A719" s="459"/>
      <c r="B719" s="459"/>
      <c r="C719" s="346"/>
      <c r="D719" s="22"/>
      <c r="E719" s="22"/>
      <c r="F719" s="22"/>
      <c r="G719" s="22"/>
      <c r="H719" s="22"/>
      <c r="I719" s="22"/>
      <c r="J719" s="108"/>
      <c r="K719" s="108"/>
      <c r="L719" s="245"/>
      <c r="M719" s="108"/>
      <c r="N719" s="108"/>
      <c r="O719" s="108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spans="1:26" ht="14.25" customHeight="1">
      <c r="A720" s="459"/>
      <c r="B720" s="459"/>
      <c r="C720" s="346"/>
      <c r="D720" s="22"/>
      <c r="E720" s="22"/>
      <c r="F720" s="22"/>
      <c r="G720" s="22"/>
      <c r="H720" s="22"/>
      <c r="I720" s="22"/>
      <c r="J720" s="108"/>
      <c r="K720" s="108"/>
      <c r="L720" s="245"/>
      <c r="M720" s="108"/>
      <c r="N720" s="108"/>
      <c r="O720" s="108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spans="1:26" ht="14.25" customHeight="1">
      <c r="A721" s="459"/>
      <c r="B721" s="459"/>
      <c r="C721" s="346"/>
      <c r="D721" s="22"/>
      <c r="E721" s="22"/>
      <c r="F721" s="22"/>
      <c r="G721" s="22"/>
      <c r="H721" s="22"/>
      <c r="I721" s="22"/>
      <c r="J721" s="108"/>
      <c r="K721" s="108"/>
      <c r="L721" s="245"/>
      <c r="M721" s="108"/>
      <c r="N721" s="108"/>
      <c r="O721" s="108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spans="1:26" ht="14.25" customHeight="1">
      <c r="A722" s="459"/>
      <c r="B722" s="459"/>
      <c r="C722" s="346"/>
      <c r="D722" s="22"/>
      <c r="E722" s="22"/>
      <c r="F722" s="22"/>
      <c r="G722" s="22"/>
      <c r="H722" s="22"/>
      <c r="I722" s="22"/>
      <c r="J722" s="108"/>
      <c r="K722" s="108"/>
      <c r="L722" s="245"/>
      <c r="M722" s="108"/>
      <c r="N722" s="108"/>
      <c r="O722" s="108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spans="1:26" ht="14.25" customHeight="1">
      <c r="A723" s="459"/>
      <c r="B723" s="459"/>
      <c r="C723" s="346"/>
      <c r="D723" s="22"/>
      <c r="E723" s="22"/>
      <c r="F723" s="22"/>
      <c r="G723" s="22"/>
      <c r="H723" s="22"/>
      <c r="I723" s="22"/>
      <c r="J723" s="108"/>
      <c r="K723" s="108"/>
      <c r="L723" s="245"/>
      <c r="M723" s="108"/>
      <c r="N723" s="108"/>
      <c r="O723" s="108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spans="1:26" ht="14.25" customHeight="1">
      <c r="A724" s="459"/>
      <c r="B724" s="459"/>
      <c r="C724" s="346"/>
      <c r="D724" s="22"/>
      <c r="E724" s="22"/>
      <c r="F724" s="22"/>
      <c r="G724" s="22"/>
      <c r="H724" s="22"/>
      <c r="I724" s="22"/>
      <c r="J724" s="108"/>
      <c r="K724" s="108"/>
      <c r="L724" s="245"/>
      <c r="M724" s="108"/>
      <c r="N724" s="108"/>
      <c r="O724" s="108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spans="1:26" ht="14.25" customHeight="1">
      <c r="A725" s="459"/>
      <c r="B725" s="459"/>
      <c r="C725" s="346"/>
      <c r="D725" s="22"/>
      <c r="E725" s="22"/>
      <c r="F725" s="22"/>
      <c r="G725" s="22"/>
      <c r="H725" s="22"/>
      <c r="I725" s="22"/>
      <c r="J725" s="108"/>
      <c r="K725" s="108"/>
      <c r="L725" s="245"/>
      <c r="M725" s="108"/>
      <c r="N725" s="108"/>
      <c r="O725" s="108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spans="1:26" ht="14.25" customHeight="1">
      <c r="A726" s="459"/>
      <c r="B726" s="459"/>
      <c r="C726" s="346"/>
      <c r="D726" s="22"/>
      <c r="E726" s="22"/>
      <c r="F726" s="22"/>
      <c r="G726" s="22"/>
      <c r="H726" s="22"/>
      <c r="I726" s="22"/>
      <c r="J726" s="108"/>
      <c r="K726" s="108"/>
      <c r="L726" s="245"/>
      <c r="M726" s="108"/>
      <c r="N726" s="108"/>
      <c r="O726" s="108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spans="1:26" ht="14.25" customHeight="1">
      <c r="A727" s="459"/>
      <c r="B727" s="459"/>
      <c r="C727" s="346"/>
      <c r="D727" s="22"/>
      <c r="E727" s="22"/>
      <c r="F727" s="22"/>
      <c r="G727" s="22"/>
      <c r="H727" s="22"/>
      <c r="I727" s="22"/>
      <c r="J727" s="108"/>
      <c r="K727" s="108"/>
      <c r="L727" s="245"/>
      <c r="M727" s="108"/>
      <c r="N727" s="108"/>
      <c r="O727" s="108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spans="1:26" ht="14.25" customHeight="1">
      <c r="A728" s="459"/>
      <c r="B728" s="459"/>
      <c r="C728" s="346"/>
      <c r="D728" s="22"/>
      <c r="E728" s="22"/>
      <c r="F728" s="22"/>
      <c r="G728" s="22"/>
      <c r="H728" s="22"/>
      <c r="I728" s="22"/>
      <c r="J728" s="108"/>
      <c r="K728" s="108"/>
      <c r="L728" s="245"/>
      <c r="M728" s="108"/>
      <c r="N728" s="108"/>
      <c r="O728" s="108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spans="1:26" ht="14.25" customHeight="1">
      <c r="A729" s="459"/>
      <c r="B729" s="459"/>
      <c r="C729" s="346"/>
      <c r="D729" s="22"/>
      <c r="E729" s="22"/>
      <c r="F729" s="22"/>
      <c r="G729" s="22"/>
      <c r="H729" s="22"/>
      <c r="I729" s="22"/>
      <c r="J729" s="108"/>
      <c r="K729" s="108"/>
      <c r="L729" s="245"/>
      <c r="M729" s="108"/>
      <c r="N729" s="108"/>
      <c r="O729" s="108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spans="1:26" ht="14.25" customHeight="1">
      <c r="A730" s="459"/>
      <c r="B730" s="459"/>
      <c r="C730" s="346"/>
      <c r="D730" s="22"/>
      <c r="E730" s="22"/>
      <c r="F730" s="22"/>
      <c r="G730" s="22"/>
      <c r="H730" s="22"/>
      <c r="I730" s="22"/>
      <c r="J730" s="108"/>
      <c r="K730" s="108"/>
      <c r="L730" s="245"/>
      <c r="M730" s="108"/>
      <c r="N730" s="108"/>
      <c r="O730" s="108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spans="1:26" ht="14.25" customHeight="1">
      <c r="A731" s="459"/>
      <c r="B731" s="459"/>
      <c r="C731" s="346"/>
      <c r="D731" s="22"/>
      <c r="E731" s="22"/>
      <c r="F731" s="22"/>
      <c r="G731" s="22"/>
      <c r="H731" s="22"/>
      <c r="I731" s="22"/>
      <c r="J731" s="108"/>
      <c r="K731" s="108"/>
      <c r="L731" s="245"/>
      <c r="M731" s="108"/>
      <c r="N731" s="108"/>
      <c r="O731" s="108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spans="1:26" ht="14.25" customHeight="1">
      <c r="A732" s="459"/>
      <c r="B732" s="459"/>
      <c r="C732" s="346"/>
      <c r="D732" s="22"/>
      <c r="E732" s="22"/>
      <c r="F732" s="22"/>
      <c r="G732" s="22"/>
      <c r="H732" s="22"/>
      <c r="I732" s="22"/>
      <c r="J732" s="108"/>
      <c r="K732" s="108"/>
      <c r="L732" s="245"/>
      <c r="M732" s="108"/>
      <c r="N732" s="108"/>
      <c r="O732" s="108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spans="1:26" ht="14.25" customHeight="1">
      <c r="A733" s="459"/>
      <c r="B733" s="459"/>
      <c r="C733" s="346"/>
      <c r="D733" s="22"/>
      <c r="E733" s="22"/>
      <c r="F733" s="22"/>
      <c r="G733" s="22"/>
      <c r="H733" s="22"/>
      <c r="I733" s="22"/>
      <c r="J733" s="108"/>
      <c r="K733" s="108"/>
      <c r="L733" s="245"/>
      <c r="M733" s="108"/>
      <c r="N733" s="108"/>
      <c r="O733" s="108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spans="1:26" ht="14.25" customHeight="1">
      <c r="A734" s="459"/>
      <c r="B734" s="459"/>
      <c r="C734" s="346"/>
      <c r="D734" s="22"/>
      <c r="E734" s="22"/>
      <c r="F734" s="22"/>
      <c r="G734" s="22"/>
      <c r="H734" s="22"/>
      <c r="I734" s="22"/>
      <c r="J734" s="108"/>
      <c r="K734" s="108"/>
      <c r="L734" s="245"/>
      <c r="M734" s="108"/>
      <c r="N734" s="108"/>
      <c r="O734" s="108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spans="1:26" ht="14.25" customHeight="1">
      <c r="A735" s="459"/>
      <c r="B735" s="459"/>
      <c r="C735" s="346"/>
      <c r="D735" s="22"/>
      <c r="E735" s="22"/>
      <c r="F735" s="22"/>
      <c r="G735" s="22"/>
      <c r="H735" s="22"/>
      <c r="I735" s="22"/>
      <c r="J735" s="108"/>
      <c r="K735" s="108"/>
      <c r="L735" s="245"/>
      <c r="M735" s="108"/>
      <c r="N735" s="108"/>
      <c r="O735" s="108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spans="1:26" ht="14.25" customHeight="1">
      <c r="A736" s="459"/>
      <c r="B736" s="459"/>
      <c r="C736" s="346"/>
      <c r="D736" s="22"/>
      <c r="E736" s="22"/>
      <c r="F736" s="22"/>
      <c r="G736" s="22"/>
      <c r="H736" s="22"/>
      <c r="I736" s="22"/>
      <c r="J736" s="108"/>
      <c r="K736" s="108"/>
      <c r="L736" s="245"/>
      <c r="M736" s="108"/>
      <c r="N736" s="108"/>
      <c r="O736" s="108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spans="1:26" ht="14.25" customHeight="1">
      <c r="A737" s="459"/>
      <c r="B737" s="459"/>
      <c r="C737" s="346"/>
      <c r="D737" s="22"/>
      <c r="E737" s="22"/>
      <c r="F737" s="22"/>
      <c r="G737" s="22"/>
      <c r="H737" s="22"/>
      <c r="I737" s="22"/>
      <c r="J737" s="108"/>
      <c r="K737" s="108"/>
      <c r="L737" s="245"/>
      <c r="M737" s="108"/>
      <c r="N737" s="108"/>
      <c r="O737" s="108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spans="1:26" ht="14.25" customHeight="1">
      <c r="A738" s="459"/>
      <c r="B738" s="459"/>
      <c r="C738" s="346"/>
      <c r="D738" s="22"/>
      <c r="E738" s="22"/>
      <c r="F738" s="22"/>
      <c r="G738" s="22"/>
      <c r="H738" s="22"/>
      <c r="I738" s="22"/>
      <c r="J738" s="108"/>
      <c r="K738" s="108"/>
      <c r="L738" s="245"/>
      <c r="M738" s="108"/>
      <c r="N738" s="108"/>
      <c r="O738" s="108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spans="1:26" ht="14.25" customHeight="1">
      <c r="A739" s="459"/>
      <c r="B739" s="459"/>
      <c r="C739" s="346"/>
      <c r="D739" s="22"/>
      <c r="E739" s="22"/>
      <c r="F739" s="22"/>
      <c r="G739" s="22"/>
      <c r="H739" s="22"/>
      <c r="I739" s="22"/>
      <c r="J739" s="108"/>
      <c r="K739" s="108"/>
      <c r="L739" s="245"/>
      <c r="M739" s="108"/>
      <c r="N739" s="108"/>
      <c r="O739" s="108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spans="1:26" ht="14.25" customHeight="1">
      <c r="A740" s="459"/>
      <c r="B740" s="459"/>
      <c r="C740" s="346"/>
      <c r="D740" s="22"/>
      <c r="E740" s="22"/>
      <c r="F740" s="22"/>
      <c r="G740" s="22"/>
      <c r="H740" s="22"/>
      <c r="I740" s="22"/>
      <c r="J740" s="108"/>
      <c r="K740" s="108"/>
      <c r="L740" s="245"/>
      <c r="M740" s="108"/>
      <c r="N740" s="108"/>
      <c r="O740" s="108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spans="1:26" ht="14.25" customHeight="1">
      <c r="A741" s="459"/>
      <c r="B741" s="459"/>
      <c r="C741" s="346"/>
      <c r="D741" s="22"/>
      <c r="E741" s="22"/>
      <c r="F741" s="22"/>
      <c r="G741" s="22"/>
      <c r="H741" s="22"/>
      <c r="I741" s="22"/>
      <c r="J741" s="108"/>
      <c r="K741" s="108"/>
      <c r="L741" s="245"/>
      <c r="M741" s="108"/>
      <c r="N741" s="108"/>
      <c r="O741" s="108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spans="1:26" ht="14.25" customHeight="1">
      <c r="A742" s="459"/>
      <c r="B742" s="459"/>
      <c r="C742" s="346"/>
      <c r="D742" s="22"/>
      <c r="E742" s="22"/>
      <c r="F742" s="22"/>
      <c r="G742" s="22"/>
      <c r="H742" s="22"/>
      <c r="I742" s="22"/>
      <c r="J742" s="108"/>
      <c r="K742" s="108"/>
      <c r="L742" s="245"/>
      <c r="M742" s="108"/>
      <c r="N742" s="108"/>
      <c r="O742" s="108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spans="1:26" ht="14.25" customHeight="1">
      <c r="A743" s="459"/>
      <c r="B743" s="459"/>
      <c r="C743" s="346"/>
      <c r="D743" s="22"/>
      <c r="E743" s="22"/>
      <c r="F743" s="22"/>
      <c r="G743" s="22"/>
      <c r="H743" s="22"/>
      <c r="I743" s="22"/>
      <c r="J743" s="108"/>
      <c r="K743" s="108"/>
      <c r="L743" s="245"/>
      <c r="M743" s="108"/>
      <c r="N743" s="108"/>
      <c r="O743" s="108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spans="1:26" ht="14.25" customHeight="1">
      <c r="A744" s="459"/>
      <c r="B744" s="459"/>
      <c r="C744" s="346"/>
      <c r="D744" s="22"/>
      <c r="E744" s="22"/>
      <c r="F744" s="22"/>
      <c r="G744" s="22"/>
      <c r="H744" s="22"/>
      <c r="I744" s="22"/>
      <c r="J744" s="108"/>
      <c r="K744" s="108"/>
      <c r="L744" s="245"/>
      <c r="M744" s="108"/>
      <c r="N744" s="108"/>
      <c r="O744" s="108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spans="1:26" ht="14.25" customHeight="1">
      <c r="A745" s="459"/>
      <c r="B745" s="459"/>
      <c r="C745" s="346"/>
      <c r="D745" s="22"/>
      <c r="E745" s="22"/>
      <c r="F745" s="22"/>
      <c r="G745" s="22"/>
      <c r="H745" s="22"/>
      <c r="I745" s="22"/>
      <c r="J745" s="108"/>
      <c r="K745" s="108"/>
      <c r="L745" s="245"/>
      <c r="M745" s="108"/>
      <c r="N745" s="108"/>
      <c r="O745" s="108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spans="1:26" ht="14.25" customHeight="1">
      <c r="A746" s="459"/>
      <c r="B746" s="459"/>
      <c r="C746" s="346"/>
      <c r="D746" s="22"/>
      <c r="E746" s="22"/>
      <c r="F746" s="22"/>
      <c r="G746" s="22"/>
      <c r="H746" s="22"/>
      <c r="I746" s="22"/>
      <c r="J746" s="108"/>
      <c r="K746" s="108"/>
      <c r="L746" s="245"/>
      <c r="M746" s="108"/>
      <c r="N746" s="108"/>
      <c r="O746" s="108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spans="1:26" ht="14.25" customHeight="1">
      <c r="A747" s="459"/>
      <c r="B747" s="459"/>
      <c r="C747" s="346"/>
      <c r="D747" s="22"/>
      <c r="E747" s="22"/>
      <c r="F747" s="22"/>
      <c r="G747" s="22"/>
      <c r="H747" s="22"/>
      <c r="I747" s="22"/>
      <c r="J747" s="108"/>
      <c r="K747" s="108"/>
      <c r="L747" s="245"/>
      <c r="M747" s="108"/>
      <c r="N747" s="108"/>
      <c r="O747" s="108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spans="1:26" ht="14.25" customHeight="1">
      <c r="A748" s="459"/>
      <c r="B748" s="459"/>
      <c r="C748" s="346"/>
      <c r="D748" s="22"/>
      <c r="E748" s="22"/>
      <c r="F748" s="22"/>
      <c r="G748" s="22"/>
      <c r="H748" s="22"/>
      <c r="I748" s="22"/>
      <c r="J748" s="108"/>
      <c r="K748" s="108"/>
      <c r="L748" s="245"/>
      <c r="M748" s="108"/>
      <c r="N748" s="108"/>
      <c r="O748" s="108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spans="1:26" ht="14.25" customHeight="1">
      <c r="A749" s="459"/>
      <c r="B749" s="459"/>
      <c r="C749" s="346"/>
      <c r="D749" s="22"/>
      <c r="E749" s="22"/>
      <c r="F749" s="22"/>
      <c r="G749" s="22"/>
      <c r="H749" s="22"/>
      <c r="I749" s="22"/>
      <c r="J749" s="108"/>
      <c r="K749" s="108"/>
      <c r="L749" s="245"/>
      <c r="M749" s="108"/>
      <c r="N749" s="108"/>
      <c r="O749" s="108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spans="1:26" ht="14.25" customHeight="1">
      <c r="A750" s="459"/>
      <c r="B750" s="459"/>
      <c r="C750" s="346"/>
      <c r="D750" s="22"/>
      <c r="E750" s="22"/>
      <c r="F750" s="22"/>
      <c r="G750" s="22"/>
      <c r="H750" s="22"/>
      <c r="I750" s="22"/>
      <c r="J750" s="108"/>
      <c r="K750" s="108"/>
      <c r="L750" s="245"/>
      <c r="M750" s="108"/>
      <c r="N750" s="108"/>
      <c r="O750" s="108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spans="1:26" ht="14.25" customHeight="1">
      <c r="A751" s="459"/>
      <c r="B751" s="459"/>
      <c r="C751" s="346"/>
      <c r="D751" s="22"/>
      <c r="E751" s="22"/>
      <c r="F751" s="22"/>
      <c r="G751" s="22"/>
      <c r="H751" s="22"/>
      <c r="I751" s="22"/>
      <c r="J751" s="108"/>
      <c r="K751" s="108"/>
      <c r="L751" s="245"/>
      <c r="M751" s="108"/>
      <c r="N751" s="108"/>
      <c r="O751" s="108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spans="1:26" ht="14.25" customHeight="1">
      <c r="A752" s="459"/>
      <c r="B752" s="459"/>
      <c r="C752" s="346"/>
      <c r="D752" s="22"/>
      <c r="E752" s="22"/>
      <c r="F752" s="22"/>
      <c r="G752" s="22"/>
      <c r="H752" s="22"/>
      <c r="I752" s="22"/>
      <c r="J752" s="108"/>
      <c r="K752" s="108"/>
      <c r="L752" s="245"/>
      <c r="M752" s="108"/>
      <c r="N752" s="108"/>
      <c r="O752" s="108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spans="1:26" ht="14.25" customHeight="1">
      <c r="A753" s="459"/>
      <c r="B753" s="459"/>
      <c r="C753" s="346"/>
      <c r="D753" s="22"/>
      <c r="E753" s="22"/>
      <c r="F753" s="22"/>
      <c r="G753" s="22"/>
      <c r="H753" s="22"/>
      <c r="I753" s="22"/>
      <c r="J753" s="108"/>
      <c r="K753" s="108"/>
      <c r="L753" s="245"/>
      <c r="M753" s="108"/>
      <c r="N753" s="108"/>
      <c r="O753" s="108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spans="1:26" ht="14.25" customHeight="1">
      <c r="A754" s="459"/>
      <c r="B754" s="459"/>
      <c r="C754" s="346"/>
      <c r="D754" s="22"/>
      <c r="E754" s="22"/>
      <c r="F754" s="22"/>
      <c r="G754" s="22"/>
      <c r="H754" s="22"/>
      <c r="I754" s="22"/>
      <c r="J754" s="108"/>
      <c r="K754" s="108"/>
      <c r="L754" s="245"/>
      <c r="M754" s="108"/>
      <c r="N754" s="108"/>
      <c r="O754" s="108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spans="1:26" ht="14.25" customHeight="1">
      <c r="A755" s="459"/>
      <c r="B755" s="459"/>
      <c r="C755" s="346"/>
      <c r="D755" s="22"/>
      <c r="E755" s="22"/>
      <c r="F755" s="22"/>
      <c r="G755" s="22"/>
      <c r="H755" s="22"/>
      <c r="I755" s="22"/>
      <c r="J755" s="108"/>
      <c r="K755" s="108"/>
      <c r="L755" s="245"/>
      <c r="M755" s="108"/>
      <c r="N755" s="108"/>
      <c r="O755" s="108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spans="1:26" ht="14.25" customHeight="1">
      <c r="A756" s="459"/>
      <c r="B756" s="459"/>
      <c r="C756" s="346"/>
      <c r="D756" s="22"/>
      <c r="E756" s="22"/>
      <c r="F756" s="22"/>
      <c r="G756" s="22"/>
      <c r="H756" s="22"/>
      <c r="I756" s="22"/>
      <c r="J756" s="108"/>
      <c r="K756" s="108"/>
      <c r="L756" s="245"/>
      <c r="M756" s="108"/>
      <c r="N756" s="108"/>
      <c r="O756" s="108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spans="1:26" ht="14.25" customHeight="1">
      <c r="A757" s="459"/>
      <c r="B757" s="459"/>
      <c r="C757" s="346"/>
      <c r="D757" s="22"/>
      <c r="E757" s="22"/>
      <c r="F757" s="22"/>
      <c r="G757" s="22"/>
      <c r="H757" s="22"/>
      <c r="I757" s="22"/>
      <c r="J757" s="108"/>
      <c r="K757" s="108"/>
      <c r="L757" s="245"/>
      <c r="M757" s="108"/>
      <c r="N757" s="108"/>
      <c r="O757" s="108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spans="1:26" ht="14.25" customHeight="1">
      <c r="A758" s="459"/>
      <c r="B758" s="459"/>
      <c r="C758" s="346"/>
      <c r="D758" s="22"/>
      <c r="E758" s="22"/>
      <c r="F758" s="22"/>
      <c r="G758" s="22"/>
      <c r="H758" s="22"/>
      <c r="I758" s="22"/>
      <c r="J758" s="108"/>
      <c r="K758" s="108"/>
      <c r="L758" s="245"/>
      <c r="M758" s="108"/>
      <c r="N758" s="108"/>
      <c r="O758" s="108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spans="1:26" ht="14.25" customHeight="1">
      <c r="A759" s="459"/>
      <c r="B759" s="459"/>
      <c r="C759" s="346"/>
      <c r="D759" s="22"/>
      <c r="E759" s="22"/>
      <c r="F759" s="22"/>
      <c r="G759" s="22"/>
      <c r="H759" s="22"/>
      <c r="I759" s="22"/>
      <c r="J759" s="108"/>
      <c r="K759" s="108"/>
      <c r="L759" s="245"/>
      <c r="M759" s="108"/>
      <c r="N759" s="108"/>
      <c r="O759" s="108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spans="1:26" ht="14.25" customHeight="1">
      <c r="A760" s="459"/>
      <c r="B760" s="459"/>
      <c r="C760" s="346"/>
      <c r="D760" s="22"/>
      <c r="E760" s="22"/>
      <c r="F760" s="22"/>
      <c r="G760" s="22"/>
      <c r="H760" s="22"/>
      <c r="I760" s="22"/>
      <c r="J760" s="108"/>
      <c r="K760" s="108"/>
      <c r="L760" s="245"/>
      <c r="M760" s="108"/>
      <c r="N760" s="108"/>
      <c r="O760" s="108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spans="1:26" ht="14.25" customHeight="1">
      <c r="A761" s="459"/>
      <c r="B761" s="459"/>
      <c r="C761" s="346"/>
      <c r="D761" s="22"/>
      <c r="E761" s="22"/>
      <c r="F761" s="22"/>
      <c r="G761" s="22"/>
      <c r="H761" s="22"/>
      <c r="I761" s="22"/>
      <c r="J761" s="108"/>
      <c r="K761" s="108"/>
      <c r="L761" s="245"/>
      <c r="M761" s="108"/>
      <c r="N761" s="108"/>
      <c r="O761" s="108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spans="1:26" ht="14.25" customHeight="1">
      <c r="A762" s="459"/>
      <c r="B762" s="459"/>
      <c r="C762" s="346"/>
      <c r="D762" s="22"/>
      <c r="E762" s="22"/>
      <c r="F762" s="22"/>
      <c r="G762" s="22"/>
      <c r="H762" s="22"/>
      <c r="I762" s="22"/>
      <c r="J762" s="108"/>
      <c r="K762" s="108"/>
      <c r="L762" s="245"/>
      <c r="M762" s="108"/>
      <c r="N762" s="108"/>
      <c r="O762" s="108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spans="1:26" ht="14.25" customHeight="1">
      <c r="A763" s="459"/>
      <c r="B763" s="459"/>
      <c r="C763" s="346"/>
      <c r="D763" s="22"/>
      <c r="E763" s="22"/>
      <c r="F763" s="22"/>
      <c r="G763" s="22"/>
      <c r="H763" s="22"/>
      <c r="I763" s="22"/>
      <c r="J763" s="108"/>
      <c r="K763" s="108"/>
      <c r="L763" s="245"/>
      <c r="M763" s="108"/>
      <c r="N763" s="108"/>
      <c r="O763" s="108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spans="1:26" ht="14.25" customHeight="1">
      <c r="A764" s="459"/>
      <c r="B764" s="459"/>
      <c r="C764" s="346"/>
      <c r="D764" s="22"/>
      <c r="E764" s="22"/>
      <c r="F764" s="22"/>
      <c r="G764" s="22"/>
      <c r="H764" s="22"/>
      <c r="I764" s="22"/>
      <c r="J764" s="108"/>
      <c r="K764" s="108"/>
      <c r="L764" s="245"/>
      <c r="M764" s="108"/>
      <c r="N764" s="108"/>
      <c r="O764" s="108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spans="1:26" ht="14.25" customHeight="1">
      <c r="A765" s="459"/>
      <c r="B765" s="459"/>
      <c r="C765" s="346"/>
      <c r="D765" s="22"/>
      <c r="E765" s="22"/>
      <c r="F765" s="22"/>
      <c r="G765" s="22"/>
      <c r="H765" s="22"/>
      <c r="I765" s="22"/>
      <c r="J765" s="108"/>
      <c r="K765" s="108"/>
      <c r="L765" s="245"/>
      <c r="M765" s="108"/>
      <c r="N765" s="108"/>
      <c r="O765" s="108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spans="1:26" ht="14.25" customHeight="1">
      <c r="A766" s="459"/>
      <c r="B766" s="459"/>
      <c r="C766" s="346"/>
      <c r="D766" s="22"/>
      <c r="E766" s="22"/>
      <c r="F766" s="22"/>
      <c r="G766" s="22"/>
      <c r="H766" s="22"/>
      <c r="I766" s="22"/>
      <c r="J766" s="108"/>
      <c r="K766" s="108"/>
      <c r="L766" s="245"/>
      <c r="M766" s="108"/>
      <c r="N766" s="108"/>
      <c r="O766" s="108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spans="1:26" ht="14.25" customHeight="1">
      <c r="A767" s="459"/>
      <c r="B767" s="459"/>
      <c r="C767" s="346"/>
      <c r="D767" s="22"/>
      <c r="E767" s="22"/>
      <c r="F767" s="22"/>
      <c r="G767" s="22"/>
      <c r="H767" s="22"/>
      <c r="I767" s="22"/>
      <c r="J767" s="108"/>
      <c r="K767" s="108"/>
      <c r="L767" s="245"/>
      <c r="M767" s="108"/>
      <c r="N767" s="108"/>
      <c r="O767" s="108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spans="1:26" ht="14.25" customHeight="1">
      <c r="A768" s="459"/>
      <c r="B768" s="459"/>
      <c r="C768" s="346"/>
      <c r="D768" s="22"/>
      <c r="E768" s="22"/>
      <c r="F768" s="22"/>
      <c r="G768" s="22"/>
      <c r="H768" s="22"/>
      <c r="I768" s="22"/>
      <c r="J768" s="108"/>
      <c r="K768" s="108"/>
      <c r="L768" s="245"/>
      <c r="M768" s="108"/>
      <c r="N768" s="108"/>
      <c r="O768" s="108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spans="1:26" ht="14.25" customHeight="1">
      <c r="A769" s="459"/>
      <c r="B769" s="459"/>
      <c r="C769" s="346"/>
      <c r="D769" s="22"/>
      <c r="E769" s="22"/>
      <c r="F769" s="22"/>
      <c r="G769" s="22"/>
      <c r="H769" s="22"/>
      <c r="I769" s="22"/>
      <c r="J769" s="108"/>
      <c r="K769" s="108"/>
      <c r="L769" s="245"/>
      <c r="M769" s="108"/>
      <c r="N769" s="108"/>
      <c r="O769" s="108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spans="1:26" ht="14.25" customHeight="1">
      <c r="A770" s="459"/>
      <c r="B770" s="459"/>
      <c r="C770" s="346"/>
      <c r="D770" s="22"/>
      <c r="E770" s="22"/>
      <c r="F770" s="22"/>
      <c r="G770" s="22"/>
      <c r="H770" s="22"/>
      <c r="I770" s="22"/>
      <c r="J770" s="108"/>
      <c r="K770" s="108"/>
      <c r="L770" s="245"/>
      <c r="M770" s="108"/>
      <c r="N770" s="108"/>
      <c r="O770" s="108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spans="1:26" ht="14.25" customHeight="1">
      <c r="A771" s="459"/>
      <c r="B771" s="459"/>
      <c r="C771" s="346"/>
      <c r="D771" s="22"/>
      <c r="E771" s="22"/>
      <c r="F771" s="22"/>
      <c r="G771" s="22"/>
      <c r="H771" s="22"/>
      <c r="I771" s="22"/>
      <c r="J771" s="108"/>
      <c r="K771" s="108"/>
      <c r="L771" s="245"/>
      <c r="M771" s="108"/>
      <c r="N771" s="108"/>
      <c r="O771" s="108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spans="1:26" ht="14.25" customHeight="1">
      <c r="A772" s="459"/>
      <c r="B772" s="459"/>
      <c r="C772" s="346"/>
      <c r="D772" s="22"/>
      <c r="E772" s="22"/>
      <c r="F772" s="22"/>
      <c r="G772" s="22"/>
      <c r="H772" s="22"/>
      <c r="I772" s="22"/>
      <c r="J772" s="108"/>
      <c r="K772" s="108"/>
      <c r="L772" s="245"/>
      <c r="M772" s="108"/>
      <c r="N772" s="108"/>
      <c r="O772" s="108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spans="1:26" ht="14.25" customHeight="1">
      <c r="A773" s="459"/>
      <c r="B773" s="459"/>
      <c r="C773" s="346"/>
      <c r="D773" s="22"/>
      <c r="E773" s="22"/>
      <c r="F773" s="22"/>
      <c r="G773" s="22"/>
      <c r="H773" s="22"/>
      <c r="I773" s="22"/>
      <c r="J773" s="108"/>
      <c r="K773" s="108"/>
      <c r="L773" s="245"/>
      <c r="M773" s="108"/>
      <c r="N773" s="108"/>
      <c r="O773" s="108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spans="1:26" ht="14.25" customHeight="1">
      <c r="A774" s="459"/>
      <c r="B774" s="459"/>
      <c r="C774" s="346"/>
      <c r="D774" s="22"/>
      <c r="E774" s="22"/>
      <c r="F774" s="22"/>
      <c r="G774" s="22"/>
      <c r="H774" s="22"/>
      <c r="I774" s="22"/>
      <c r="J774" s="108"/>
      <c r="K774" s="108"/>
      <c r="L774" s="245"/>
      <c r="M774" s="108"/>
      <c r="N774" s="108"/>
      <c r="O774" s="108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spans="1:26" ht="14.25" customHeight="1">
      <c r="A775" s="459"/>
      <c r="B775" s="459"/>
      <c r="C775" s="346"/>
      <c r="D775" s="22"/>
      <c r="E775" s="22"/>
      <c r="F775" s="22"/>
      <c r="G775" s="22"/>
      <c r="H775" s="22"/>
      <c r="I775" s="22"/>
      <c r="J775" s="108"/>
      <c r="K775" s="108"/>
      <c r="L775" s="245"/>
      <c r="M775" s="108"/>
      <c r="N775" s="108"/>
      <c r="O775" s="108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spans="1:26" ht="14.25" customHeight="1">
      <c r="A776" s="459"/>
      <c r="B776" s="459"/>
      <c r="C776" s="346"/>
      <c r="D776" s="22"/>
      <c r="E776" s="22"/>
      <c r="F776" s="22"/>
      <c r="G776" s="22"/>
      <c r="H776" s="22"/>
      <c r="I776" s="22"/>
      <c r="J776" s="108"/>
      <c r="K776" s="108"/>
      <c r="L776" s="245"/>
      <c r="M776" s="108"/>
      <c r="N776" s="108"/>
      <c r="O776" s="108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spans="1:26" ht="14.25" customHeight="1">
      <c r="A777" s="459"/>
      <c r="B777" s="459"/>
      <c r="C777" s="346"/>
      <c r="D777" s="22"/>
      <c r="E777" s="22"/>
      <c r="F777" s="22"/>
      <c r="G777" s="22"/>
      <c r="H777" s="22"/>
      <c r="I777" s="22"/>
      <c r="J777" s="108"/>
      <c r="K777" s="108"/>
      <c r="L777" s="245"/>
      <c r="M777" s="108"/>
      <c r="N777" s="108"/>
      <c r="O777" s="108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spans="1:26" ht="14.25" customHeight="1">
      <c r="A778" s="459"/>
      <c r="B778" s="459"/>
      <c r="C778" s="346"/>
      <c r="D778" s="22"/>
      <c r="E778" s="22"/>
      <c r="F778" s="22"/>
      <c r="G778" s="22"/>
      <c r="H778" s="22"/>
      <c r="I778" s="22"/>
      <c r="J778" s="108"/>
      <c r="K778" s="108"/>
      <c r="L778" s="245"/>
      <c r="M778" s="108"/>
      <c r="N778" s="108"/>
      <c r="O778" s="108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spans="1:26" ht="14.25" customHeight="1">
      <c r="A779" s="459"/>
      <c r="B779" s="459"/>
      <c r="C779" s="346"/>
      <c r="D779" s="22"/>
      <c r="E779" s="22"/>
      <c r="F779" s="22"/>
      <c r="G779" s="22"/>
      <c r="H779" s="22"/>
      <c r="I779" s="22"/>
      <c r="J779" s="108"/>
      <c r="K779" s="108"/>
      <c r="L779" s="245"/>
      <c r="M779" s="108"/>
      <c r="N779" s="108"/>
      <c r="O779" s="108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spans="1:26" ht="14.25" customHeight="1">
      <c r="A780" s="459"/>
      <c r="B780" s="459"/>
      <c r="C780" s="346"/>
      <c r="D780" s="22"/>
      <c r="E780" s="22"/>
      <c r="F780" s="22"/>
      <c r="G780" s="22"/>
      <c r="H780" s="22"/>
      <c r="I780" s="22"/>
      <c r="J780" s="108"/>
      <c r="K780" s="108"/>
      <c r="L780" s="245"/>
      <c r="M780" s="108"/>
      <c r="N780" s="108"/>
      <c r="O780" s="108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spans="1:26" ht="14.25" customHeight="1">
      <c r="A781" s="459"/>
      <c r="B781" s="459"/>
      <c r="C781" s="346"/>
      <c r="D781" s="22"/>
      <c r="E781" s="22"/>
      <c r="F781" s="22"/>
      <c r="G781" s="22"/>
      <c r="H781" s="22"/>
      <c r="I781" s="22"/>
      <c r="J781" s="108"/>
      <c r="K781" s="108"/>
      <c r="L781" s="245"/>
      <c r="M781" s="108"/>
      <c r="N781" s="108"/>
      <c r="O781" s="108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spans="1:26" ht="14.25" customHeight="1">
      <c r="A782" s="459"/>
      <c r="B782" s="459"/>
      <c r="C782" s="346"/>
      <c r="D782" s="22"/>
      <c r="E782" s="22"/>
      <c r="F782" s="22"/>
      <c r="G782" s="22"/>
      <c r="H782" s="22"/>
      <c r="I782" s="22"/>
      <c r="J782" s="108"/>
      <c r="K782" s="108"/>
      <c r="L782" s="245"/>
      <c r="M782" s="108"/>
      <c r="N782" s="108"/>
      <c r="O782" s="108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spans="1:26" ht="14.25" customHeight="1">
      <c r="A783" s="459"/>
      <c r="B783" s="459"/>
      <c r="C783" s="346"/>
      <c r="D783" s="22"/>
      <c r="E783" s="22"/>
      <c r="F783" s="22"/>
      <c r="G783" s="22"/>
      <c r="H783" s="22"/>
      <c r="I783" s="22"/>
      <c r="J783" s="108"/>
      <c r="K783" s="108"/>
      <c r="L783" s="245"/>
      <c r="M783" s="108"/>
      <c r="N783" s="108"/>
      <c r="O783" s="108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spans="1:26" ht="14.25" customHeight="1">
      <c r="A784" s="459"/>
      <c r="B784" s="459"/>
      <c r="C784" s="346"/>
      <c r="D784" s="22"/>
      <c r="E784" s="22"/>
      <c r="F784" s="22"/>
      <c r="G784" s="22"/>
      <c r="H784" s="22"/>
      <c r="I784" s="22"/>
      <c r="J784" s="108"/>
      <c r="K784" s="108"/>
      <c r="L784" s="245"/>
      <c r="M784" s="108"/>
      <c r="N784" s="108"/>
      <c r="O784" s="108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spans="1:26" ht="14.25" customHeight="1">
      <c r="A785" s="459"/>
      <c r="B785" s="459"/>
      <c r="C785" s="346"/>
      <c r="D785" s="22"/>
      <c r="E785" s="22"/>
      <c r="F785" s="22"/>
      <c r="G785" s="22"/>
      <c r="H785" s="22"/>
      <c r="I785" s="22"/>
      <c r="J785" s="108"/>
      <c r="K785" s="108"/>
      <c r="L785" s="245"/>
      <c r="M785" s="108"/>
      <c r="N785" s="108"/>
      <c r="O785" s="108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spans="1:26" ht="14.25" customHeight="1">
      <c r="A786" s="459"/>
      <c r="B786" s="459"/>
      <c r="C786" s="346"/>
      <c r="D786" s="22"/>
      <c r="E786" s="22"/>
      <c r="F786" s="22"/>
      <c r="G786" s="22"/>
      <c r="H786" s="22"/>
      <c r="I786" s="22"/>
      <c r="J786" s="108"/>
      <c r="K786" s="108"/>
      <c r="L786" s="245"/>
      <c r="M786" s="108"/>
      <c r="N786" s="108"/>
      <c r="O786" s="108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spans="1:26" ht="14.25" customHeight="1">
      <c r="A787" s="459"/>
      <c r="B787" s="459"/>
      <c r="C787" s="346"/>
      <c r="D787" s="22"/>
      <c r="E787" s="22"/>
      <c r="F787" s="22"/>
      <c r="G787" s="22"/>
      <c r="H787" s="22"/>
      <c r="I787" s="22"/>
      <c r="J787" s="108"/>
      <c r="K787" s="108"/>
      <c r="L787" s="245"/>
      <c r="M787" s="108"/>
      <c r="N787" s="108"/>
      <c r="O787" s="108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spans="1:26" ht="14.25" customHeight="1">
      <c r="A788" s="459"/>
      <c r="B788" s="459"/>
      <c r="C788" s="346"/>
      <c r="D788" s="22"/>
      <c r="E788" s="22"/>
      <c r="F788" s="22"/>
      <c r="G788" s="22"/>
      <c r="H788" s="22"/>
      <c r="I788" s="22"/>
      <c r="J788" s="108"/>
      <c r="K788" s="108"/>
      <c r="L788" s="245"/>
      <c r="M788" s="108"/>
      <c r="N788" s="108"/>
      <c r="O788" s="108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spans="1:26" ht="14.25" customHeight="1">
      <c r="A789" s="459"/>
      <c r="B789" s="459"/>
      <c r="C789" s="346"/>
      <c r="D789" s="22"/>
      <c r="E789" s="22"/>
      <c r="F789" s="22"/>
      <c r="G789" s="22"/>
      <c r="H789" s="22"/>
      <c r="I789" s="22"/>
      <c r="J789" s="108"/>
      <c r="K789" s="108"/>
      <c r="L789" s="245"/>
      <c r="M789" s="108"/>
      <c r="N789" s="108"/>
      <c r="O789" s="108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spans="1:26" ht="14.25" customHeight="1">
      <c r="A790" s="459"/>
      <c r="B790" s="459"/>
      <c r="C790" s="346"/>
      <c r="D790" s="22"/>
      <c r="E790" s="22"/>
      <c r="F790" s="22"/>
      <c r="G790" s="22"/>
      <c r="H790" s="22"/>
      <c r="I790" s="22"/>
      <c r="J790" s="108"/>
      <c r="K790" s="108"/>
      <c r="L790" s="245"/>
      <c r="M790" s="108"/>
      <c r="N790" s="108"/>
      <c r="O790" s="108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spans="1:26" ht="14.25" customHeight="1">
      <c r="A791" s="459"/>
      <c r="B791" s="459"/>
      <c r="C791" s="346"/>
      <c r="D791" s="22"/>
      <c r="E791" s="22"/>
      <c r="F791" s="22"/>
      <c r="G791" s="22"/>
      <c r="H791" s="22"/>
      <c r="I791" s="22"/>
      <c r="J791" s="108"/>
      <c r="K791" s="108"/>
      <c r="L791" s="245"/>
      <c r="M791" s="108"/>
      <c r="N791" s="108"/>
      <c r="O791" s="108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spans="1:26" ht="14.25" customHeight="1">
      <c r="A792" s="459"/>
      <c r="B792" s="459"/>
      <c r="C792" s="346"/>
      <c r="D792" s="22"/>
      <c r="E792" s="22"/>
      <c r="F792" s="22"/>
      <c r="G792" s="22"/>
      <c r="H792" s="22"/>
      <c r="I792" s="22"/>
      <c r="J792" s="108"/>
      <c r="K792" s="108"/>
      <c r="L792" s="245"/>
      <c r="M792" s="108"/>
      <c r="N792" s="108"/>
      <c r="O792" s="108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spans="1:26" ht="14.25" customHeight="1">
      <c r="A793" s="459"/>
      <c r="B793" s="459"/>
      <c r="C793" s="346"/>
      <c r="D793" s="22"/>
      <c r="E793" s="22"/>
      <c r="F793" s="22"/>
      <c r="G793" s="22"/>
      <c r="H793" s="22"/>
      <c r="I793" s="22"/>
      <c r="J793" s="108"/>
      <c r="K793" s="108"/>
      <c r="L793" s="245"/>
      <c r="M793" s="108"/>
      <c r="N793" s="108"/>
      <c r="O793" s="108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spans="1:26" ht="14.25" customHeight="1">
      <c r="A794" s="459"/>
      <c r="B794" s="459"/>
      <c r="C794" s="346"/>
      <c r="D794" s="22"/>
      <c r="E794" s="22"/>
      <c r="F794" s="22"/>
      <c r="G794" s="22"/>
      <c r="H794" s="22"/>
      <c r="I794" s="22"/>
      <c r="J794" s="108"/>
      <c r="K794" s="108"/>
      <c r="L794" s="245"/>
      <c r="M794" s="108"/>
      <c r="N794" s="108"/>
      <c r="O794" s="108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spans="1:26" ht="14.25" customHeight="1">
      <c r="A795" s="459"/>
      <c r="B795" s="459"/>
      <c r="C795" s="346"/>
      <c r="D795" s="22"/>
      <c r="E795" s="22"/>
      <c r="F795" s="22"/>
      <c r="G795" s="22"/>
      <c r="H795" s="22"/>
      <c r="I795" s="22"/>
      <c r="J795" s="108"/>
      <c r="K795" s="108"/>
      <c r="L795" s="245"/>
      <c r="M795" s="108"/>
      <c r="N795" s="108"/>
      <c r="O795" s="108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spans="1:26" ht="14.25" customHeight="1">
      <c r="A796" s="459"/>
      <c r="B796" s="459"/>
      <c r="C796" s="346"/>
      <c r="D796" s="22"/>
      <c r="E796" s="22"/>
      <c r="F796" s="22"/>
      <c r="G796" s="22"/>
      <c r="H796" s="22"/>
      <c r="I796" s="22"/>
      <c r="J796" s="108"/>
      <c r="K796" s="108"/>
      <c r="L796" s="245"/>
      <c r="M796" s="108"/>
      <c r="N796" s="108"/>
      <c r="O796" s="108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spans="1:26" ht="14.25" customHeight="1">
      <c r="A797" s="459"/>
      <c r="B797" s="459"/>
      <c r="C797" s="346"/>
      <c r="D797" s="22"/>
      <c r="E797" s="22"/>
      <c r="F797" s="22"/>
      <c r="G797" s="22"/>
      <c r="H797" s="22"/>
      <c r="I797" s="22"/>
      <c r="J797" s="108"/>
      <c r="K797" s="108"/>
      <c r="L797" s="245"/>
      <c r="M797" s="108"/>
      <c r="N797" s="108"/>
      <c r="O797" s="108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spans="1:26" ht="14.25" customHeight="1">
      <c r="A798" s="459"/>
      <c r="B798" s="459"/>
      <c r="C798" s="346"/>
      <c r="D798" s="22"/>
      <c r="E798" s="22"/>
      <c r="F798" s="22"/>
      <c r="G798" s="22"/>
      <c r="H798" s="22"/>
      <c r="I798" s="22"/>
      <c r="J798" s="108"/>
      <c r="K798" s="108"/>
      <c r="L798" s="245"/>
      <c r="M798" s="108"/>
      <c r="N798" s="108"/>
      <c r="O798" s="108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spans="1:26" ht="14.25" customHeight="1">
      <c r="A799" s="459"/>
      <c r="B799" s="459"/>
      <c r="C799" s="346"/>
      <c r="D799" s="22"/>
      <c r="E799" s="22"/>
      <c r="F799" s="22"/>
      <c r="G799" s="22"/>
      <c r="H799" s="22"/>
      <c r="I799" s="22"/>
      <c r="J799" s="108"/>
      <c r="K799" s="108"/>
      <c r="L799" s="245"/>
      <c r="M799" s="108"/>
      <c r="N799" s="108"/>
      <c r="O799" s="108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spans="1:26" ht="14.25" customHeight="1">
      <c r="A800" s="459"/>
      <c r="B800" s="459"/>
      <c r="C800" s="346"/>
      <c r="D800" s="22"/>
      <c r="E800" s="22"/>
      <c r="F800" s="22"/>
      <c r="G800" s="22"/>
      <c r="H800" s="22"/>
      <c r="I800" s="22"/>
      <c r="J800" s="108"/>
      <c r="K800" s="108"/>
      <c r="L800" s="245"/>
      <c r="M800" s="108"/>
      <c r="N800" s="108"/>
      <c r="O800" s="108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spans="1:26" ht="14.25" customHeight="1">
      <c r="A801" s="459"/>
      <c r="B801" s="459"/>
      <c r="C801" s="346"/>
      <c r="D801" s="22"/>
      <c r="E801" s="22"/>
      <c r="F801" s="22"/>
      <c r="G801" s="22"/>
      <c r="H801" s="22"/>
      <c r="I801" s="22"/>
      <c r="J801" s="108"/>
      <c r="K801" s="108"/>
      <c r="L801" s="245"/>
      <c r="M801" s="108"/>
      <c r="N801" s="108"/>
      <c r="O801" s="108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spans="1:26" ht="14.25" customHeight="1">
      <c r="A802" s="459"/>
      <c r="B802" s="459"/>
      <c r="C802" s="346"/>
      <c r="D802" s="22"/>
      <c r="E802" s="22"/>
      <c r="F802" s="22"/>
      <c r="G802" s="22"/>
      <c r="H802" s="22"/>
      <c r="I802" s="22"/>
      <c r="J802" s="108"/>
      <c r="K802" s="108"/>
      <c r="L802" s="245"/>
      <c r="M802" s="108"/>
      <c r="N802" s="108"/>
      <c r="O802" s="108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spans="1:26" ht="14.25" customHeight="1">
      <c r="A803" s="459"/>
      <c r="B803" s="459"/>
      <c r="C803" s="346"/>
      <c r="D803" s="22"/>
      <c r="E803" s="22"/>
      <c r="F803" s="22"/>
      <c r="G803" s="22"/>
      <c r="H803" s="22"/>
      <c r="I803" s="22"/>
      <c r="J803" s="108"/>
      <c r="K803" s="108"/>
      <c r="L803" s="245"/>
      <c r="M803" s="108"/>
      <c r="N803" s="108"/>
      <c r="O803" s="108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spans="1:26" ht="14.25" customHeight="1">
      <c r="A804" s="459"/>
      <c r="B804" s="459"/>
      <c r="C804" s="346"/>
      <c r="D804" s="22"/>
      <c r="E804" s="22"/>
      <c r="F804" s="22"/>
      <c r="G804" s="22"/>
      <c r="H804" s="22"/>
      <c r="I804" s="22"/>
      <c r="J804" s="108"/>
      <c r="K804" s="108"/>
      <c r="L804" s="245"/>
      <c r="M804" s="108"/>
      <c r="N804" s="108"/>
      <c r="O804" s="108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spans="1:26" ht="14.25" customHeight="1">
      <c r="A805" s="459"/>
      <c r="B805" s="459"/>
      <c r="C805" s="346"/>
      <c r="D805" s="22"/>
      <c r="E805" s="22"/>
      <c r="F805" s="22"/>
      <c r="G805" s="22"/>
      <c r="H805" s="22"/>
      <c r="I805" s="22"/>
      <c r="J805" s="108"/>
      <c r="K805" s="108"/>
      <c r="L805" s="245"/>
      <c r="M805" s="108"/>
      <c r="N805" s="108"/>
      <c r="O805" s="108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spans="1:26" ht="14.25" customHeight="1">
      <c r="A806" s="459"/>
      <c r="B806" s="459"/>
      <c r="C806" s="346"/>
      <c r="D806" s="22"/>
      <c r="E806" s="22"/>
      <c r="F806" s="22"/>
      <c r="G806" s="22"/>
      <c r="H806" s="22"/>
      <c r="I806" s="22"/>
      <c r="J806" s="108"/>
      <c r="K806" s="108"/>
      <c r="L806" s="245"/>
      <c r="M806" s="108"/>
      <c r="N806" s="108"/>
      <c r="O806" s="108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spans="1:26" ht="14.25" customHeight="1">
      <c r="A807" s="459"/>
      <c r="B807" s="459"/>
      <c r="C807" s="346"/>
      <c r="D807" s="22"/>
      <c r="E807" s="22"/>
      <c r="F807" s="22"/>
      <c r="G807" s="22"/>
      <c r="H807" s="22"/>
      <c r="I807" s="22"/>
      <c r="J807" s="108"/>
      <c r="K807" s="108"/>
      <c r="L807" s="245"/>
      <c r="M807" s="108"/>
      <c r="N807" s="108"/>
      <c r="O807" s="108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spans="1:26" ht="14.25" customHeight="1">
      <c r="A808" s="459"/>
      <c r="B808" s="459"/>
      <c r="C808" s="346"/>
      <c r="D808" s="22"/>
      <c r="E808" s="22"/>
      <c r="F808" s="22"/>
      <c r="G808" s="22"/>
      <c r="H808" s="22"/>
      <c r="I808" s="22"/>
      <c r="J808" s="108"/>
      <c r="K808" s="108"/>
      <c r="L808" s="245"/>
      <c r="M808" s="108"/>
      <c r="N808" s="108"/>
      <c r="O808" s="108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spans="1:26" ht="14.25" customHeight="1">
      <c r="A809" s="459"/>
      <c r="B809" s="459"/>
      <c r="C809" s="346"/>
      <c r="D809" s="22"/>
      <c r="E809" s="22"/>
      <c r="F809" s="22"/>
      <c r="G809" s="22"/>
      <c r="H809" s="22"/>
      <c r="I809" s="22"/>
      <c r="J809" s="108"/>
      <c r="K809" s="108"/>
      <c r="L809" s="245"/>
      <c r="M809" s="108"/>
      <c r="N809" s="108"/>
      <c r="O809" s="108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spans="1:26" ht="14.25" customHeight="1">
      <c r="A810" s="459"/>
      <c r="B810" s="459"/>
      <c r="C810" s="346"/>
      <c r="D810" s="22"/>
      <c r="E810" s="22"/>
      <c r="F810" s="22"/>
      <c r="G810" s="22"/>
      <c r="H810" s="22"/>
      <c r="I810" s="22"/>
      <c r="J810" s="108"/>
      <c r="K810" s="108"/>
      <c r="L810" s="245"/>
      <c r="M810" s="108"/>
      <c r="N810" s="108"/>
      <c r="O810" s="108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spans="1:26" ht="14.25" customHeight="1">
      <c r="A811" s="459"/>
      <c r="B811" s="459"/>
      <c r="C811" s="346"/>
      <c r="D811" s="22"/>
      <c r="E811" s="22"/>
      <c r="F811" s="22"/>
      <c r="G811" s="22"/>
      <c r="H811" s="22"/>
      <c r="I811" s="22"/>
      <c r="J811" s="108"/>
      <c r="K811" s="108"/>
      <c r="L811" s="245"/>
      <c r="M811" s="108"/>
      <c r="N811" s="108"/>
      <c r="O811" s="108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spans="1:26" ht="14.25" customHeight="1">
      <c r="A812" s="459"/>
      <c r="B812" s="459"/>
      <c r="C812" s="346"/>
      <c r="D812" s="22"/>
      <c r="E812" s="22"/>
      <c r="F812" s="22"/>
      <c r="G812" s="22"/>
      <c r="H812" s="22"/>
      <c r="I812" s="22"/>
      <c r="J812" s="108"/>
      <c r="K812" s="108"/>
      <c r="L812" s="245"/>
      <c r="M812" s="108"/>
      <c r="N812" s="108"/>
      <c r="O812" s="108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spans="1:26" ht="14.25" customHeight="1">
      <c r="A813" s="459"/>
      <c r="B813" s="459"/>
      <c r="C813" s="346"/>
      <c r="D813" s="22"/>
      <c r="E813" s="22"/>
      <c r="F813" s="22"/>
      <c r="G813" s="22"/>
      <c r="H813" s="22"/>
      <c r="I813" s="22"/>
      <c r="J813" s="108"/>
      <c r="K813" s="108"/>
      <c r="L813" s="245"/>
      <c r="M813" s="108"/>
      <c r="N813" s="108"/>
      <c r="O813" s="108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spans="1:26" ht="14.25" customHeight="1">
      <c r="A814" s="459"/>
      <c r="B814" s="459"/>
      <c r="C814" s="346"/>
      <c r="D814" s="22"/>
      <c r="E814" s="22"/>
      <c r="F814" s="22"/>
      <c r="G814" s="22"/>
      <c r="H814" s="22"/>
      <c r="I814" s="22"/>
      <c r="J814" s="108"/>
      <c r="K814" s="108"/>
      <c r="L814" s="245"/>
      <c r="M814" s="108"/>
      <c r="N814" s="108"/>
      <c r="O814" s="108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spans="1:26" ht="14.25" customHeight="1">
      <c r="A815" s="459"/>
      <c r="B815" s="459"/>
      <c r="C815" s="346"/>
      <c r="D815" s="22"/>
      <c r="E815" s="22"/>
      <c r="F815" s="22"/>
      <c r="G815" s="22"/>
      <c r="H815" s="22"/>
      <c r="I815" s="22"/>
      <c r="J815" s="108"/>
      <c r="K815" s="108"/>
      <c r="L815" s="245"/>
      <c r="M815" s="108"/>
      <c r="N815" s="108"/>
      <c r="O815" s="108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spans="1:26" ht="14.25" customHeight="1">
      <c r="A816" s="459"/>
      <c r="B816" s="459"/>
      <c r="C816" s="346"/>
      <c r="D816" s="22"/>
      <c r="E816" s="22"/>
      <c r="F816" s="22"/>
      <c r="G816" s="22"/>
      <c r="H816" s="22"/>
      <c r="I816" s="22"/>
      <c r="J816" s="108"/>
      <c r="K816" s="108"/>
      <c r="L816" s="245"/>
      <c r="M816" s="108"/>
      <c r="N816" s="108"/>
      <c r="O816" s="108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spans="1:26" ht="14.25" customHeight="1">
      <c r="A817" s="459"/>
      <c r="B817" s="459"/>
      <c r="C817" s="346"/>
      <c r="D817" s="22"/>
      <c r="E817" s="22"/>
      <c r="F817" s="22"/>
      <c r="G817" s="22"/>
      <c r="H817" s="22"/>
      <c r="I817" s="22"/>
      <c r="J817" s="108"/>
      <c r="K817" s="108"/>
      <c r="L817" s="245"/>
      <c r="M817" s="108"/>
      <c r="N817" s="108"/>
      <c r="O817" s="108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spans="1:26" ht="14.25" customHeight="1">
      <c r="A818" s="459"/>
      <c r="B818" s="459"/>
      <c r="C818" s="346"/>
      <c r="D818" s="22"/>
      <c r="E818" s="22"/>
      <c r="F818" s="22"/>
      <c r="G818" s="22"/>
      <c r="H818" s="22"/>
      <c r="I818" s="22"/>
      <c r="J818" s="108"/>
      <c r="K818" s="108"/>
      <c r="L818" s="245"/>
      <c r="M818" s="108"/>
      <c r="N818" s="108"/>
      <c r="O818" s="108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spans="1:26" ht="14.25" customHeight="1">
      <c r="A819" s="459"/>
      <c r="B819" s="459"/>
      <c r="C819" s="346"/>
      <c r="D819" s="22"/>
      <c r="E819" s="22"/>
      <c r="F819" s="22"/>
      <c r="G819" s="22"/>
      <c r="H819" s="22"/>
      <c r="I819" s="22"/>
      <c r="J819" s="108"/>
      <c r="K819" s="108"/>
      <c r="L819" s="245"/>
      <c r="M819" s="108"/>
      <c r="N819" s="108"/>
      <c r="O819" s="108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spans="1:26" ht="14.25" customHeight="1">
      <c r="A820" s="459"/>
      <c r="B820" s="459"/>
      <c r="C820" s="346"/>
      <c r="D820" s="22"/>
      <c r="E820" s="22"/>
      <c r="F820" s="22"/>
      <c r="G820" s="22"/>
      <c r="H820" s="22"/>
      <c r="I820" s="22"/>
      <c r="J820" s="108"/>
      <c r="K820" s="108"/>
      <c r="L820" s="245"/>
      <c r="M820" s="108"/>
      <c r="N820" s="108"/>
      <c r="O820" s="108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spans="1:26" ht="14.25" customHeight="1">
      <c r="A821" s="459"/>
      <c r="B821" s="459"/>
      <c r="C821" s="346"/>
      <c r="D821" s="22"/>
      <c r="E821" s="22"/>
      <c r="F821" s="22"/>
      <c r="G821" s="22"/>
      <c r="H821" s="22"/>
      <c r="I821" s="22"/>
      <c r="J821" s="108"/>
      <c r="K821" s="108"/>
      <c r="L821" s="245"/>
      <c r="M821" s="108"/>
      <c r="N821" s="108"/>
      <c r="O821" s="108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spans="1:26" ht="14.25" customHeight="1">
      <c r="A822" s="459"/>
      <c r="B822" s="459"/>
      <c r="C822" s="346"/>
      <c r="D822" s="22"/>
      <c r="E822" s="22"/>
      <c r="F822" s="22"/>
      <c r="G822" s="22"/>
      <c r="H822" s="22"/>
      <c r="I822" s="22"/>
      <c r="J822" s="108"/>
      <c r="K822" s="108"/>
      <c r="L822" s="245"/>
      <c r="M822" s="108"/>
      <c r="N822" s="108"/>
      <c r="O822" s="108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spans="1:26" ht="14.25" customHeight="1">
      <c r="A823" s="459"/>
      <c r="B823" s="459"/>
      <c r="C823" s="346"/>
      <c r="D823" s="22"/>
      <c r="E823" s="22"/>
      <c r="F823" s="22"/>
      <c r="G823" s="22"/>
      <c r="H823" s="22"/>
      <c r="I823" s="22"/>
      <c r="J823" s="108"/>
      <c r="K823" s="108"/>
      <c r="L823" s="245"/>
      <c r="M823" s="108"/>
      <c r="N823" s="108"/>
      <c r="O823" s="108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spans="1:26" ht="14.25" customHeight="1">
      <c r="A824" s="459"/>
      <c r="B824" s="459"/>
      <c r="C824" s="346"/>
      <c r="D824" s="22"/>
      <c r="E824" s="22"/>
      <c r="F824" s="22"/>
      <c r="G824" s="22"/>
      <c r="H824" s="22"/>
      <c r="I824" s="22"/>
      <c r="J824" s="108"/>
      <c r="K824" s="108"/>
      <c r="L824" s="245"/>
      <c r="M824" s="108"/>
      <c r="N824" s="108"/>
      <c r="O824" s="108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spans="1:26" ht="14.25" customHeight="1">
      <c r="A825" s="459"/>
      <c r="B825" s="459"/>
      <c r="C825" s="346"/>
      <c r="D825" s="22"/>
      <c r="E825" s="22"/>
      <c r="F825" s="22"/>
      <c r="G825" s="22"/>
      <c r="H825" s="22"/>
      <c r="I825" s="22"/>
      <c r="J825" s="108"/>
      <c r="K825" s="108"/>
      <c r="L825" s="245"/>
      <c r="M825" s="108"/>
      <c r="N825" s="108"/>
      <c r="O825" s="108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spans="1:26" ht="14.25" customHeight="1">
      <c r="A826" s="459"/>
      <c r="B826" s="459"/>
      <c r="C826" s="346"/>
      <c r="D826" s="22"/>
      <c r="E826" s="22"/>
      <c r="F826" s="22"/>
      <c r="G826" s="22"/>
      <c r="H826" s="22"/>
      <c r="I826" s="22"/>
      <c r="J826" s="108"/>
      <c r="K826" s="108"/>
      <c r="L826" s="245"/>
      <c r="M826" s="108"/>
      <c r="N826" s="108"/>
      <c r="O826" s="108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spans="1:26" ht="14.25" customHeight="1">
      <c r="A827" s="459"/>
      <c r="B827" s="459"/>
      <c r="C827" s="346"/>
      <c r="D827" s="22"/>
      <c r="E827" s="22"/>
      <c r="F827" s="22"/>
      <c r="G827" s="22"/>
      <c r="H827" s="22"/>
      <c r="I827" s="22"/>
      <c r="J827" s="108"/>
      <c r="K827" s="108"/>
      <c r="L827" s="245"/>
      <c r="M827" s="108"/>
      <c r="N827" s="108"/>
      <c r="O827" s="108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spans="1:26" ht="14.25" customHeight="1">
      <c r="A828" s="459"/>
      <c r="B828" s="459"/>
      <c r="C828" s="346"/>
      <c r="D828" s="22"/>
      <c r="E828" s="22"/>
      <c r="F828" s="22"/>
      <c r="G828" s="22"/>
      <c r="H828" s="22"/>
      <c r="I828" s="22"/>
      <c r="J828" s="108"/>
      <c r="K828" s="108"/>
      <c r="L828" s="245"/>
      <c r="M828" s="108"/>
      <c r="N828" s="108"/>
      <c r="O828" s="108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spans="1:26" ht="14.25" customHeight="1">
      <c r="A829" s="459"/>
      <c r="B829" s="459"/>
      <c r="C829" s="346"/>
      <c r="D829" s="22"/>
      <c r="E829" s="22"/>
      <c r="F829" s="22"/>
      <c r="G829" s="22"/>
      <c r="H829" s="22"/>
      <c r="I829" s="22"/>
      <c r="J829" s="108"/>
      <c r="K829" s="108"/>
      <c r="L829" s="245"/>
      <c r="M829" s="108"/>
      <c r="N829" s="108"/>
      <c r="O829" s="108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spans="1:26" ht="14.25" customHeight="1">
      <c r="A830" s="459"/>
      <c r="B830" s="459"/>
      <c r="C830" s="346"/>
      <c r="D830" s="22"/>
      <c r="E830" s="22"/>
      <c r="F830" s="22"/>
      <c r="G830" s="22"/>
      <c r="H830" s="22"/>
      <c r="I830" s="22"/>
      <c r="J830" s="108"/>
      <c r="K830" s="108"/>
      <c r="L830" s="245"/>
      <c r="M830" s="108"/>
      <c r="N830" s="108"/>
      <c r="O830" s="108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spans="1:26" ht="14.25" customHeight="1">
      <c r="A831" s="459"/>
      <c r="B831" s="459"/>
      <c r="C831" s="346"/>
      <c r="D831" s="22"/>
      <c r="E831" s="22"/>
      <c r="F831" s="22"/>
      <c r="G831" s="22"/>
      <c r="H831" s="22"/>
      <c r="I831" s="22"/>
      <c r="J831" s="108"/>
      <c r="K831" s="108"/>
      <c r="L831" s="245"/>
      <c r="M831" s="108"/>
      <c r="N831" s="108"/>
      <c r="O831" s="108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spans="1:26" ht="14.25" customHeight="1">
      <c r="A832" s="459"/>
      <c r="B832" s="459"/>
      <c r="C832" s="346"/>
      <c r="D832" s="22"/>
      <c r="E832" s="22"/>
      <c r="F832" s="22"/>
      <c r="G832" s="22"/>
      <c r="H832" s="22"/>
      <c r="I832" s="22"/>
      <c r="J832" s="108"/>
      <c r="K832" s="108"/>
      <c r="L832" s="245"/>
      <c r="M832" s="108"/>
      <c r="N832" s="108"/>
      <c r="O832" s="108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spans="1:26" ht="14.25" customHeight="1">
      <c r="A833" s="459"/>
      <c r="B833" s="459"/>
      <c r="C833" s="346"/>
      <c r="D833" s="22"/>
      <c r="E833" s="22"/>
      <c r="F833" s="22"/>
      <c r="G833" s="22"/>
      <c r="H833" s="22"/>
      <c r="I833" s="22"/>
      <c r="J833" s="108"/>
      <c r="K833" s="108"/>
      <c r="L833" s="245"/>
      <c r="M833" s="108"/>
      <c r="N833" s="108"/>
      <c r="O833" s="108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spans="1:26" ht="14.25" customHeight="1">
      <c r="A834" s="459"/>
      <c r="B834" s="459"/>
      <c r="C834" s="346"/>
      <c r="D834" s="22"/>
      <c r="E834" s="22"/>
      <c r="F834" s="22"/>
      <c r="G834" s="22"/>
      <c r="H834" s="22"/>
      <c r="I834" s="22"/>
      <c r="J834" s="108"/>
      <c r="K834" s="108"/>
      <c r="L834" s="245"/>
      <c r="M834" s="108"/>
      <c r="N834" s="108"/>
      <c r="O834" s="108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spans="1:26" ht="14.25" customHeight="1">
      <c r="A835" s="459"/>
      <c r="B835" s="459"/>
      <c r="C835" s="346"/>
      <c r="D835" s="22"/>
      <c r="E835" s="22"/>
      <c r="F835" s="22"/>
      <c r="G835" s="22"/>
      <c r="H835" s="22"/>
      <c r="I835" s="22"/>
      <c r="J835" s="108"/>
      <c r="K835" s="108"/>
      <c r="L835" s="245"/>
      <c r="M835" s="108"/>
      <c r="N835" s="108"/>
      <c r="O835" s="108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spans="1:26" ht="14.25" customHeight="1">
      <c r="A836" s="459"/>
      <c r="B836" s="459"/>
      <c r="C836" s="346"/>
      <c r="D836" s="22"/>
      <c r="E836" s="22"/>
      <c r="F836" s="22"/>
      <c r="G836" s="22"/>
      <c r="H836" s="22"/>
      <c r="I836" s="22"/>
      <c r="J836" s="108"/>
      <c r="K836" s="108"/>
      <c r="L836" s="245"/>
      <c r="M836" s="108"/>
      <c r="N836" s="108"/>
      <c r="O836" s="108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spans="1:26" ht="14.25" customHeight="1">
      <c r="A837" s="459"/>
      <c r="B837" s="459"/>
      <c r="C837" s="346"/>
      <c r="D837" s="22"/>
      <c r="E837" s="22"/>
      <c r="F837" s="22"/>
      <c r="G837" s="22"/>
      <c r="H837" s="22"/>
      <c r="I837" s="22"/>
      <c r="J837" s="108"/>
      <c r="K837" s="108"/>
      <c r="L837" s="245"/>
      <c r="M837" s="108"/>
      <c r="N837" s="108"/>
      <c r="O837" s="108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spans="1:26" ht="14.25" customHeight="1">
      <c r="A838" s="459"/>
      <c r="B838" s="459"/>
      <c r="C838" s="346"/>
      <c r="D838" s="22"/>
      <c r="E838" s="22"/>
      <c r="F838" s="22"/>
      <c r="G838" s="22"/>
      <c r="H838" s="22"/>
      <c r="I838" s="22"/>
      <c r="J838" s="108"/>
      <c r="K838" s="108"/>
      <c r="L838" s="245"/>
      <c r="M838" s="108"/>
      <c r="N838" s="108"/>
      <c r="O838" s="108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spans="1:26" ht="14.25" customHeight="1">
      <c r="A839" s="459"/>
      <c r="B839" s="459"/>
      <c r="C839" s="346"/>
      <c r="D839" s="22"/>
      <c r="E839" s="22"/>
      <c r="F839" s="22"/>
      <c r="G839" s="22"/>
      <c r="H839" s="22"/>
      <c r="I839" s="22"/>
      <c r="J839" s="108"/>
      <c r="K839" s="108"/>
      <c r="L839" s="245"/>
      <c r="M839" s="108"/>
      <c r="N839" s="108"/>
      <c r="O839" s="108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spans="1:26" ht="14.25" customHeight="1">
      <c r="A840" s="459"/>
      <c r="B840" s="459"/>
      <c r="C840" s="346"/>
      <c r="D840" s="22"/>
      <c r="E840" s="22"/>
      <c r="F840" s="22"/>
      <c r="G840" s="22"/>
      <c r="H840" s="22"/>
      <c r="I840" s="22"/>
      <c r="J840" s="108"/>
      <c r="K840" s="108"/>
      <c r="L840" s="245"/>
      <c r="M840" s="108"/>
      <c r="N840" s="108"/>
      <c r="O840" s="108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spans="1:26" ht="14.25" customHeight="1">
      <c r="A841" s="459"/>
      <c r="B841" s="459"/>
      <c r="C841" s="346"/>
      <c r="D841" s="22"/>
      <c r="E841" s="22"/>
      <c r="F841" s="22"/>
      <c r="G841" s="22"/>
      <c r="H841" s="22"/>
      <c r="I841" s="22"/>
      <c r="J841" s="108"/>
      <c r="K841" s="108"/>
      <c r="L841" s="245"/>
      <c r="M841" s="108"/>
      <c r="N841" s="108"/>
      <c r="O841" s="108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spans="1:26" ht="14.25" customHeight="1">
      <c r="A842" s="459"/>
      <c r="B842" s="459"/>
      <c r="C842" s="346"/>
      <c r="D842" s="22"/>
      <c r="E842" s="22"/>
      <c r="F842" s="22"/>
      <c r="G842" s="22"/>
      <c r="H842" s="22"/>
      <c r="I842" s="22"/>
      <c r="J842" s="108"/>
      <c r="K842" s="108"/>
      <c r="L842" s="245"/>
      <c r="M842" s="108"/>
      <c r="N842" s="108"/>
      <c r="O842" s="108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spans="1:26" ht="14.25" customHeight="1">
      <c r="A843" s="459"/>
      <c r="B843" s="459"/>
      <c r="C843" s="346"/>
      <c r="D843" s="22"/>
      <c r="E843" s="22"/>
      <c r="F843" s="22"/>
      <c r="G843" s="22"/>
      <c r="H843" s="22"/>
      <c r="I843" s="22"/>
      <c r="J843" s="108"/>
      <c r="K843" s="108"/>
      <c r="L843" s="245"/>
      <c r="M843" s="108"/>
      <c r="N843" s="108"/>
      <c r="O843" s="108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spans="1:26" ht="14.25" customHeight="1">
      <c r="A844" s="459"/>
      <c r="B844" s="459"/>
      <c r="C844" s="346"/>
      <c r="D844" s="22"/>
      <c r="E844" s="22"/>
      <c r="F844" s="22"/>
      <c r="G844" s="22"/>
      <c r="H844" s="22"/>
      <c r="I844" s="22"/>
      <c r="J844" s="108"/>
      <c r="K844" s="108"/>
      <c r="L844" s="245"/>
      <c r="M844" s="108"/>
      <c r="N844" s="108"/>
      <c r="O844" s="108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spans="1:26" ht="14.25" customHeight="1">
      <c r="A845" s="459"/>
      <c r="B845" s="459"/>
      <c r="C845" s="346"/>
      <c r="D845" s="22"/>
      <c r="E845" s="22"/>
      <c r="F845" s="22"/>
      <c r="G845" s="22"/>
      <c r="H845" s="22"/>
      <c r="I845" s="22"/>
      <c r="J845" s="108"/>
      <c r="K845" s="108"/>
      <c r="L845" s="245"/>
      <c r="M845" s="108"/>
      <c r="N845" s="108"/>
      <c r="O845" s="108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spans="1:26" ht="14.25" customHeight="1">
      <c r="A846" s="459"/>
      <c r="B846" s="459"/>
      <c r="C846" s="346"/>
      <c r="D846" s="22"/>
      <c r="E846" s="22"/>
      <c r="F846" s="22"/>
      <c r="G846" s="22"/>
      <c r="H846" s="22"/>
      <c r="I846" s="22"/>
      <c r="J846" s="108"/>
      <c r="K846" s="108"/>
      <c r="L846" s="245"/>
      <c r="M846" s="108"/>
      <c r="N846" s="108"/>
      <c r="O846" s="108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spans="1:26" ht="14.25" customHeight="1">
      <c r="A847" s="459"/>
      <c r="B847" s="459"/>
      <c r="C847" s="346"/>
      <c r="D847" s="22"/>
      <c r="E847" s="22"/>
      <c r="F847" s="22"/>
      <c r="G847" s="22"/>
      <c r="H847" s="22"/>
      <c r="I847" s="22"/>
      <c r="J847" s="108"/>
      <c r="K847" s="108"/>
      <c r="L847" s="245"/>
      <c r="M847" s="108"/>
      <c r="N847" s="108"/>
      <c r="O847" s="108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spans="1:26" ht="14.25" customHeight="1">
      <c r="A848" s="459"/>
      <c r="B848" s="459"/>
      <c r="C848" s="346"/>
      <c r="D848" s="22"/>
      <c r="E848" s="22"/>
      <c r="F848" s="22"/>
      <c r="G848" s="22"/>
      <c r="H848" s="22"/>
      <c r="I848" s="22"/>
      <c r="J848" s="108"/>
      <c r="K848" s="108"/>
      <c r="L848" s="245"/>
      <c r="M848" s="108"/>
      <c r="N848" s="108"/>
      <c r="O848" s="108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spans="1:26" ht="14.25" customHeight="1">
      <c r="A849" s="459"/>
      <c r="B849" s="459"/>
      <c r="C849" s="346"/>
      <c r="D849" s="22"/>
      <c r="E849" s="22"/>
      <c r="F849" s="22"/>
      <c r="G849" s="22"/>
      <c r="H849" s="22"/>
      <c r="I849" s="22"/>
      <c r="J849" s="108"/>
      <c r="K849" s="108"/>
      <c r="L849" s="245"/>
      <c r="M849" s="108"/>
      <c r="N849" s="108"/>
      <c r="O849" s="108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spans="1:26" ht="14.25" customHeight="1">
      <c r="A850" s="459"/>
      <c r="B850" s="459"/>
      <c r="C850" s="346"/>
      <c r="D850" s="22"/>
      <c r="E850" s="22"/>
      <c r="F850" s="22"/>
      <c r="G850" s="22"/>
      <c r="H850" s="22"/>
      <c r="I850" s="22"/>
      <c r="J850" s="108"/>
      <c r="K850" s="108"/>
      <c r="L850" s="245"/>
      <c r="M850" s="108"/>
      <c r="N850" s="108"/>
      <c r="O850" s="108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spans="1:26" ht="14.25" customHeight="1">
      <c r="A851" s="459"/>
      <c r="B851" s="459"/>
      <c r="C851" s="346"/>
      <c r="D851" s="22"/>
      <c r="E851" s="22"/>
      <c r="F851" s="22"/>
      <c r="G851" s="22"/>
      <c r="H851" s="22"/>
      <c r="I851" s="22"/>
      <c r="J851" s="108"/>
      <c r="K851" s="108"/>
      <c r="L851" s="245"/>
      <c r="M851" s="108"/>
      <c r="N851" s="108"/>
      <c r="O851" s="108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spans="1:26" ht="14.25" customHeight="1">
      <c r="A852" s="459"/>
      <c r="B852" s="459"/>
      <c r="C852" s="346"/>
      <c r="D852" s="22"/>
      <c r="E852" s="22"/>
      <c r="F852" s="22"/>
      <c r="G852" s="22"/>
      <c r="H852" s="22"/>
      <c r="I852" s="22"/>
      <c r="J852" s="108"/>
      <c r="K852" s="108"/>
      <c r="L852" s="245"/>
      <c r="M852" s="108"/>
      <c r="N852" s="108"/>
      <c r="O852" s="108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spans="1:26" ht="14.25" customHeight="1">
      <c r="A853" s="459"/>
      <c r="B853" s="459"/>
      <c r="C853" s="346"/>
      <c r="D853" s="22"/>
      <c r="E853" s="22"/>
      <c r="F853" s="22"/>
      <c r="G853" s="22"/>
      <c r="H853" s="22"/>
      <c r="I853" s="22"/>
      <c r="J853" s="108"/>
      <c r="K853" s="108"/>
      <c r="L853" s="245"/>
      <c r="M853" s="108"/>
      <c r="N853" s="108"/>
      <c r="O853" s="108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spans="1:26" ht="14.25" customHeight="1">
      <c r="A854" s="459"/>
      <c r="B854" s="459"/>
      <c r="C854" s="346"/>
      <c r="D854" s="22"/>
      <c r="E854" s="22"/>
      <c r="F854" s="22"/>
      <c r="G854" s="22"/>
      <c r="H854" s="22"/>
      <c r="I854" s="22"/>
      <c r="J854" s="108"/>
      <c r="K854" s="108"/>
      <c r="L854" s="245"/>
      <c r="M854" s="108"/>
      <c r="N854" s="108"/>
      <c r="O854" s="108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spans="1:26" ht="14.25" customHeight="1">
      <c r="A855" s="459"/>
      <c r="B855" s="459"/>
      <c r="C855" s="346"/>
      <c r="D855" s="22"/>
      <c r="E855" s="22"/>
      <c r="F855" s="22"/>
      <c r="G855" s="22"/>
      <c r="H855" s="22"/>
      <c r="I855" s="22"/>
      <c r="J855" s="108"/>
      <c r="K855" s="108"/>
      <c r="L855" s="245"/>
      <c r="M855" s="108"/>
      <c r="N855" s="108"/>
      <c r="O855" s="108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spans="1:26" ht="14.25" customHeight="1">
      <c r="A856" s="459"/>
      <c r="B856" s="459"/>
      <c r="C856" s="346"/>
      <c r="D856" s="22"/>
      <c r="E856" s="22"/>
      <c r="F856" s="22"/>
      <c r="G856" s="22"/>
      <c r="H856" s="22"/>
      <c r="I856" s="22"/>
      <c r="J856" s="108"/>
      <c r="K856" s="108"/>
      <c r="L856" s="245"/>
      <c r="M856" s="108"/>
      <c r="N856" s="108"/>
      <c r="O856" s="108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spans="1:26" ht="14.25" customHeight="1">
      <c r="A857" s="459"/>
      <c r="B857" s="459"/>
      <c r="C857" s="346"/>
      <c r="D857" s="22"/>
      <c r="E857" s="22"/>
      <c r="F857" s="22"/>
      <c r="G857" s="22"/>
      <c r="H857" s="22"/>
      <c r="I857" s="22"/>
      <c r="J857" s="108"/>
      <c r="K857" s="108"/>
      <c r="L857" s="245"/>
      <c r="M857" s="108"/>
      <c r="N857" s="108"/>
      <c r="O857" s="108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spans="1:26" ht="14.25" customHeight="1">
      <c r="A858" s="459"/>
      <c r="B858" s="459"/>
      <c r="C858" s="346"/>
      <c r="D858" s="22"/>
      <c r="E858" s="22"/>
      <c r="F858" s="22"/>
      <c r="G858" s="22"/>
      <c r="H858" s="22"/>
      <c r="I858" s="22"/>
      <c r="J858" s="108"/>
      <c r="K858" s="108"/>
      <c r="L858" s="245"/>
      <c r="M858" s="108"/>
      <c r="N858" s="108"/>
      <c r="O858" s="108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spans="1:26" ht="14.25" customHeight="1">
      <c r="A859" s="459"/>
      <c r="B859" s="459"/>
      <c r="C859" s="346"/>
      <c r="D859" s="22"/>
      <c r="E859" s="22"/>
      <c r="F859" s="22"/>
      <c r="G859" s="22"/>
      <c r="H859" s="22"/>
      <c r="I859" s="22"/>
      <c r="J859" s="108"/>
      <c r="K859" s="108"/>
      <c r="L859" s="245"/>
      <c r="M859" s="108"/>
      <c r="N859" s="108"/>
      <c r="O859" s="108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spans="1:26" ht="14.25" customHeight="1">
      <c r="A860" s="459"/>
      <c r="B860" s="459"/>
      <c r="C860" s="346"/>
      <c r="D860" s="22"/>
      <c r="E860" s="22"/>
      <c r="F860" s="22"/>
      <c r="G860" s="22"/>
      <c r="H860" s="22"/>
      <c r="I860" s="22"/>
      <c r="J860" s="108"/>
      <c r="K860" s="108"/>
      <c r="L860" s="245"/>
      <c r="M860" s="108"/>
      <c r="N860" s="108"/>
      <c r="O860" s="108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spans="1:26" ht="14.25" customHeight="1">
      <c r="A861" s="459"/>
      <c r="B861" s="459"/>
      <c r="C861" s="346"/>
      <c r="D861" s="22"/>
      <c r="E861" s="22"/>
      <c r="F861" s="22"/>
      <c r="G861" s="22"/>
      <c r="H861" s="22"/>
      <c r="I861" s="22"/>
      <c r="J861" s="108"/>
      <c r="K861" s="108"/>
      <c r="L861" s="245"/>
      <c r="M861" s="108"/>
      <c r="N861" s="108"/>
      <c r="O861" s="108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spans="1:26" ht="14.25" customHeight="1">
      <c r="A862" s="459"/>
      <c r="B862" s="459"/>
      <c r="C862" s="346"/>
      <c r="D862" s="22"/>
      <c r="E862" s="22"/>
      <c r="F862" s="22"/>
      <c r="G862" s="22"/>
      <c r="H862" s="22"/>
      <c r="I862" s="22"/>
      <c r="J862" s="108"/>
      <c r="K862" s="108"/>
      <c r="L862" s="245"/>
      <c r="M862" s="108"/>
      <c r="N862" s="108"/>
      <c r="O862" s="108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spans="1:26" ht="14.25" customHeight="1">
      <c r="A863" s="459"/>
      <c r="B863" s="459"/>
      <c r="C863" s="346"/>
      <c r="D863" s="22"/>
      <c r="E863" s="22"/>
      <c r="F863" s="22"/>
      <c r="G863" s="22"/>
      <c r="H863" s="22"/>
      <c r="I863" s="22"/>
      <c r="J863" s="108"/>
      <c r="K863" s="108"/>
      <c r="L863" s="245"/>
      <c r="M863" s="108"/>
      <c r="N863" s="108"/>
      <c r="O863" s="108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spans="1:26" ht="14.25" customHeight="1">
      <c r="A864" s="459"/>
      <c r="B864" s="459"/>
      <c r="C864" s="346"/>
      <c r="D864" s="22"/>
      <c r="E864" s="22"/>
      <c r="F864" s="22"/>
      <c r="G864" s="22"/>
      <c r="H864" s="22"/>
      <c r="I864" s="22"/>
      <c r="J864" s="108"/>
      <c r="K864" s="108"/>
      <c r="L864" s="245"/>
      <c r="M864" s="108"/>
      <c r="N864" s="108"/>
      <c r="O864" s="108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spans="1:26" ht="14.25" customHeight="1">
      <c r="A865" s="459"/>
      <c r="B865" s="459"/>
      <c r="C865" s="346"/>
      <c r="D865" s="22"/>
      <c r="E865" s="22"/>
      <c r="F865" s="22"/>
      <c r="G865" s="22"/>
      <c r="H865" s="22"/>
      <c r="I865" s="22"/>
      <c r="J865" s="108"/>
      <c r="K865" s="108"/>
      <c r="L865" s="245"/>
      <c r="M865" s="108"/>
      <c r="N865" s="108"/>
      <c r="O865" s="108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spans="1:26" ht="14.25" customHeight="1">
      <c r="A866" s="459"/>
      <c r="B866" s="459"/>
      <c r="C866" s="346"/>
      <c r="D866" s="22"/>
      <c r="E866" s="22"/>
      <c r="F866" s="22"/>
      <c r="G866" s="22"/>
      <c r="H866" s="22"/>
      <c r="I866" s="22"/>
      <c r="J866" s="108"/>
      <c r="K866" s="108"/>
      <c r="L866" s="245"/>
      <c r="M866" s="108"/>
      <c r="N866" s="108"/>
      <c r="O866" s="108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spans="1:26" ht="14.25" customHeight="1">
      <c r="A867" s="459"/>
      <c r="B867" s="459"/>
      <c r="C867" s="346"/>
      <c r="D867" s="22"/>
      <c r="E867" s="22"/>
      <c r="F867" s="22"/>
      <c r="G867" s="22"/>
      <c r="H867" s="22"/>
      <c r="I867" s="22"/>
      <c r="J867" s="108"/>
      <c r="K867" s="108"/>
      <c r="L867" s="245"/>
      <c r="M867" s="108"/>
      <c r="N867" s="108"/>
      <c r="O867" s="108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spans="1:26" ht="14.25" customHeight="1">
      <c r="A868" s="459"/>
      <c r="B868" s="459"/>
      <c r="C868" s="346"/>
      <c r="D868" s="22"/>
      <c r="E868" s="22"/>
      <c r="F868" s="22"/>
      <c r="G868" s="22"/>
      <c r="H868" s="22"/>
      <c r="I868" s="22"/>
      <c r="J868" s="108"/>
      <c r="K868" s="108"/>
      <c r="L868" s="245"/>
      <c r="M868" s="108"/>
      <c r="N868" s="108"/>
      <c r="O868" s="108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spans="1:26" ht="14.25" customHeight="1">
      <c r="A869" s="459"/>
      <c r="B869" s="459"/>
      <c r="C869" s="346"/>
      <c r="D869" s="22"/>
      <c r="E869" s="22"/>
      <c r="F869" s="22"/>
      <c r="G869" s="22"/>
      <c r="H869" s="22"/>
      <c r="I869" s="22"/>
      <c r="J869" s="108"/>
      <c r="K869" s="108"/>
      <c r="L869" s="245"/>
      <c r="M869" s="108"/>
      <c r="N869" s="108"/>
      <c r="O869" s="108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spans="1:26" ht="14.25" customHeight="1">
      <c r="A870" s="459"/>
      <c r="B870" s="459"/>
      <c r="C870" s="346"/>
      <c r="D870" s="22"/>
      <c r="E870" s="22"/>
      <c r="F870" s="22"/>
      <c r="G870" s="22"/>
      <c r="H870" s="22"/>
      <c r="I870" s="22"/>
      <c r="J870" s="108"/>
      <c r="K870" s="108"/>
      <c r="L870" s="245"/>
      <c r="M870" s="108"/>
      <c r="N870" s="108"/>
      <c r="O870" s="108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spans="1:26" ht="14.25" customHeight="1">
      <c r="A871" s="459"/>
      <c r="B871" s="459"/>
      <c r="C871" s="346"/>
      <c r="D871" s="22"/>
      <c r="E871" s="22"/>
      <c r="F871" s="22"/>
      <c r="G871" s="22"/>
      <c r="H871" s="22"/>
      <c r="I871" s="22"/>
      <c r="J871" s="108"/>
      <c r="K871" s="108"/>
      <c r="L871" s="245"/>
      <c r="M871" s="108"/>
      <c r="N871" s="108"/>
      <c r="O871" s="108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spans="1:26" ht="14.25" customHeight="1">
      <c r="A872" s="459"/>
      <c r="B872" s="459"/>
      <c r="C872" s="346"/>
      <c r="D872" s="22"/>
      <c r="E872" s="22"/>
      <c r="F872" s="22"/>
      <c r="G872" s="22"/>
      <c r="H872" s="22"/>
      <c r="I872" s="22"/>
      <c r="J872" s="108"/>
      <c r="K872" s="108"/>
      <c r="L872" s="245"/>
      <c r="M872" s="108"/>
      <c r="N872" s="108"/>
      <c r="O872" s="108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spans="1:26" ht="14.25" customHeight="1">
      <c r="A873" s="459"/>
      <c r="B873" s="459"/>
      <c r="C873" s="346"/>
      <c r="D873" s="22"/>
      <c r="E873" s="22"/>
      <c r="F873" s="22"/>
      <c r="G873" s="22"/>
      <c r="H873" s="22"/>
      <c r="I873" s="22"/>
      <c r="J873" s="108"/>
      <c r="K873" s="108"/>
      <c r="L873" s="245"/>
      <c r="M873" s="108"/>
      <c r="N873" s="108"/>
      <c r="O873" s="108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spans="1:26" ht="14.25" customHeight="1">
      <c r="A874" s="459"/>
      <c r="B874" s="459"/>
      <c r="C874" s="346"/>
      <c r="D874" s="22"/>
      <c r="E874" s="22"/>
      <c r="F874" s="22"/>
      <c r="G874" s="22"/>
      <c r="H874" s="22"/>
      <c r="I874" s="22"/>
      <c r="J874" s="108"/>
      <c r="K874" s="108"/>
      <c r="L874" s="245"/>
      <c r="M874" s="108"/>
      <c r="N874" s="108"/>
      <c r="O874" s="108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spans="1:26" ht="14.25" customHeight="1">
      <c r="A875" s="459"/>
      <c r="B875" s="459"/>
      <c r="C875" s="346"/>
      <c r="D875" s="22"/>
      <c r="E875" s="22"/>
      <c r="F875" s="22"/>
      <c r="G875" s="22"/>
      <c r="H875" s="22"/>
      <c r="I875" s="22"/>
      <c r="J875" s="108"/>
      <c r="K875" s="108"/>
      <c r="L875" s="245"/>
      <c r="M875" s="108"/>
      <c r="N875" s="108"/>
      <c r="O875" s="108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spans="1:26" ht="14.25" customHeight="1">
      <c r="A876" s="459"/>
      <c r="B876" s="459"/>
      <c r="C876" s="346"/>
      <c r="D876" s="22"/>
      <c r="E876" s="22"/>
      <c r="F876" s="22"/>
      <c r="G876" s="22"/>
      <c r="H876" s="22"/>
      <c r="I876" s="22"/>
      <c r="J876" s="108"/>
      <c r="K876" s="108"/>
      <c r="L876" s="245"/>
      <c r="M876" s="108"/>
      <c r="N876" s="108"/>
      <c r="O876" s="108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spans="1:26" ht="14.25" customHeight="1">
      <c r="A877" s="459"/>
      <c r="B877" s="459"/>
      <c r="C877" s="346"/>
      <c r="D877" s="22"/>
      <c r="E877" s="22"/>
      <c r="F877" s="22"/>
      <c r="G877" s="22"/>
      <c r="H877" s="22"/>
      <c r="I877" s="22"/>
      <c r="J877" s="108"/>
      <c r="K877" s="108"/>
      <c r="L877" s="245"/>
      <c r="M877" s="108"/>
      <c r="N877" s="108"/>
      <c r="O877" s="108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spans="1:26" ht="14.25" customHeight="1">
      <c r="A878" s="459"/>
      <c r="B878" s="459"/>
      <c r="C878" s="346"/>
      <c r="D878" s="22"/>
      <c r="E878" s="22"/>
      <c r="F878" s="22"/>
      <c r="G878" s="22"/>
      <c r="H878" s="22"/>
      <c r="I878" s="22"/>
      <c r="J878" s="108"/>
      <c r="K878" s="108"/>
      <c r="L878" s="245"/>
      <c r="M878" s="108"/>
      <c r="N878" s="108"/>
      <c r="O878" s="108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spans="1:26" ht="14.25" customHeight="1">
      <c r="A879" s="459"/>
      <c r="B879" s="459"/>
      <c r="C879" s="346"/>
      <c r="D879" s="22"/>
      <c r="E879" s="22"/>
      <c r="F879" s="22"/>
      <c r="G879" s="22"/>
      <c r="H879" s="22"/>
      <c r="I879" s="22"/>
      <c r="J879" s="108"/>
      <c r="K879" s="108"/>
      <c r="L879" s="245"/>
      <c r="M879" s="108"/>
      <c r="N879" s="108"/>
      <c r="O879" s="108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spans="1:26" ht="14.25" customHeight="1">
      <c r="A880" s="459"/>
      <c r="B880" s="459"/>
      <c r="C880" s="346"/>
      <c r="D880" s="22"/>
      <c r="E880" s="22"/>
      <c r="F880" s="22"/>
      <c r="G880" s="22"/>
      <c r="H880" s="22"/>
      <c r="I880" s="22"/>
      <c r="J880" s="108"/>
      <c r="K880" s="108"/>
      <c r="L880" s="245"/>
      <c r="M880" s="108"/>
      <c r="N880" s="108"/>
      <c r="O880" s="108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spans="1:26" ht="14.25" customHeight="1">
      <c r="A881" s="459"/>
      <c r="B881" s="459"/>
      <c r="C881" s="346"/>
      <c r="D881" s="22"/>
      <c r="E881" s="22"/>
      <c r="F881" s="22"/>
      <c r="G881" s="22"/>
      <c r="H881" s="22"/>
      <c r="I881" s="22"/>
      <c r="J881" s="108"/>
      <c r="K881" s="108"/>
      <c r="L881" s="245"/>
      <c r="M881" s="108"/>
      <c r="N881" s="108"/>
      <c r="O881" s="108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spans="1:26" ht="14.25" customHeight="1">
      <c r="A882" s="459"/>
      <c r="B882" s="459"/>
      <c r="C882" s="346"/>
      <c r="D882" s="22"/>
      <c r="E882" s="22"/>
      <c r="F882" s="22"/>
      <c r="G882" s="22"/>
      <c r="H882" s="22"/>
      <c r="I882" s="22"/>
      <c r="J882" s="108"/>
      <c r="K882" s="108"/>
      <c r="L882" s="245"/>
      <c r="M882" s="108"/>
      <c r="N882" s="108"/>
      <c r="O882" s="108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spans="1:26" ht="14.25" customHeight="1">
      <c r="A883" s="459"/>
      <c r="B883" s="459"/>
      <c r="C883" s="346"/>
      <c r="D883" s="22"/>
      <c r="E883" s="22"/>
      <c r="F883" s="22"/>
      <c r="G883" s="22"/>
      <c r="H883" s="22"/>
      <c r="I883" s="22"/>
      <c r="J883" s="108"/>
      <c r="K883" s="108"/>
      <c r="L883" s="245"/>
      <c r="M883" s="108"/>
      <c r="N883" s="108"/>
      <c r="O883" s="108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spans="1:26" ht="14.25" customHeight="1">
      <c r="A884" s="459"/>
      <c r="B884" s="459"/>
      <c r="C884" s="346"/>
      <c r="D884" s="22"/>
      <c r="E884" s="22"/>
      <c r="F884" s="22"/>
      <c r="G884" s="22"/>
      <c r="H884" s="22"/>
      <c r="I884" s="22"/>
      <c r="J884" s="108"/>
      <c r="K884" s="108"/>
      <c r="L884" s="245"/>
      <c r="M884" s="108"/>
      <c r="N884" s="108"/>
      <c r="O884" s="108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spans="1:26" ht="14.25" customHeight="1">
      <c r="A885" s="459"/>
      <c r="B885" s="459"/>
      <c r="C885" s="346"/>
      <c r="D885" s="22"/>
      <c r="E885" s="22"/>
      <c r="F885" s="22"/>
      <c r="G885" s="22"/>
      <c r="H885" s="22"/>
      <c r="I885" s="22"/>
      <c r="J885" s="108"/>
      <c r="K885" s="108"/>
      <c r="L885" s="245"/>
      <c r="M885" s="108"/>
      <c r="N885" s="108"/>
      <c r="O885" s="108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spans="1:26" ht="14.25" customHeight="1">
      <c r="A886" s="459"/>
      <c r="B886" s="459"/>
      <c r="C886" s="346"/>
      <c r="D886" s="22"/>
      <c r="E886" s="22"/>
      <c r="F886" s="22"/>
      <c r="G886" s="22"/>
      <c r="H886" s="22"/>
      <c r="I886" s="22"/>
      <c r="J886" s="108"/>
      <c r="K886" s="108"/>
      <c r="L886" s="245"/>
      <c r="M886" s="108"/>
      <c r="N886" s="108"/>
      <c r="O886" s="108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spans="1:26" ht="14.25" customHeight="1">
      <c r="A887" s="459"/>
      <c r="B887" s="459"/>
      <c r="C887" s="346"/>
      <c r="D887" s="22"/>
      <c r="E887" s="22"/>
      <c r="F887" s="22"/>
      <c r="G887" s="22"/>
      <c r="H887" s="22"/>
      <c r="I887" s="22"/>
      <c r="J887" s="108"/>
      <c r="K887" s="108"/>
      <c r="L887" s="245"/>
      <c r="M887" s="108"/>
      <c r="N887" s="108"/>
      <c r="O887" s="108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spans="1:26" ht="14.25" customHeight="1">
      <c r="A888" s="459"/>
      <c r="B888" s="459"/>
      <c r="C888" s="346"/>
      <c r="D888" s="22"/>
      <c r="E888" s="22"/>
      <c r="F888" s="22"/>
      <c r="G888" s="22"/>
      <c r="H888" s="22"/>
      <c r="I888" s="22"/>
      <c r="J888" s="108"/>
      <c r="K888" s="108"/>
      <c r="L888" s="245"/>
      <c r="M888" s="108"/>
      <c r="N888" s="108"/>
      <c r="O888" s="108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spans="1:26" ht="14.25" customHeight="1">
      <c r="A889" s="459"/>
      <c r="B889" s="459"/>
      <c r="C889" s="346"/>
      <c r="D889" s="22"/>
      <c r="E889" s="22"/>
      <c r="F889" s="22"/>
      <c r="G889" s="22"/>
      <c r="H889" s="22"/>
      <c r="I889" s="22"/>
      <c r="J889" s="108"/>
      <c r="K889" s="108"/>
      <c r="L889" s="245"/>
      <c r="M889" s="108"/>
      <c r="N889" s="108"/>
      <c r="O889" s="108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spans="1:26" ht="14.25" customHeight="1">
      <c r="A890" s="459"/>
      <c r="B890" s="459"/>
      <c r="C890" s="346"/>
      <c r="D890" s="22"/>
      <c r="E890" s="22"/>
      <c r="F890" s="22"/>
      <c r="G890" s="22"/>
      <c r="H890" s="22"/>
      <c r="I890" s="22"/>
      <c r="J890" s="108"/>
      <c r="K890" s="108"/>
      <c r="L890" s="245"/>
      <c r="M890" s="108"/>
      <c r="N890" s="108"/>
      <c r="O890" s="108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spans="1:26" ht="14.25" customHeight="1">
      <c r="A891" s="459"/>
      <c r="B891" s="459"/>
      <c r="C891" s="346"/>
      <c r="D891" s="22"/>
      <c r="E891" s="22"/>
      <c r="F891" s="22"/>
      <c r="G891" s="22"/>
      <c r="H891" s="22"/>
      <c r="I891" s="22"/>
      <c r="J891" s="108"/>
      <c r="K891" s="108"/>
      <c r="L891" s="245"/>
      <c r="M891" s="108"/>
      <c r="N891" s="108"/>
      <c r="O891" s="108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spans="1:26" ht="14.25" customHeight="1">
      <c r="A892" s="459"/>
      <c r="B892" s="459"/>
      <c r="C892" s="346"/>
      <c r="D892" s="22"/>
      <c r="E892" s="22"/>
      <c r="F892" s="22"/>
      <c r="G892" s="22"/>
      <c r="H892" s="22"/>
      <c r="I892" s="22"/>
      <c r="J892" s="108"/>
      <c r="K892" s="108"/>
      <c r="L892" s="245"/>
      <c r="M892" s="108"/>
      <c r="N892" s="108"/>
      <c r="O892" s="108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spans="1:26" ht="14.25" customHeight="1">
      <c r="A893" s="459"/>
      <c r="B893" s="459"/>
      <c r="C893" s="346"/>
      <c r="D893" s="22"/>
      <c r="E893" s="22"/>
      <c r="F893" s="22"/>
      <c r="G893" s="22"/>
      <c r="H893" s="22"/>
      <c r="I893" s="22"/>
      <c r="J893" s="108"/>
      <c r="K893" s="108"/>
      <c r="L893" s="245"/>
      <c r="M893" s="108"/>
      <c r="N893" s="108"/>
      <c r="O893" s="108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spans="1:26" ht="14.25" customHeight="1">
      <c r="A894" s="459"/>
      <c r="B894" s="459"/>
      <c r="C894" s="346"/>
      <c r="D894" s="22"/>
      <c r="E894" s="22"/>
      <c r="F894" s="22"/>
      <c r="G894" s="22"/>
      <c r="H894" s="22"/>
      <c r="I894" s="22"/>
      <c r="J894" s="108"/>
      <c r="K894" s="108"/>
      <c r="L894" s="245"/>
      <c r="M894" s="108"/>
      <c r="N894" s="108"/>
      <c r="O894" s="108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spans="1:26" ht="14.25" customHeight="1">
      <c r="A895" s="459"/>
      <c r="B895" s="459"/>
      <c r="C895" s="346"/>
      <c r="D895" s="22"/>
      <c r="E895" s="22"/>
      <c r="F895" s="22"/>
      <c r="G895" s="22"/>
      <c r="H895" s="22"/>
      <c r="I895" s="22"/>
      <c r="J895" s="108"/>
      <c r="K895" s="108"/>
      <c r="L895" s="245"/>
      <c r="M895" s="108"/>
      <c r="N895" s="108"/>
      <c r="O895" s="108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spans="1:26" ht="14.25" customHeight="1">
      <c r="A896" s="459"/>
      <c r="B896" s="459"/>
      <c r="C896" s="346"/>
      <c r="D896" s="22"/>
      <c r="E896" s="22"/>
      <c r="F896" s="22"/>
      <c r="G896" s="22"/>
      <c r="H896" s="22"/>
      <c r="I896" s="22"/>
      <c r="J896" s="108"/>
      <c r="K896" s="108"/>
      <c r="L896" s="245"/>
      <c r="M896" s="108"/>
      <c r="N896" s="108"/>
      <c r="O896" s="108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spans="1:26" ht="14.25" customHeight="1">
      <c r="A897" s="459"/>
      <c r="B897" s="459"/>
      <c r="C897" s="346"/>
      <c r="D897" s="22"/>
      <c r="E897" s="22"/>
      <c r="F897" s="22"/>
      <c r="G897" s="22"/>
      <c r="H897" s="22"/>
      <c r="I897" s="22"/>
      <c r="J897" s="108"/>
      <c r="K897" s="108"/>
      <c r="L897" s="245"/>
      <c r="M897" s="108"/>
      <c r="N897" s="108"/>
      <c r="O897" s="108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spans="1:26" ht="14.25" customHeight="1">
      <c r="A898" s="459"/>
      <c r="B898" s="459"/>
      <c r="C898" s="346"/>
      <c r="D898" s="22"/>
      <c r="E898" s="22"/>
      <c r="F898" s="22"/>
      <c r="G898" s="22"/>
      <c r="H898" s="22"/>
      <c r="I898" s="22"/>
      <c r="J898" s="108"/>
      <c r="K898" s="108"/>
      <c r="L898" s="245"/>
      <c r="M898" s="108"/>
      <c r="N898" s="108"/>
      <c r="O898" s="108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spans="1:26" ht="14.25" customHeight="1">
      <c r="A899" s="459"/>
      <c r="B899" s="459"/>
      <c r="C899" s="346"/>
      <c r="D899" s="22"/>
      <c r="E899" s="22"/>
      <c r="F899" s="22"/>
      <c r="G899" s="22"/>
      <c r="H899" s="22"/>
      <c r="I899" s="22"/>
      <c r="J899" s="108"/>
      <c r="K899" s="108"/>
      <c r="L899" s="245"/>
      <c r="M899" s="108"/>
      <c r="N899" s="108"/>
      <c r="O899" s="108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spans="1:26" ht="14.25" customHeight="1">
      <c r="A900" s="459"/>
      <c r="B900" s="459"/>
      <c r="C900" s="346"/>
      <c r="D900" s="22"/>
      <c r="E900" s="22"/>
      <c r="F900" s="22"/>
      <c r="G900" s="22"/>
      <c r="H900" s="22"/>
      <c r="I900" s="22"/>
      <c r="J900" s="108"/>
      <c r="K900" s="108"/>
      <c r="L900" s="245"/>
      <c r="M900" s="108"/>
      <c r="N900" s="108"/>
      <c r="O900" s="108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spans="1:26" ht="14.25" customHeight="1">
      <c r="A901" s="459"/>
      <c r="B901" s="459"/>
      <c r="C901" s="346"/>
      <c r="D901" s="22"/>
      <c r="E901" s="22"/>
      <c r="F901" s="22"/>
      <c r="G901" s="22"/>
      <c r="H901" s="22"/>
      <c r="I901" s="22"/>
      <c r="J901" s="108"/>
      <c r="K901" s="108"/>
      <c r="L901" s="245"/>
      <c r="M901" s="108"/>
      <c r="N901" s="108"/>
      <c r="O901" s="108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spans="1:26" ht="14.25" customHeight="1">
      <c r="A902" s="459"/>
      <c r="B902" s="459"/>
      <c r="C902" s="346"/>
      <c r="D902" s="22"/>
      <c r="E902" s="22"/>
      <c r="F902" s="22"/>
      <c r="G902" s="22"/>
      <c r="H902" s="22"/>
      <c r="I902" s="22"/>
      <c r="J902" s="108"/>
      <c r="K902" s="108"/>
      <c r="L902" s="245"/>
      <c r="M902" s="108"/>
      <c r="N902" s="108"/>
      <c r="O902" s="108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spans="1:26" ht="14.25" customHeight="1">
      <c r="A903" s="459"/>
      <c r="B903" s="459"/>
      <c r="C903" s="346"/>
      <c r="D903" s="22"/>
      <c r="E903" s="22"/>
      <c r="F903" s="22"/>
      <c r="G903" s="22"/>
      <c r="H903" s="22"/>
      <c r="I903" s="22"/>
      <c r="J903" s="108"/>
      <c r="K903" s="108"/>
      <c r="L903" s="245"/>
      <c r="M903" s="108"/>
      <c r="N903" s="108"/>
      <c r="O903" s="108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spans="1:26" ht="14.25" customHeight="1">
      <c r="A904" s="459"/>
      <c r="B904" s="459"/>
      <c r="C904" s="346"/>
      <c r="D904" s="22"/>
      <c r="E904" s="22"/>
      <c r="F904" s="22"/>
      <c r="G904" s="22"/>
      <c r="H904" s="22"/>
      <c r="I904" s="22"/>
      <c r="J904" s="108"/>
      <c r="K904" s="108"/>
      <c r="L904" s="245"/>
      <c r="M904" s="108"/>
      <c r="N904" s="108"/>
      <c r="O904" s="108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spans="1:26" ht="14.25" customHeight="1">
      <c r="A905" s="459"/>
      <c r="B905" s="459"/>
      <c r="C905" s="346"/>
      <c r="D905" s="22"/>
      <c r="E905" s="22"/>
      <c r="F905" s="22"/>
      <c r="G905" s="22"/>
      <c r="H905" s="22"/>
      <c r="I905" s="22"/>
      <c r="J905" s="108"/>
      <c r="K905" s="108"/>
      <c r="L905" s="245"/>
      <c r="M905" s="108"/>
      <c r="N905" s="108"/>
      <c r="O905" s="108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spans="1:26" ht="14.25" customHeight="1">
      <c r="A906" s="459"/>
      <c r="B906" s="459"/>
      <c r="C906" s="346"/>
      <c r="D906" s="22"/>
      <c r="E906" s="22"/>
      <c r="F906" s="22"/>
      <c r="G906" s="22"/>
      <c r="H906" s="22"/>
      <c r="I906" s="22"/>
      <c r="J906" s="108"/>
      <c r="K906" s="108"/>
      <c r="L906" s="245"/>
      <c r="M906" s="108"/>
      <c r="N906" s="108"/>
      <c r="O906" s="108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spans="1:26" ht="14.25" customHeight="1">
      <c r="A907" s="459"/>
      <c r="B907" s="459"/>
      <c r="C907" s="346"/>
      <c r="D907" s="22"/>
      <c r="E907" s="22"/>
      <c r="F907" s="22"/>
      <c r="G907" s="22"/>
      <c r="H907" s="22"/>
      <c r="I907" s="22"/>
      <c r="J907" s="108"/>
      <c r="K907" s="108"/>
      <c r="L907" s="245"/>
      <c r="M907" s="108"/>
      <c r="N907" s="108"/>
      <c r="O907" s="108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spans="1:26" ht="14.25" customHeight="1">
      <c r="A908" s="459"/>
      <c r="B908" s="459"/>
      <c r="C908" s="346"/>
      <c r="D908" s="22"/>
      <c r="E908" s="22"/>
      <c r="F908" s="22"/>
      <c r="G908" s="22"/>
      <c r="H908" s="22"/>
      <c r="I908" s="22"/>
      <c r="J908" s="108"/>
      <c r="K908" s="108"/>
      <c r="L908" s="245"/>
      <c r="M908" s="108"/>
      <c r="N908" s="108"/>
      <c r="O908" s="108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spans="1:26" ht="14.25" customHeight="1">
      <c r="A909" s="459"/>
      <c r="B909" s="459"/>
      <c r="C909" s="346"/>
      <c r="D909" s="22"/>
      <c r="E909" s="22"/>
      <c r="F909" s="22"/>
      <c r="G909" s="22"/>
      <c r="H909" s="22"/>
      <c r="I909" s="22"/>
      <c r="J909" s="108"/>
      <c r="K909" s="108"/>
      <c r="L909" s="245"/>
      <c r="M909" s="108"/>
      <c r="N909" s="108"/>
      <c r="O909" s="108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spans="1:26" ht="14.25" customHeight="1">
      <c r="A910" s="459"/>
      <c r="B910" s="459"/>
      <c r="C910" s="346"/>
      <c r="D910" s="22"/>
      <c r="E910" s="22"/>
      <c r="F910" s="22"/>
      <c r="G910" s="22"/>
      <c r="H910" s="22"/>
      <c r="I910" s="22"/>
      <c r="J910" s="108"/>
      <c r="K910" s="108"/>
      <c r="L910" s="245"/>
      <c r="M910" s="108"/>
      <c r="N910" s="108"/>
      <c r="O910" s="108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spans="1:26" ht="14.25" customHeight="1">
      <c r="A911" s="459"/>
      <c r="B911" s="459"/>
      <c r="C911" s="346"/>
      <c r="D911" s="22"/>
      <c r="E911" s="22"/>
      <c r="F911" s="22"/>
      <c r="G911" s="22"/>
      <c r="H911" s="22"/>
      <c r="I911" s="22"/>
      <c r="J911" s="108"/>
      <c r="K911" s="108"/>
      <c r="L911" s="245"/>
      <c r="M911" s="108"/>
      <c r="N911" s="108"/>
      <c r="O911" s="108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spans="1:26" ht="14.25" customHeight="1">
      <c r="A912" s="459"/>
      <c r="B912" s="459"/>
      <c r="C912" s="346"/>
      <c r="D912" s="22"/>
      <c r="E912" s="22"/>
      <c r="F912" s="22"/>
      <c r="G912" s="22"/>
      <c r="H912" s="22"/>
      <c r="I912" s="22"/>
      <c r="J912" s="108"/>
      <c r="K912" s="108"/>
      <c r="L912" s="245"/>
      <c r="M912" s="108"/>
      <c r="N912" s="108"/>
      <c r="O912" s="108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spans="1:26" ht="14.25" customHeight="1">
      <c r="A913" s="459"/>
      <c r="B913" s="459"/>
      <c r="C913" s="346"/>
      <c r="D913" s="22"/>
      <c r="E913" s="22"/>
      <c r="F913" s="22"/>
      <c r="G913" s="22"/>
      <c r="H913" s="22"/>
      <c r="I913" s="22"/>
      <c r="J913" s="108"/>
      <c r="K913" s="108"/>
      <c r="L913" s="245"/>
      <c r="M913" s="108"/>
      <c r="N913" s="108"/>
      <c r="O913" s="108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spans="1:26" ht="14.25" customHeight="1">
      <c r="A914" s="459"/>
      <c r="B914" s="459"/>
      <c r="C914" s="346"/>
      <c r="D914" s="22"/>
      <c r="E914" s="22"/>
      <c r="F914" s="22"/>
      <c r="G914" s="22"/>
      <c r="H914" s="22"/>
      <c r="I914" s="22"/>
      <c r="J914" s="108"/>
      <c r="K914" s="108"/>
      <c r="L914" s="245"/>
      <c r="M914" s="108"/>
      <c r="N914" s="108"/>
      <c r="O914" s="108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spans="1:26" ht="14.25" customHeight="1">
      <c r="A915" s="459"/>
      <c r="B915" s="459"/>
      <c r="C915" s="346"/>
      <c r="D915" s="22"/>
      <c r="E915" s="22"/>
      <c r="F915" s="22"/>
      <c r="G915" s="22"/>
      <c r="H915" s="22"/>
      <c r="I915" s="22"/>
      <c r="J915" s="108"/>
      <c r="K915" s="108"/>
      <c r="L915" s="245"/>
      <c r="M915" s="108"/>
      <c r="N915" s="108"/>
      <c r="O915" s="108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spans="1:26" ht="14.25" customHeight="1">
      <c r="A916" s="459"/>
      <c r="B916" s="459"/>
      <c r="C916" s="346"/>
      <c r="D916" s="22"/>
      <c r="E916" s="22"/>
      <c r="F916" s="22"/>
      <c r="G916" s="22"/>
      <c r="H916" s="22"/>
      <c r="I916" s="22"/>
      <c r="J916" s="108"/>
      <c r="K916" s="108"/>
      <c r="L916" s="245"/>
      <c r="M916" s="108"/>
      <c r="N916" s="108"/>
      <c r="O916" s="108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spans="1:26" ht="14.25" customHeight="1">
      <c r="A917" s="459"/>
      <c r="B917" s="459"/>
      <c r="C917" s="346"/>
      <c r="D917" s="22"/>
      <c r="E917" s="22"/>
      <c r="F917" s="22"/>
      <c r="G917" s="22"/>
      <c r="H917" s="22"/>
      <c r="I917" s="22"/>
      <c r="J917" s="108"/>
      <c r="K917" s="108"/>
      <c r="L917" s="245"/>
      <c r="M917" s="108"/>
      <c r="N917" s="108"/>
      <c r="O917" s="108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spans="1:26" ht="14.25" customHeight="1">
      <c r="A918" s="459"/>
      <c r="B918" s="459"/>
      <c r="C918" s="346"/>
      <c r="D918" s="22"/>
      <c r="E918" s="22"/>
      <c r="F918" s="22"/>
      <c r="G918" s="22"/>
      <c r="H918" s="22"/>
      <c r="I918" s="22"/>
      <c r="J918" s="108"/>
      <c r="K918" s="108"/>
      <c r="L918" s="245"/>
      <c r="M918" s="108"/>
      <c r="N918" s="108"/>
      <c r="O918" s="108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spans="1:26" ht="14.25" customHeight="1">
      <c r="A919" s="459"/>
      <c r="B919" s="459"/>
      <c r="C919" s="346"/>
      <c r="D919" s="22"/>
      <c r="E919" s="22"/>
      <c r="F919" s="22"/>
      <c r="G919" s="22"/>
      <c r="H919" s="22"/>
      <c r="I919" s="22"/>
      <c r="J919" s="108"/>
      <c r="K919" s="108"/>
      <c r="L919" s="245"/>
      <c r="M919" s="108"/>
      <c r="N919" s="108"/>
      <c r="O919" s="108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spans="1:26" ht="14.25" customHeight="1">
      <c r="A920" s="459"/>
      <c r="B920" s="459"/>
      <c r="C920" s="346"/>
      <c r="D920" s="22"/>
      <c r="E920" s="22"/>
      <c r="F920" s="22"/>
      <c r="G920" s="22"/>
      <c r="H920" s="22"/>
      <c r="I920" s="22"/>
      <c r="J920" s="108"/>
      <c r="K920" s="108"/>
      <c r="L920" s="245"/>
      <c r="M920" s="108"/>
      <c r="N920" s="108"/>
      <c r="O920" s="108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spans="1:26" ht="14.25" customHeight="1">
      <c r="A921" s="459"/>
      <c r="B921" s="459"/>
      <c r="C921" s="346"/>
      <c r="D921" s="22"/>
      <c r="E921" s="22"/>
      <c r="F921" s="22"/>
      <c r="G921" s="22"/>
      <c r="H921" s="22"/>
      <c r="I921" s="22"/>
      <c r="J921" s="108"/>
      <c r="K921" s="108"/>
      <c r="L921" s="245"/>
      <c r="M921" s="108"/>
      <c r="N921" s="108"/>
      <c r="O921" s="108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spans="1:26" ht="14.25" customHeight="1">
      <c r="A922" s="459"/>
      <c r="B922" s="459"/>
      <c r="C922" s="346"/>
      <c r="D922" s="22"/>
      <c r="E922" s="22"/>
      <c r="F922" s="22"/>
      <c r="G922" s="22"/>
      <c r="H922" s="22"/>
      <c r="I922" s="22"/>
      <c r="J922" s="108"/>
      <c r="K922" s="108"/>
      <c r="L922" s="245"/>
      <c r="M922" s="108"/>
      <c r="N922" s="108"/>
      <c r="O922" s="108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spans="1:26" ht="14.25" customHeight="1">
      <c r="A923" s="459"/>
      <c r="B923" s="459"/>
      <c r="C923" s="346"/>
      <c r="D923" s="22"/>
      <c r="E923" s="22"/>
      <c r="F923" s="22"/>
      <c r="G923" s="22"/>
      <c r="H923" s="22"/>
      <c r="I923" s="22"/>
      <c r="J923" s="108"/>
      <c r="K923" s="108"/>
      <c r="L923" s="245"/>
      <c r="M923" s="108"/>
      <c r="N923" s="108"/>
      <c r="O923" s="108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spans="1:26" ht="14.25" customHeight="1">
      <c r="A924" s="459"/>
      <c r="B924" s="459"/>
      <c r="C924" s="346"/>
      <c r="D924" s="22"/>
      <c r="E924" s="22"/>
      <c r="F924" s="22"/>
      <c r="G924" s="22"/>
      <c r="H924" s="22"/>
      <c r="I924" s="22"/>
      <c r="J924" s="108"/>
      <c r="K924" s="108"/>
      <c r="L924" s="245"/>
      <c r="M924" s="108"/>
      <c r="N924" s="108"/>
      <c r="O924" s="108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spans="1:26" ht="14.25" customHeight="1">
      <c r="A925" s="459"/>
      <c r="B925" s="459"/>
      <c r="C925" s="346"/>
      <c r="D925" s="22"/>
      <c r="E925" s="22"/>
      <c r="F925" s="22"/>
      <c r="G925" s="22"/>
      <c r="H925" s="22"/>
      <c r="I925" s="22"/>
      <c r="J925" s="108"/>
      <c r="K925" s="108"/>
      <c r="L925" s="245"/>
      <c r="M925" s="108"/>
      <c r="N925" s="108"/>
      <c r="O925" s="108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spans="1:26" ht="14.25" customHeight="1">
      <c r="A926" s="459"/>
      <c r="B926" s="459"/>
      <c r="C926" s="346"/>
      <c r="D926" s="22"/>
      <c r="E926" s="22"/>
      <c r="F926" s="22"/>
      <c r="G926" s="22"/>
      <c r="H926" s="22"/>
      <c r="I926" s="22"/>
      <c r="J926" s="108"/>
      <c r="K926" s="108"/>
      <c r="L926" s="245"/>
      <c r="M926" s="108"/>
      <c r="N926" s="108"/>
      <c r="O926" s="108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spans="1:26" ht="14.25" customHeight="1">
      <c r="A927" s="459"/>
      <c r="B927" s="459"/>
      <c r="C927" s="346"/>
      <c r="D927" s="22"/>
      <c r="E927" s="22"/>
      <c r="F927" s="22"/>
      <c r="G927" s="22"/>
      <c r="H927" s="22"/>
      <c r="I927" s="22"/>
      <c r="J927" s="108"/>
      <c r="K927" s="108"/>
      <c r="L927" s="245"/>
      <c r="M927" s="108"/>
      <c r="N927" s="108"/>
      <c r="O927" s="108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spans="1:26" ht="14.25" customHeight="1">
      <c r="A928" s="459"/>
      <c r="B928" s="459"/>
      <c r="C928" s="346"/>
      <c r="D928" s="22"/>
      <c r="E928" s="22"/>
      <c r="F928" s="22"/>
      <c r="G928" s="22"/>
      <c r="H928" s="22"/>
      <c r="I928" s="22"/>
      <c r="J928" s="108"/>
      <c r="K928" s="108"/>
      <c r="L928" s="245"/>
      <c r="M928" s="108"/>
      <c r="N928" s="108"/>
      <c r="O928" s="108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spans="1:26" ht="14.25" customHeight="1">
      <c r="A929" s="459"/>
      <c r="B929" s="459"/>
      <c r="C929" s="346"/>
      <c r="D929" s="22"/>
      <c r="E929" s="22"/>
      <c r="F929" s="22"/>
      <c r="G929" s="22"/>
      <c r="H929" s="22"/>
      <c r="I929" s="22"/>
      <c r="J929" s="108"/>
      <c r="K929" s="108"/>
      <c r="L929" s="245"/>
      <c r="M929" s="108"/>
      <c r="N929" s="108"/>
      <c r="O929" s="108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spans="1:26" ht="14.25" customHeight="1">
      <c r="A930" s="459"/>
      <c r="B930" s="459"/>
      <c r="C930" s="346"/>
      <c r="D930" s="22"/>
      <c r="E930" s="22"/>
      <c r="F930" s="22"/>
      <c r="G930" s="22"/>
      <c r="H930" s="22"/>
      <c r="I930" s="22"/>
      <c r="J930" s="108"/>
      <c r="K930" s="108"/>
      <c r="L930" s="245"/>
      <c r="M930" s="108"/>
      <c r="N930" s="108"/>
      <c r="O930" s="108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spans="1:26" ht="14.25" customHeight="1">
      <c r="A931" s="459"/>
      <c r="B931" s="459"/>
      <c r="C931" s="346"/>
      <c r="D931" s="22"/>
      <c r="E931" s="22"/>
      <c r="F931" s="22"/>
      <c r="G931" s="22"/>
      <c r="H931" s="22"/>
      <c r="I931" s="22"/>
      <c r="J931" s="108"/>
      <c r="K931" s="108"/>
      <c r="L931" s="245"/>
      <c r="M931" s="108"/>
      <c r="N931" s="108"/>
      <c r="O931" s="108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spans="1:26" ht="14.25" customHeight="1">
      <c r="A932" s="459"/>
      <c r="B932" s="459"/>
      <c r="C932" s="346"/>
      <c r="D932" s="22"/>
      <c r="E932" s="22"/>
      <c r="F932" s="22"/>
      <c r="G932" s="22"/>
      <c r="H932" s="22"/>
      <c r="I932" s="22"/>
      <c r="J932" s="108"/>
      <c r="K932" s="108"/>
      <c r="L932" s="245"/>
      <c r="M932" s="108"/>
      <c r="N932" s="108"/>
      <c r="O932" s="108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spans="1:26" ht="14.25" customHeight="1">
      <c r="A933" s="459"/>
      <c r="B933" s="459"/>
      <c r="C933" s="346"/>
      <c r="D933" s="22"/>
      <c r="E933" s="22"/>
      <c r="F933" s="22"/>
      <c r="G933" s="22"/>
      <c r="H933" s="22"/>
      <c r="I933" s="22"/>
      <c r="J933" s="108"/>
      <c r="K933" s="108"/>
      <c r="L933" s="245"/>
      <c r="M933" s="108"/>
      <c r="N933" s="108"/>
      <c r="O933" s="108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spans="1:26" ht="14.25" customHeight="1">
      <c r="A934" s="459"/>
      <c r="B934" s="459"/>
      <c r="C934" s="346"/>
      <c r="D934" s="22"/>
      <c r="E934" s="22"/>
      <c r="F934" s="22"/>
      <c r="G934" s="22"/>
      <c r="H934" s="22"/>
      <c r="I934" s="22"/>
      <c r="J934" s="108"/>
      <c r="K934" s="108"/>
      <c r="L934" s="245"/>
      <c r="M934" s="108"/>
      <c r="N934" s="108"/>
      <c r="O934" s="108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spans="1:26" ht="14.25" customHeight="1">
      <c r="A935" s="459"/>
      <c r="B935" s="459"/>
      <c r="C935" s="346"/>
      <c r="D935" s="22"/>
      <c r="E935" s="22"/>
      <c r="F935" s="22"/>
      <c r="G935" s="22"/>
      <c r="H935" s="22"/>
      <c r="I935" s="22"/>
      <c r="J935" s="108"/>
      <c r="K935" s="108"/>
      <c r="L935" s="245"/>
      <c r="M935" s="108"/>
      <c r="N935" s="108"/>
      <c r="O935" s="108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spans="1:26" ht="14.25" customHeight="1">
      <c r="A936" s="459"/>
      <c r="B936" s="459"/>
      <c r="C936" s="346"/>
      <c r="D936" s="22"/>
      <c r="E936" s="22"/>
      <c r="F936" s="22"/>
      <c r="G936" s="22"/>
      <c r="H936" s="22"/>
      <c r="I936" s="22"/>
      <c r="J936" s="108"/>
      <c r="K936" s="108"/>
      <c r="L936" s="245"/>
      <c r="M936" s="108"/>
      <c r="N936" s="108"/>
      <c r="O936" s="108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spans="1:26" ht="14.25" customHeight="1">
      <c r="A937" s="459"/>
      <c r="B937" s="459"/>
      <c r="C937" s="346"/>
      <c r="D937" s="22"/>
      <c r="E937" s="22"/>
      <c r="F937" s="22"/>
      <c r="G937" s="22"/>
      <c r="H937" s="22"/>
      <c r="I937" s="22"/>
      <c r="J937" s="108"/>
      <c r="K937" s="108"/>
      <c r="L937" s="245"/>
      <c r="M937" s="108"/>
      <c r="N937" s="108"/>
      <c r="O937" s="108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spans="1:26" ht="14.25" customHeight="1">
      <c r="A938" s="459"/>
      <c r="B938" s="459"/>
      <c r="C938" s="346"/>
      <c r="D938" s="22"/>
      <c r="E938" s="22"/>
      <c r="F938" s="22"/>
      <c r="G938" s="22"/>
      <c r="H938" s="22"/>
      <c r="I938" s="22"/>
      <c r="J938" s="108"/>
      <c r="K938" s="108"/>
      <c r="L938" s="245"/>
      <c r="M938" s="108"/>
      <c r="N938" s="108"/>
      <c r="O938" s="108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spans="1:26" ht="14.25" customHeight="1">
      <c r="A939" s="459"/>
      <c r="B939" s="459"/>
      <c r="C939" s="346"/>
      <c r="D939" s="22"/>
      <c r="E939" s="22"/>
      <c r="F939" s="22"/>
      <c r="G939" s="22"/>
      <c r="H939" s="22"/>
      <c r="I939" s="22"/>
      <c r="J939" s="108"/>
      <c r="K939" s="108"/>
      <c r="L939" s="245"/>
      <c r="M939" s="108"/>
      <c r="N939" s="108"/>
      <c r="O939" s="108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spans="1:26" ht="14.25" customHeight="1">
      <c r="A940" s="459"/>
      <c r="B940" s="459"/>
      <c r="C940" s="346"/>
      <c r="D940" s="22"/>
      <c r="E940" s="22"/>
      <c r="F940" s="22"/>
      <c r="G940" s="22"/>
      <c r="H940" s="22"/>
      <c r="I940" s="22"/>
      <c r="J940" s="108"/>
      <c r="K940" s="108"/>
      <c r="L940" s="245"/>
      <c r="M940" s="108"/>
      <c r="N940" s="108"/>
      <c r="O940" s="108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spans="1:26" ht="14.25" customHeight="1">
      <c r="A941" s="459"/>
      <c r="B941" s="459"/>
      <c r="C941" s="346"/>
      <c r="D941" s="22"/>
      <c r="E941" s="22"/>
      <c r="F941" s="22"/>
      <c r="G941" s="22"/>
      <c r="H941" s="22"/>
      <c r="I941" s="22"/>
      <c r="J941" s="108"/>
      <c r="K941" s="108"/>
      <c r="L941" s="245"/>
      <c r="M941" s="108"/>
      <c r="N941" s="108"/>
      <c r="O941" s="108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spans="1:26" ht="14.25" customHeight="1">
      <c r="A942" s="459"/>
      <c r="B942" s="459"/>
      <c r="C942" s="346"/>
      <c r="D942" s="22"/>
      <c r="E942" s="22"/>
      <c r="F942" s="22"/>
      <c r="G942" s="22"/>
      <c r="H942" s="22"/>
      <c r="I942" s="22"/>
      <c r="J942" s="108"/>
      <c r="K942" s="108"/>
      <c r="L942" s="245"/>
      <c r="M942" s="108"/>
      <c r="N942" s="108"/>
      <c r="O942" s="108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spans="1:26" ht="14.25" customHeight="1">
      <c r="A943" s="459"/>
      <c r="B943" s="459"/>
      <c r="C943" s="346"/>
      <c r="D943" s="22"/>
      <c r="E943" s="22"/>
      <c r="F943" s="22"/>
      <c r="G943" s="22"/>
      <c r="H943" s="22"/>
      <c r="I943" s="22"/>
      <c r="J943" s="108"/>
      <c r="K943" s="108"/>
      <c r="L943" s="245"/>
      <c r="M943" s="108"/>
      <c r="N943" s="108"/>
      <c r="O943" s="108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spans="1:26" ht="14.25" customHeight="1">
      <c r="A944" s="459"/>
      <c r="B944" s="459"/>
      <c r="C944" s="346"/>
      <c r="D944" s="22"/>
      <c r="E944" s="22"/>
      <c r="F944" s="22"/>
      <c r="G944" s="22"/>
      <c r="H944" s="22"/>
      <c r="I944" s="22"/>
      <c r="J944" s="108"/>
      <c r="K944" s="108"/>
      <c r="L944" s="245"/>
      <c r="M944" s="108"/>
      <c r="N944" s="108"/>
      <c r="O944" s="108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spans="1:26" ht="14.25" customHeight="1">
      <c r="A945" s="459"/>
      <c r="B945" s="459"/>
      <c r="C945" s="346"/>
      <c r="D945" s="22"/>
      <c r="E945" s="22"/>
      <c r="F945" s="22"/>
      <c r="G945" s="22"/>
      <c r="H945" s="22"/>
      <c r="I945" s="22"/>
      <c r="J945" s="108"/>
      <c r="K945" s="108"/>
      <c r="L945" s="245"/>
      <c r="M945" s="108"/>
      <c r="N945" s="108"/>
      <c r="O945" s="108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spans="1:26" ht="14.25" customHeight="1">
      <c r="A946" s="459"/>
      <c r="B946" s="459"/>
      <c r="C946" s="346"/>
      <c r="D946" s="22"/>
      <c r="E946" s="22"/>
      <c r="F946" s="22"/>
      <c r="G946" s="22"/>
      <c r="H946" s="22"/>
      <c r="I946" s="22"/>
      <c r="J946" s="108"/>
      <c r="K946" s="108"/>
      <c r="L946" s="245"/>
      <c r="M946" s="108"/>
      <c r="N946" s="108"/>
      <c r="O946" s="108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spans="1:26" ht="14.25" customHeight="1">
      <c r="A947" s="459"/>
      <c r="B947" s="459"/>
      <c r="C947" s="346"/>
      <c r="D947" s="22"/>
      <c r="E947" s="22"/>
      <c r="F947" s="22"/>
      <c r="G947" s="22"/>
      <c r="H947" s="22"/>
      <c r="I947" s="22"/>
      <c r="J947" s="108"/>
      <c r="K947" s="108"/>
      <c r="L947" s="245"/>
      <c r="M947" s="108"/>
      <c r="N947" s="108"/>
      <c r="O947" s="108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spans="1:26" ht="14.25" customHeight="1">
      <c r="A948" s="459"/>
      <c r="B948" s="459"/>
      <c r="C948" s="346"/>
      <c r="D948" s="22"/>
      <c r="E948" s="22"/>
      <c r="F948" s="22"/>
      <c r="G948" s="22"/>
      <c r="H948" s="22"/>
      <c r="I948" s="22"/>
      <c r="J948" s="108"/>
      <c r="K948" s="108"/>
      <c r="L948" s="245"/>
      <c r="M948" s="108"/>
      <c r="N948" s="108"/>
      <c r="O948" s="108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spans="1:26" ht="14.25" customHeight="1">
      <c r="A949" s="459"/>
      <c r="B949" s="459"/>
      <c r="C949" s="346"/>
      <c r="D949" s="22"/>
      <c r="E949" s="22"/>
      <c r="F949" s="22"/>
      <c r="G949" s="22"/>
      <c r="H949" s="22"/>
      <c r="I949" s="22"/>
      <c r="J949" s="108"/>
      <c r="K949" s="108"/>
      <c r="L949" s="245"/>
      <c r="M949" s="108"/>
      <c r="N949" s="108"/>
      <c r="O949" s="108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spans="1:26" ht="14.25" customHeight="1">
      <c r="A950" s="459"/>
      <c r="B950" s="459"/>
      <c r="C950" s="346"/>
      <c r="D950" s="22"/>
      <c r="E950" s="22"/>
      <c r="F950" s="22"/>
      <c r="G950" s="22"/>
      <c r="H950" s="22"/>
      <c r="I950" s="22"/>
      <c r="J950" s="108"/>
      <c r="K950" s="108"/>
      <c r="L950" s="245"/>
      <c r="M950" s="108"/>
      <c r="N950" s="108"/>
      <c r="O950" s="108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</sheetData>
  <mergeCells count="951">
    <mergeCell ref="H118:H126"/>
    <mergeCell ref="H127:H129"/>
    <mergeCell ref="H130:H132"/>
    <mergeCell ref="H249:H250"/>
    <mergeCell ref="H251:H252"/>
    <mergeCell ref="H176:H177"/>
    <mergeCell ref="H232:H233"/>
    <mergeCell ref="H236:H237"/>
    <mergeCell ref="H238:H239"/>
    <mergeCell ref="H240:H241"/>
    <mergeCell ref="H242:H245"/>
    <mergeCell ref="H247:H248"/>
    <mergeCell ref="H149:H152"/>
    <mergeCell ref="H153:H156"/>
    <mergeCell ref="H157:H165"/>
    <mergeCell ref="H166:H168"/>
    <mergeCell ref="H169:H171"/>
    <mergeCell ref="H172:H173"/>
    <mergeCell ref="H174:H175"/>
    <mergeCell ref="H133:H134"/>
    <mergeCell ref="H135:H136"/>
    <mergeCell ref="H137:H138"/>
    <mergeCell ref="H139:H143"/>
    <mergeCell ref="H144:H148"/>
    <mergeCell ref="K249:K250"/>
    <mergeCell ref="K251:K252"/>
    <mergeCell ref="K178:K179"/>
    <mergeCell ref="K180:K181"/>
    <mergeCell ref="K185:K186"/>
    <mergeCell ref="K187:K188"/>
    <mergeCell ref="K190:K191"/>
    <mergeCell ref="K194:K195"/>
    <mergeCell ref="K197:K198"/>
    <mergeCell ref="K228:K230"/>
    <mergeCell ref="K232:K233"/>
    <mergeCell ref="K236:K237"/>
    <mergeCell ref="K238:K239"/>
    <mergeCell ref="K240:K241"/>
    <mergeCell ref="K242:K245"/>
    <mergeCell ref="K247:K248"/>
    <mergeCell ref="K206:K207"/>
    <mergeCell ref="K210:K211"/>
    <mergeCell ref="K212:K215"/>
    <mergeCell ref="K216:K218"/>
    <mergeCell ref="K219:K220"/>
    <mergeCell ref="K221:K222"/>
    <mergeCell ref="K223:K227"/>
    <mergeCell ref="N5:N23"/>
    <mergeCell ref="O5:O23"/>
    <mergeCell ref="N24:N25"/>
    <mergeCell ref="O24:O25"/>
    <mergeCell ref="K3:K4"/>
    <mergeCell ref="L3:M3"/>
    <mergeCell ref="K8:K9"/>
    <mergeCell ref="K10:K11"/>
    <mergeCell ref="K13:K14"/>
    <mergeCell ref="K16:K17"/>
    <mergeCell ref="K19:K20"/>
    <mergeCell ref="M36:M37"/>
    <mergeCell ref="M39:M42"/>
    <mergeCell ref="K22:K23"/>
    <mergeCell ref="K26:K30"/>
    <mergeCell ref="M26:M30"/>
    <mergeCell ref="K31:K35"/>
    <mergeCell ref="M31:M35"/>
    <mergeCell ref="K36:K37"/>
    <mergeCell ref="K39:K42"/>
    <mergeCell ref="I3:I4"/>
    <mergeCell ref="J3:J4"/>
    <mergeCell ref="C1:O1"/>
    <mergeCell ref="B2:N2"/>
    <mergeCell ref="B3:B4"/>
    <mergeCell ref="C3:C4"/>
    <mergeCell ref="D3:D4"/>
    <mergeCell ref="E3:E4"/>
    <mergeCell ref="F3:F4"/>
    <mergeCell ref="N3:N4"/>
    <mergeCell ref="O3:O4"/>
    <mergeCell ref="B5:B23"/>
    <mergeCell ref="B24:B25"/>
    <mergeCell ref="C24:C25"/>
    <mergeCell ref="D24:D25"/>
    <mergeCell ref="E24:E25"/>
    <mergeCell ref="G3:G4"/>
    <mergeCell ref="H3:H4"/>
    <mergeCell ref="C5:C23"/>
    <mergeCell ref="F8:F9"/>
    <mergeCell ref="F10:F11"/>
    <mergeCell ref="F13:F14"/>
    <mergeCell ref="F22:F23"/>
    <mergeCell ref="M55:M56"/>
    <mergeCell ref="M57:M58"/>
    <mergeCell ref="F45:F47"/>
    <mergeCell ref="F48:F49"/>
    <mergeCell ref="F50:F51"/>
    <mergeCell ref="F52:F54"/>
    <mergeCell ref="F55:F56"/>
    <mergeCell ref="K55:K56"/>
    <mergeCell ref="K57:K58"/>
    <mergeCell ref="K43:K44"/>
    <mergeCell ref="M43:M44"/>
    <mergeCell ref="K45:K47"/>
    <mergeCell ref="M45:M47"/>
    <mergeCell ref="K48:K49"/>
    <mergeCell ref="M48:M49"/>
    <mergeCell ref="M50:M51"/>
    <mergeCell ref="K50:K51"/>
    <mergeCell ref="K52:K54"/>
    <mergeCell ref="M52:M54"/>
    <mergeCell ref="K59:K60"/>
    <mergeCell ref="K61:K62"/>
    <mergeCell ref="K64:K68"/>
    <mergeCell ref="K69:K70"/>
    <mergeCell ref="K72:K75"/>
    <mergeCell ref="M78:M80"/>
    <mergeCell ref="M81:M82"/>
    <mergeCell ref="M83:M84"/>
    <mergeCell ref="M85:M87"/>
    <mergeCell ref="M72:M75"/>
    <mergeCell ref="M76:M77"/>
    <mergeCell ref="M59:M60"/>
    <mergeCell ref="M61:M62"/>
    <mergeCell ref="M64:M68"/>
    <mergeCell ref="K76:K77"/>
    <mergeCell ref="K78:K80"/>
    <mergeCell ref="K81:K82"/>
    <mergeCell ref="K83:K84"/>
    <mergeCell ref="K85:K87"/>
    <mergeCell ref="M88:M89"/>
    <mergeCell ref="M90:M91"/>
    <mergeCell ref="M92:M93"/>
    <mergeCell ref="M94:M95"/>
    <mergeCell ref="N97:N98"/>
    <mergeCell ref="O97:O98"/>
    <mergeCell ref="F92:F93"/>
    <mergeCell ref="F94:F95"/>
    <mergeCell ref="F100:F104"/>
    <mergeCell ref="G100:G104"/>
    <mergeCell ref="N64:N96"/>
    <mergeCell ref="O64:O96"/>
    <mergeCell ref="M69:M70"/>
    <mergeCell ref="N100:N117"/>
    <mergeCell ref="O100:O117"/>
    <mergeCell ref="F90:F91"/>
    <mergeCell ref="K88:K89"/>
    <mergeCell ref="K90:K91"/>
    <mergeCell ref="K92:K93"/>
    <mergeCell ref="K94:K95"/>
    <mergeCell ref="H100:H104"/>
    <mergeCell ref="H105:H109"/>
    <mergeCell ref="H110:H113"/>
    <mergeCell ref="H114:H117"/>
    <mergeCell ref="F105:F109"/>
    <mergeCell ref="E108:E109"/>
    <mergeCell ref="F110:F113"/>
    <mergeCell ref="E112:E113"/>
    <mergeCell ref="G105:G109"/>
    <mergeCell ref="G110:G112"/>
    <mergeCell ref="G114:G115"/>
    <mergeCell ref="G116:G117"/>
    <mergeCell ref="G118:G119"/>
    <mergeCell ref="F114:F117"/>
    <mergeCell ref="F118:F121"/>
    <mergeCell ref="G120:G121"/>
    <mergeCell ref="G122:G123"/>
    <mergeCell ref="G127:G129"/>
    <mergeCell ref="G130:G132"/>
    <mergeCell ref="G133:G134"/>
    <mergeCell ref="G135:G136"/>
    <mergeCell ref="G137:G138"/>
    <mergeCell ref="G139:G143"/>
    <mergeCell ref="G144:G148"/>
    <mergeCell ref="G149:G151"/>
    <mergeCell ref="G153:G154"/>
    <mergeCell ref="G155:G156"/>
    <mergeCell ref="G157:G158"/>
    <mergeCell ref="G159:G160"/>
    <mergeCell ref="G161:G162"/>
    <mergeCell ref="G166:G168"/>
    <mergeCell ref="G169:G171"/>
    <mergeCell ref="G172:G173"/>
    <mergeCell ref="G174:G175"/>
    <mergeCell ref="G176:G177"/>
    <mergeCell ref="G194:G195"/>
    <mergeCell ref="G232:G233"/>
    <mergeCell ref="G236:G237"/>
    <mergeCell ref="G255:G256"/>
    <mergeCell ref="G258:G260"/>
    <mergeCell ref="G238:G239"/>
    <mergeCell ref="G240:G241"/>
    <mergeCell ref="G242:G245"/>
    <mergeCell ref="G247:G248"/>
    <mergeCell ref="G249:G250"/>
    <mergeCell ref="G251:G252"/>
    <mergeCell ref="G253:G254"/>
    <mergeCell ref="N118:N136"/>
    <mergeCell ref="O118:O136"/>
    <mergeCell ref="N137:N138"/>
    <mergeCell ref="O137:O138"/>
    <mergeCell ref="O139:O177"/>
    <mergeCell ref="M197:M198"/>
    <mergeCell ref="N197:N198"/>
    <mergeCell ref="O197:O198"/>
    <mergeCell ref="M206:M207"/>
    <mergeCell ref="N206:N211"/>
    <mergeCell ref="O206:O211"/>
    <mergeCell ref="M210:M211"/>
    <mergeCell ref="N139:N177"/>
    <mergeCell ref="M178:M179"/>
    <mergeCell ref="N178:N192"/>
    <mergeCell ref="M180:M181"/>
    <mergeCell ref="M185:M186"/>
    <mergeCell ref="M187:M188"/>
    <mergeCell ref="M190:M191"/>
    <mergeCell ref="O178:O192"/>
    <mergeCell ref="N193:N196"/>
    <mergeCell ref="O193:O196"/>
    <mergeCell ref="N200:N203"/>
    <mergeCell ref="O200:O203"/>
    <mergeCell ref="N212:N230"/>
    <mergeCell ref="O212:O230"/>
    <mergeCell ref="N247:N248"/>
    <mergeCell ref="N249:N252"/>
    <mergeCell ref="O249:O252"/>
    <mergeCell ref="N253:N256"/>
    <mergeCell ref="O253:O256"/>
    <mergeCell ref="N257:N260"/>
    <mergeCell ref="O257:O260"/>
    <mergeCell ref="N231:N233"/>
    <mergeCell ref="O231:O233"/>
    <mergeCell ref="O247:O248"/>
    <mergeCell ref="K273:K275"/>
    <mergeCell ref="K278:K279"/>
    <mergeCell ref="K280:K283"/>
    <mergeCell ref="K286:K287"/>
    <mergeCell ref="K289:K291"/>
    <mergeCell ref="K294:K295"/>
    <mergeCell ref="K296:K299"/>
    <mergeCell ref="K302:K303"/>
    <mergeCell ref="K304:K306"/>
    <mergeCell ref="N461:N463"/>
    <mergeCell ref="O461:O463"/>
    <mergeCell ref="K478:K479"/>
    <mergeCell ref="L478:L479"/>
    <mergeCell ref="M478:M479"/>
    <mergeCell ref="N478:N485"/>
    <mergeCell ref="O478:O485"/>
    <mergeCell ref="K480:K481"/>
    <mergeCell ref="L480:L481"/>
    <mergeCell ref="M480:M481"/>
    <mergeCell ref="K461:K463"/>
    <mergeCell ref="K464:K465"/>
    <mergeCell ref="L464:L465"/>
    <mergeCell ref="M464:M465"/>
    <mergeCell ref="N464:N477"/>
    <mergeCell ref="O464:O477"/>
    <mergeCell ref="M469:M471"/>
    <mergeCell ref="K446:K448"/>
    <mergeCell ref="L446:L448"/>
    <mergeCell ref="M446:M448"/>
    <mergeCell ref="N446:N448"/>
    <mergeCell ref="O446:O448"/>
    <mergeCell ref="N449:N450"/>
    <mergeCell ref="O449:O450"/>
    <mergeCell ref="L456:L458"/>
    <mergeCell ref="M456:M458"/>
    <mergeCell ref="K453:K455"/>
    <mergeCell ref="K456:K458"/>
    <mergeCell ref="N459:N460"/>
    <mergeCell ref="O459:O460"/>
    <mergeCell ref="K451:K452"/>
    <mergeCell ref="L451:L452"/>
    <mergeCell ref="M451:M452"/>
    <mergeCell ref="N451:N458"/>
    <mergeCell ref="O451:O458"/>
    <mergeCell ref="L453:L455"/>
    <mergeCell ref="M453:M455"/>
    <mergeCell ref="K459:K460"/>
    <mergeCell ref="L459:L460"/>
    <mergeCell ref="M459:M460"/>
    <mergeCell ref="L466:L468"/>
    <mergeCell ref="M466:M468"/>
    <mergeCell ref="K469:K471"/>
    <mergeCell ref="L469:L471"/>
    <mergeCell ref="K466:K468"/>
    <mergeCell ref="K472:K473"/>
    <mergeCell ref="L472:L473"/>
    <mergeCell ref="M472:M473"/>
    <mergeCell ref="F459:F460"/>
    <mergeCell ref="F461:F463"/>
    <mergeCell ref="F464:F465"/>
    <mergeCell ref="F466:F468"/>
    <mergeCell ref="F469:F471"/>
    <mergeCell ref="F472:F473"/>
    <mergeCell ref="G459:G460"/>
    <mergeCell ref="G464:G465"/>
    <mergeCell ref="G466:G468"/>
    <mergeCell ref="L461:L463"/>
    <mergeCell ref="M461:M463"/>
    <mergeCell ref="F488:F491"/>
    <mergeCell ref="F492:F493"/>
    <mergeCell ref="F494:F495"/>
    <mergeCell ref="F496:F497"/>
    <mergeCell ref="F498:F499"/>
    <mergeCell ref="F374:F375"/>
    <mergeCell ref="F376:F377"/>
    <mergeCell ref="F419:F423"/>
    <mergeCell ref="F424:F426"/>
    <mergeCell ref="F428:F430"/>
    <mergeCell ref="F431:F432"/>
    <mergeCell ref="F433:F437"/>
    <mergeCell ref="F438:F440"/>
    <mergeCell ref="F442:F444"/>
    <mergeCell ref="E380:E381"/>
    <mergeCell ref="F380:F381"/>
    <mergeCell ref="F382:F383"/>
    <mergeCell ref="E382:E383"/>
    <mergeCell ref="E385:E386"/>
    <mergeCell ref="F385:F386"/>
    <mergeCell ref="E387:E389"/>
    <mergeCell ref="F387:F389"/>
    <mergeCell ref="F478:F479"/>
    <mergeCell ref="E446:E448"/>
    <mergeCell ref="F446:F448"/>
    <mergeCell ref="F449:F450"/>
    <mergeCell ref="E451:E452"/>
    <mergeCell ref="F451:F452"/>
    <mergeCell ref="F453:F455"/>
    <mergeCell ref="F456:F458"/>
    <mergeCell ref="E390:E392"/>
    <mergeCell ref="F390:F392"/>
    <mergeCell ref="F393:F394"/>
    <mergeCell ref="F395:F399"/>
    <mergeCell ref="F400:F405"/>
    <mergeCell ref="F406:F407"/>
    <mergeCell ref="F408:F413"/>
    <mergeCell ref="F414:F416"/>
    <mergeCell ref="F417:F418"/>
    <mergeCell ref="L564:L565"/>
    <mergeCell ref="M564:M565"/>
    <mergeCell ref="L566:L567"/>
    <mergeCell ref="M566:M567"/>
    <mergeCell ref="F501:F502"/>
    <mergeCell ref="F503:F504"/>
    <mergeCell ref="L501:L502"/>
    <mergeCell ref="M501:M502"/>
    <mergeCell ref="K503:K504"/>
    <mergeCell ref="L503:L504"/>
    <mergeCell ref="M503:M504"/>
    <mergeCell ref="L507:L508"/>
    <mergeCell ref="M507:M508"/>
    <mergeCell ref="K507:K508"/>
    <mergeCell ref="K501:K502"/>
    <mergeCell ref="B533:B536"/>
    <mergeCell ref="C533:C536"/>
    <mergeCell ref="C537:C542"/>
    <mergeCell ref="F541:F542"/>
    <mergeCell ref="B537:B542"/>
    <mergeCell ref="B544:B555"/>
    <mergeCell ref="K512:K513"/>
    <mergeCell ref="L512:L513"/>
    <mergeCell ref="M512:M513"/>
    <mergeCell ref="K514:K515"/>
    <mergeCell ref="L514:L515"/>
    <mergeCell ref="M514:M515"/>
    <mergeCell ref="N518:N521"/>
    <mergeCell ref="O518:O521"/>
    <mergeCell ref="N522:N526"/>
    <mergeCell ref="O522:O526"/>
    <mergeCell ref="N527:N530"/>
    <mergeCell ref="O527:O530"/>
    <mergeCell ref="B568:M569"/>
    <mergeCell ref="K518:K521"/>
    <mergeCell ref="K522:K526"/>
    <mergeCell ref="K527:K530"/>
    <mergeCell ref="K531:K532"/>
    <mergeCell ref="K533:K536"/>
    <mergeCell ref="K537:K540"/>
    <mergeCell ref="K564:K565"/>
    <mergeCell ref="K566:K567"/>
    <mergeCell ref="K541:K542"/>
    <mergeCell ref="F529:F530"/>
    <mergeCell ref="B527:B530"/>
    <mergeCell ref="C527:C530"/>
    <mergeCell ref="F533:F536"/>
    <mergeCell ref="F537:F540"/>
    <mergeCell ref="B531:B532"/>
    <mergeCell ref="C531:C532"/>
    <mergeCell ref="F531:F532"/>
    <mergeCell ref="N531:N532"/>
    <mergeCell ref="O531:O532"/>
    <mergeCell ref="N533:N536"/>
    <mergeCell ref="O533:O536"/>
    <mergeCell ref="O537:O542"/>
    <mergeCell ref="N566:N567"/>
    <mergeCell ref="N568:N569"/>
    <mergeCell ref="O568:O569"/>
    <mergeCell ref="N544:N555"/>
    <mergeCell ref="O544:O555"/>
    <mergeCell ref="N556:N557"/>
    <mergeCell ref="O556:O557"/>
    <mergeCell ref="N560:N561"/>
    <mergeCell ref="O560:O561"/>
    <mergeCell ref="N564:N565"/>
    <mergeCell ref="N537:N542"/>
    <mergeCell ref="N486:N487"/>
    <mergeCell ref="N488:N493"/>
    <mergeCell ref="O488:O493"/>
    <mergeCell ref="K486:K487"/>
    <mergeCell ref="L486:L487"/>
    <mergeCell ref="M486:M487"/>
    <mergeCell ref="O486:O487"/>
    <mergeCell ref="K488:K491"/>
    <mergeCell ref="L488:L491"/>
    <mergeCell ref="M488:M491"/>
    <mergeCell ref="K492:K493"/>
    <mergeCell ref="L492:L493"/>
    <mergeCell ref="M492:M493"/>
    <mergeCell ref="L494:L495"/>
    <mergeCell ref="M494:M495"/>
    <mergeCell ref="N494:N495"/>
    <mergeCell ref="O494:O495"/>
    <mergeCell ref="K494:K495"/>
    <mergeCell ref="K496:K499"/>
    <mergeCell ref="L496:L499"/>
    <mergeCell ref="M496:M499"/>
    <mergeCell ref="N496:N500"/>
    <mergeCell ref="O496:O500"/>
    <mergeCell ref="N501:N502"/>
    <mergeCell ref="O501:O502"/>
    <mergeCell ref="N503:N504"/>
    <mergeCell ref="O503:O504"/>
    <mergeCell ref="N507:N511"/>
    <mergeCell ref="O507:O511"/>
    <mergeCell ref="O512:O513"/>
    <mergeCell ref="K516:K517"/>
    <mergeCell ref="L516:L517"/>
    <mergeCell ref="M516:M517"/>
    <mergeCell ref="N512:N513"/>
    <mergeCell ref="N514:N517"/>
    <mergeCell ref="O514:O517"/>
    <mergeCell ref="N272:N287"/>
    <mergeCell ref="N288:N303"/>
    <mergeCell ref="N304:N326"/>
    <mergeCell ref="N327:N349"/>
    <mergeCell ref="O288:O303"/>
    <mergeCell ref="O304:O326"/>
    <mergeCell ref="O327:O349"/>
    <mergeCell ref="N262:N264"/>
    <mergeCell ref="O262:O264"/>
    <mergeCell ref="N265:N266"/>
    <mergeCell ref="O265:O266"/>
    <mergeCell ref="N270:N271"/>
    <mergeCell ref="O270:O271"/>
    <mergeCell ref="O272:O287"/>
    <mergeCell ref="O267:O269"/>
    <mergeCell ref="G307:G309"/>
    <mergeCell ref="K307:K309"/>
    <mergeCell ref="G313:G315"/>
    <mergeCell ref="H313:H315"/>
    <mergeCell ref="H316:H317"/>
    <mergeCell ref="G316:G317"/>
    <mergeCell ref="G318:G320"/>
    <mergeCell ref="H318:H320"/>
    <mergeCell ref="G322:G323"/>
    <mergeCell ref="H322:H323"/>
    <mergeCell ref="K322:K323"/>
    <mergeCell ref="K310:K312"/>
    <mergeCell ref="K318:K320"/>
    <mergeCell ref="G330:G332"/>
    <mergeCell ref="G336:G338"/>
    <mergeCell ref="H336:H338"/>
    <mergeCell ref="G339:G340"/>
    <mergeCell ref="H339:H340"/>
    <mergeCell ref="G341:G343"/>
    <mergeCell ref="H341:H343"/>
    <mergeCell ref="G345:G346"/>
    <mergeCell ref="H345:H346"/>
    <mergeCell ref="G385:G386"/>
    <mergeCell ref="G406:G407"/>
    <mergeCell ref="G408:G413"/>
    <mergeCell ref="G446:G448"/>
    <mergeCell ref="H446:H448"/>
    <mergeCell ref="G449:G450"/>
    <mergeCell ref="G451:G452"/>
    <mergeCell ref="G453:G455"/>
    <mergeCell ref="G456:G458"/>
    <mergeCell ref="G498:G499"/>
    <mergeCell ref="G501:G502"/>
    <mergeCell ref="G503:G504"/>
    <mergeCell ref="G507:G508"/>
    <mergeCell ref="H507:H508"/>
    <mergeCell ref="G514:G515"/>
    <mergeCell ref="G516:G517"/>
    <mergeCell ref="G469:G470"/>
    <mergeCell ref="G472:G473"/>
    <mergeCell ref="G486:G487"/>
    <mergeCell ref="G488:G491"/>
    <mergeCell ref="G492:G493"/>
    <mergeCell ref="G494:G495"/>
    <mergeCell ref="G496:G497"/>
    <mergeCell ref="M232:M233"/>
    <mergeCell ref="N234:N237"/>
    <mergeCell ref="O234:O237"/>
    <mergeCell ref="M236:M237"/>
    <mergeCell ref="M238:M239"/>
    <mergeCell ref="N238:N241"/>
    <mergeCell ref="O238:O241"/>
    <mergeCell ref="M240:M241"/>
    <mergeCell ref="M242:M245"/>
    <mergeCell ref="N242:N246"/>
    <mergeCell ref="O242:O246"/>
    <mergeCell ref="H253:H254"/>
    <mergeCell ref="K253:K254"/>
    <mergeCell ref="H255:H256"/>
    <mergeCell ref="K255:K256"/>
    <mergeCell ref="H258:H260"/>
    <mergeCell ref="K258:K260"/>
    <mergeCell ref="L267:L268"/>
    <mergeCell ref="M267:M268"/>
    <mergeCell ref="N267:N269"/>
    <mergeCell ref="K262:K264"/>
    <mergeCell ref="K267:K268"/>
    <mergeCell ref="M273:M275"/>
    <mergeCell ref="M278:M279"/>
    <mergeCell ref="M280:M283"/>
    <mergeCell ref="M286:M287"/>
    <mergeCell ref="M289:M291"/>
    <mergeCell ref="M294:M295"/>
    <mergeCell ref="M296:M299"/>
    <mergeCell ref="M302:M303"/>
    <mergeCell ref="M304:M306"/>
    <mergeCell ref="K380:K381"/>
    <mergeCell ref="M380:M381"/>
    <mergeCell ref="K382:K383"/>
    <mergeCell ref="M382:M383"/>
    <mergeCell ref="K385:K386"/>
    <mergeCell ref="M385:M386"/>
    <mergeCell ref="M387:M389"/>
    <mergeCell ref="M307:M309"/>
    <mergeCell ref="M310:M312"/>
    <mergeCell ref="M318:M320"/>
    <mergeCell ref="M322:M323"/>
    <mergeCell ref="K327:K329"/>
    <mergeCell ref="M327:M329"/>
    <mergeCell ref="M330:M332"/>
    <mergeCell ref="K333:K335"/>
    <mergeCell ref="M333:M335"/>
    <mergeCell ref="K330:K332"/>
    <mergeCell ref="K341:K343"/>
    <mergeCell ref="M341:M343"/>
    <mergeCell ref="K345:K346"/>
    <mergeCell ref="M345:M346"/>
    <mergeCell ref="M350:M354"/>
    <mergeCell ref="N350:N354"/>
    <mergeCell ref="O350:O354"/>
    <mergeCell ref="K350:K354"/>
    <mergeCell ref="K355:K359"/>
    <mergeCell ref="M355:M359"/>
    <mergeCell ref="N355:N359"/>
    <mergeCell ref="O355:O359"/>
    <mergeCell ref="N360:N364"/>
    <mergeCell ref="O360:O364"/>
    <mergeCell ref="M376:M377"/>
    <mergeCell ref="M378:M379"/>
    <mergeCell ref="N365:N373"/>
    <mergeCell ref="O365:O373"/>
    <mergeCell ref="K374:K375"/>
    <mergeCell ref="N374:N375"/>
    <mergeCell ref="O374:O375"/>
    <mergeCell ref="K376:K377"/>
    <mergeCell ref="K378:K379"/>
    <mergeCell ref="K360:K362"/>
    <mergeCell ref="K363:K364"/>
    <mergeCell ref="N387:N389"/>
    <mergeCell ref="N390:N392"/>
    <mergeCell ref="N393:N407"/>
    <mergeCell ref="O393:O407"/>
    <mergeCell ref="N376:N379"/>
    <mergeCell ref="O376:O379"/>
    <mergeCell ref="N380:N383"/>
    <mergeCell ref="O380:O383"/>
    <mergeCell ref="N384:N386"/>
    <mergeCell ref="O384:O386"/>
    <mergeCell ref="O387:O389"/>
    <mergeCell ref="O390:O392"/>
    <mergeCell ref="K406:K407"/>
    <mergeCell ref="L406:L407"/>
    <mergeCell ref="M406:M407"/>
    <mergeCell ref="L400:L405"/>
    <mergeCell ref="M400:M405"/>
    <mergeCell ref="K387:K389"/>
    <mergeCell ref="K390:K392"/>
    <mergeCell ref="K393:K394"/>
    <mergeCell ref="K395:K399"/>
    <mergeCell ref="L395:L399"/>
    <mergeCell ref="M395:M399"/>
    <mergeCell ref="K400:K405"/>
    <mergeCell ref="M390:M392"/>
    <mergeCell ref="L393:L394"/>
    <mergeCell ref="M393:M394"/>
    <mergeCell ref="N414:N427"/>
    <mergeCell ref="O414:O427"/>
    <mergeCell ref="N428:N444"/>
    <mergeCell ref="O428:O444"/>
    <mergeCell ref="M414:M416"/>
    <mergeCell ref="M417:M418"/>
    <mergeCell ref="K408:K413"/>
    <mergeCell ref="L408:L413"/>
    <mergeCell ref="M408:M413"/>
    <mergeCell ref="N408:N413"/>
    <mergeCell ref="O408:O413"/>
    <mergeCell ref="K414:K416"/>
    <mergeCell ref="K417:K418"/>
    <mergeCell ref="K419:K423"/>
    <mergeCell ref="M419:M423"/>
    <mergeCell ref="K424:K426"/>
    <mergeCell ref="M424:M426"/>
    <mergeCell ref="K428:K430"/>
    <mergeCell ref="M428:M430"/>
    <mergeCell ref="M431:M432"/>
    <mergeCell ref="K431:K432"/>
    <mergeCell ref="K433:K437"/>
    <mergeCell ref="M433:M437"/>
    <mergeCell ref="K438:K440"/>
    <mergeCell ref="M438:M440"/>
    <mergeCell ref="K442:K444"/>
    <mergeCell ref="M442:M444"/>
    <mergeCell ref="C494:C495"/>
    <mergeCell ref="D494:D495"/>
    <mergeCell ref="B496:B500"/>
    <mergeCell ref="C496:C500"/>
    <mergeCell ref="D496:D499"/>
    <mergeCell ref="E496:E499"/>
    <mergeCell ref="D488:D491"/>
    <mergeCell ref="E488:E491"/>
    <mergeCell ref="D492:D493"/>
    <mergeCell ref="E492:E493"/>
    <mergeCell ref="B494:B495"/>
    <mergeCell ref="E494:E495"/>
    <mergeCell ref="B446:B448"/>
    <mergeCell ref="C446:C448"/>
    <mergeCell ref="D446:D448"/>
    <mergeCell ref="B449:B450"/>
    <mergeCell ref="C449:C450"/>
    <mergeCell ref="D449:D450"/>
    <mergeCell ref="B451:B458"/>
    <mergeCell ref="C451:C458"/>
    <mergeCell ref="D451:D455"/>
    <mergeCell ref="F522:F526"/>
    <mergeCell ref="B518:B521"/>
    <mergeCell ref="C518:C521"/>
    <mergeCell ref="F518:F521"/>
    <mergeCell ref="B522:B526"/>
    <mergeCell ref="C522:C526"/>
    <mergeCell ref="C501:C502"/>
    <mergeCell ref="D501:D502"/>
    <mergeCell ref="D507:D511"/>
    <mergeCell ref="E507:E511"/>
    <mergeCell ref="F507:F508"/>
    <mergeCell ref="C544:C555"/>
    <mergeCell ref="F544:F548"/>
    <mergeCell ref="F551:F553"/>
    <mergeCell ref="C556:C557"/>
    <mergeCell ref="F556:F557"/>
    <mergeCell ref="B556:B557"/>
    <mergeCell ref="B560:B561"/>
    <mergeCell ref="C560:C561"/>
    <mergeCell ref="F560:F561"/>
    <mergeCell ref="B564:B565"/>
    <mergeCell ref="C564:C565"/>
    <mergeCell ref="F564:F565"/>
    <mergeCell ref="C464:C477"/>
    <mergeCell ref="D464:D477"/>
    <mergeCell ref="E464:E477"/>
    <mergeCell ref="E478:E479"/>
    <mergeCell ref="E480:E481"/>
    <mergeCell ref="B459:B460"/>
    <mergeCell ref="C459:C460"/>
    <mergeCell ref="D459:D460"/>
    <mergeCell ref="B461:B463"/>
    <mergeCell ref="C461:C463"/>
    <mergeCell ref="D461:D463"/>
    <mergeCell ref="B464:B477"/>
    <mergeCell ref="B478:B485"/>
    <mergeCell ref="C478:C485"/>
    <mergeCell ref="D478:D484"/>
    <mergeCell ref="B486:B487"/>
    <mergeCell ref="C486:C487"/>
    <mergeCell ref="D486:D487"/>
    <mergeCell ref="E486:E487"/>
    <mergeCell ref="B488:B493"/>
    <mergeCell ref="C488:C493"/>
    <mergeCell ref="B566:B567"/>
    <mergeCell ref="C566:C567"/>
    <mergeCell ref="F566:F567"/>
    <mergeCell ref="F16:F17"/>
    <mergeCell ref="F19:F20"/>
    <mergeCell ref="F26:F30"/>
    <mergeCell ref="F31:F35"/>
    <mergeCell ref="F36:F37"/>
    <mergeCell ref="F39:F42"/>
    <mergeCell ref="F43:F44"/>
    <mergeCell ref="F72:F75"/>
    <mergeCell ref="F76:F77"/>
    <mergeCell ref="F78:F80"/>
    <mergeCell ref="F81:F82"/>
    <mergeCell ref="F83:F84"/>
    <mergeCell ref="F85:F87"/>
    <mergeCell ref="F57:F58"/>
    <mergeCell ref="F59:F60"/>
    <mergeCell ref="F61:F62"/>
    <mergeCell ref="B64:B96"/>
    <mergeCell ref="C64:C96"/>
    <mergeCell ref="F64:F68"/>
    <mergeCell ref="F69:F70"/>
    <mergeCell ref="F88:F89"/>
    <mergeCell ref="F122:F124"/>
    <mergeCell ref="E123:E124"/>
    <mergeCell ref="E125:E126"/>
    <mergeCell ref="F125:F126"/>
    <mergeCell ref="F127:F129"/>
    <mergeCell ref="F130:F132"/>
    <mergeCell ref="F133:F134"/>
    <mergeCell ref="F135:F136"/>
    <mergeCell ref="F137:F138"/>
    <mergeCell ref="F139:F143"/>
    <mergeCell ref="B97:B98"/>
    <mergeCell ref="C97:C98"/>
    <mergeCell ref="D97:D98"/>
    <mergeCell ref="B100:B117"/>
    <mergeCell ref="C100:C117"/>
    <mergeCell ref="B118:B136"/>
    <mergeCell ref="C118:C136"/>
    <mergeCell ref="B137:B138"/>
    <mergeCell ref="C137:C138"/>
    <mergeCell ref="D137:D138"/>
    <mergeCell ref="B139:B177"/>
    <mergeCell ref="C139:C177"/>
    <mergeCell ref="E162:E163"/>
    <mergeCell ref="E164:E165"/>
    <mergeCell ref="F144:F148"/>
    <mergeCell ref="E147:E148"/>
    <mergeCell ref="F149:F152"/>
    <mergeCell ref="E151:E152"/>
    <mergeCell ref="F153:F156"/>
    <mergeCell ref="F157:F160"/>
    <mergeCell ref="F161:F163"/>
    <mergeCell ref="F164:F165"/>
    <mergeCell ref="F166:F168"/>
    <mergeCell ref="B178:B192"/>
    <mergeCell ref="C178:C192"/>
    <mergeCell ref="C200:C203"/>
    <mergeCell ref="D200:D203"/>
    <mergeCell ref="B193:B196"/>
    <mergeCell ref="C193:C196"/>
    <mergeCell ref="D193:D196"/>
    <mergeCell ref="B197:B198"/>
    <mergeCell ref="C197:C198"/>
    <mergeCell ref="D197:D198"/>
    <mergeCell ref="B200:B203"/>
    <mergeCell ref="B206:B211"/>
    <mergeCell ref="C206:C211"/>
    <mergeCell ref="B212:B230"/>
    <mergeCell ref="C212:C230"/>
    <mergeCell ref="B231:B233"/>
    <mergeCell ref="C231:C233"/>
    <mergeCell ref="D231:D233"/>
    <mergeCell ref="C242:C246"/>
    <mergeCell ref="D242:D246"/>
    <mergeCell ref="B234:B237"/>
    <mergeCell ref="C234:C237"/>
    <mergeCell ref="D234:D237"/>
    <mergeCell ref="B238:B241"/>
    <mergeCell ref="C238:C241"/>
    <mergeCell ref="D238:D241"/>
    <mergeCell ref="B242:B246"/>
    <mergeCell ref="F169:F171"/>
    <mergeCell ref="F172:F173"/>
    <mergeCell ref="F174:F175"/>
    <mergeCell ref="F176:F177"/>
    <mergeCell ref="F178:F179"/>
    <mergeCell ref="F180:F181"/>
    <mergeCell ref="F185:F186"/>
    <mergeCell ref="F187:F188"/>
    <mergeCell ref="F190:F191"/>
    <mergeCell ref="E193:E196"/>
    <mergeCell ref="F194:F195"/>
    <mergeCell ref="F197:F198"/>
    <mergeCell ref="E197:E198"/>
    <mergeCell ref="E200:E203"/>
    <mergeCell ref="F206:F207"/>
    <mergeCell ref="F210:F211"/>
    <mergeCell ref="F212:F215"/>
    <mergeCell ref="F216:F218"/>
    <mergeCell ref="F219:F220"/>
    <mergeCell ref="E238:E241"/>
    <mergeCell ref="E242:E246"/>
    <mergeCell ref="E247:E248"/>
    <mergeCell ref="E249:E252"/>
    <mergeCell ref="E253:E256"/>
    <mergeCell ref="E257:E260"/>
    <mergeCell ref="F221:F222"/>
    <mergeCell ref="F223:F227"/>
    <mergeCell ref="F228:F230"/>
    <mergeCell ref="E231:E233"/>
    <mergeCell ref="F232:F233"/>
    <mergeCell ref="E234:E237"/>
    <mergeCell ref="F240:F241"/>
    <mergeCell ref="F236:F237"/>
    <mergeCell ref="F238:F239"/>
    <mergeCell ref="F242:F245"/>
    <mergeCell ref="F247:F248"/>
    <mergeCell ref="F249:F250"/>
    <mergeCell ref="F251:F252"/>
    <mergeCell ref="F253:F254"/>
    <mergeCell ref="F255:F256"/>
    <mergeCell ref="F258:F260"/>
    <mergeCell ref="C253:C256"/>
    <mergeCell ref="D253:D256"/>
    <mergeCell ref="B247:B248"/>
    <mergeCell ref="C247:C248"/>
    <mergeCell ref="D247:D248"/>
    <mergeCell ref="B249:B252"/>
    <mergeCell ref="C249:C252"/>
    <mergeCell ref="D249:D252"/>
    <mergeCell ref="B253:B256"/>
    <mergeCell ref="B257:B260"/>
    <mergeCell ref="C257:C260"/>
    <mergeCell ref="D257:D260"/>
    <mergeCell ref="B262:B264"/>
    <mergeCell ref="C262:C264"/>
    <mergeCell ref="B265:B266"/>
    <mergeCell ref="C265:C266"/>
    <mergeCell ref="B267:B269"/>
    <mergeCell ref="C267:C269"/>
    <mergeCell ref="B270:B271"/>
    <mergeCell ref="C270:C271"/>
    <mergeCell ref="B272:B287"/>
    <mergeCell ref="C272:C287"/>
    <mergeCell ref="C288:C303"/>
    <mergeCell ref="B288:B303"/>
    <mergeCell ref="B304:B326"/>
    <mergeCell ref="C304:C326"/>
    <mergeCell ref="D311:D312"/>
    <mergeCell ref="B327:B349"/>
    <mergeCell ref="C327:C349"/>
    <mergeCell ref="D334:D335"/>
    <mergeCell ref="C360:C364"/>
    <mergeCell ref="D360:D364"/>
    <mergeCell ref="B350:B354"/>
    <mergeCell ref="C350:C354"/>
    <mergeCell ref="D350:D354"/>
    <mergeCell ref="B355:B359"/>
    <mergeCell ref="C355:C359"/>
    <mergeCell ref="D355:D359"/>
    <mergeCell ref="B360:B364"/>
    <mergeCell ref="F262:F264"/>
    <mergeCell ref="F267:F268"/>
    <mergeCell ref="F273:F275"/>
    <mergeCell ref="F278:F279"/>
    <mergeCell ref="F280:F283"/>
    <mergeCell ref="F286:F287"/>
    <mergeCell ref="F289:F291"/>
    <mergeCell ref="F294:F295"/>
    <mergeCell ref="F296:F299"/>
    <mergeCell ref="F302:F303"/>
    <mergeCell ref="F304:F306"/>
    <mergeCell ref="F307:F309"/>
    <mergeCell ref="E333:E335"/>
    <mergeCell ref="E337:E341"/>
    <mergeCell ref="E342:E343"/>
    <mergeCell ref="E345:E346"/>
    <mergeCell ref="E347:E349"/>
    <mergeCell ref="E304:E308"/>
    <mergeCell ref="E310:E312"/>
    <mergeCell ref="E314:E318"/>
    <mergeCell ref="E319:E320"/>
    <mergeCell ref="E322:E323"/>
    <mergeCell ref="E324:E326"/>
    <mergeCell ref="E327:E331"/>
    <mergeCell ref="F310:F312"/>
    <mergeCell ref="F318:F320"/>
    <mergeCell ref="F322:F323"/>
    <mergeCell ref="F327:F329"/>
    <mergeCell ref="F330:F332"/>
    <mergeCell ref="F333:F335"/>
    <mergeCell ref="F341:F343"/>
    <mergeCell ref="F345:F346"/>
    <mergeCell ref="F350:F354"/>
    <mergeCell ref="F355:F359"/>
    <mergeCell ref="F360:F362"/>
    <mergeCell ref="F363:F364"/>
    <mergeCell ref="F365:F367"/>
    <mergeCell ref="F368:F371"/>
    <mergeCell ref="C376:C379"/>
    <mergeCell ref="D376:D379"/>
    <mergeCell ref="B365:B373"/>
    <mergeCell ref="C365:C373"/>
    <mergeCell ref="D365:D372"/>
    <mergeCell ref="B374:B375"/>
    <mergeCell ref="C374:C375"/>
    <mergeCell ref="D374:D375"/>
    <mergeCell ref="B376:B379"/>
    <mergeCell ref="E378:E379"/>
    <mergeCell ref="F378:F379"/>
    <mergeCell ref="C387:C389"/>
    <mergeCell ref="D387:D389"/>
    <mergeCell ref="D390:D392"/>
    <mergeCell ref="B380:B383"/>
    <mergeCell ref="C380:C383"/>
    <mergeCell ref="D380:D383"/>
    <mergeCell ref="B384:B386"/>
    <mergeCell ref="C384:C386"/>
    <mergeCell ref="D384:D386"/>
    <mergeCell ref="B387:B389"/>
    <mergeCell ref="B390:B407"/>
    <mergeCell ref="C390:C407"/>
    <mergeCell ref="B408:B413"/>
    <mergeCell ref="C408:C413"/>
    <mergeCell ref="D408:D413"/>
    <mergeCell ref="C414:C427"/>
    <mergeCell ref="D414:D427"/>
    <mergeCell ref="B414:B427"/>
    <mergeCell ref="B428:B444"/>
    <mergeCell ref="C428:C444"/>
    <mergeCell ref="D428:D441"/>
    <mergeCell ref="D456:D458"/>
    <mergeCell ref="E514:E517"/>
    <mergeCell ref="F514:F515"/>
    <mergeCell ref="F516:F517"/>
    <mergeCell ref="B512:B513"/>
    <mergeCell ref="C512:C513"/>
    <mergeCell ref="D512:D513"/>
    <mergeCell ref="E512:E513"/>
    <mergeCell ref="B514:B517"/>
    <mergeCell ref="C514:C517"/>
    <mergeCell ref="D514:D517"/>
    <mergeCell ref="E501:E502"/>
    <mergeCell ref="B501:B502"/>
    <mergeCell ref="B503:B504"/>
    <mergeCell ref="C503:C504"/>
    <mergeCell ref="D503:D504"/>
    <mergeCell ref="E503:E504"/>
    <mergeCell ref="B507:B511"/>
    <mergeCell ref="C507:C511"/>
    <mergeCell ref="E456:E458"/>
    <mergeCell ref="E459:E460"/>
    <mergeCell ref="E461:E463"/>
    <mergeCell ref="F480:F481"/>
    <mergeCell ref="F486:F487"/>
  </mergeCells>
  <pageMargins left="0.7" right="0.7" top="0.75" bottom="0.49490101979604079" header="0" footer="0"/>
  <pageSetup scale="6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A990"/>
  <sheetViews>
    <sheetView workbookViewId="0"/>
  </sheetViews>
  <sheetFormatPr defaultColWidth="14.42578125" defaultRowHeight="15" customHeight="1"/>
  <cols>
    <col min="1" max="2" width="7.42578125" customWidth="1"/>
    <col min="3" max="4" width="23.28515625" customWidth="1"/>
    <col min="5" max="5" width="21.85546875" customWidth="1"/>
    <col min="6" max="6" width="16.42578125" customWidth="1"/>
    <col min="7" max="7" width="21" customWidth="1"/>
    <col min="8" max="8" width="21.85546875" customWidth="1"/>
    <col min="9" max="9" width="13.7109375" hidden="1" customWidth="1"/>
    <col min="10" max="10" width="14.42578125" customWidth="1"/>
    <col min="11" max="11" width="21.42578125" customWidth="1"/>
    <col min="12" max="12" width="24.42578125" customWidth="1"/>
    <col min="13" max="27" width="9.140625" customWidth="1"/>
  </cols>
  <sheetData>
    <row r="1" spans="1:27" ht="129.75" customHeight="1">
      <c r="A1" s="532"/>
      <c r="B1" s="894" t="s">
        <v>1178</v>
      </c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533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</row>
    <row r="2" spans="1:27" ht="22.5" customHeight="1">
      <c r="A2" s="535"/>
      <c r="B2" s="895" t="s">
        <v>1179</v>
      </c>
      <c r="C2" s="798"/>
      <c r="D2" s="798"/>
      <c r="E2" s="798"/>
      <c r="F2" s="798"/>
      <c r="G2" s="798"/>
      <c r="H2" s="798"/>
      <c r="I2" s="798"/>
      <c r="J2" s="798"/>
      <c r="K2" s="798"/>
      <c r="L2" s="823"/>
      <c r="M2" s="533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</row>
    <row r="3" spans="1:27" ht="16.5" customHeight="1">
      <c r="A3" s="535"/>
      <c r="B3" s="837"/>
      <c r="C3" s="896"/>
      <c r="D3" s="896"/>
      <c r="E3" s="896"/>
      <c r="F3" s="896"/>
      <c r="G3" s="896"/>
      <c r="H3" s="896"/>
      <c r="I3" s="896"/>
      <c r="J3" s="896"/>
      <c r="K3" s="896"/>
      <c r="L3" s="897"/>
      <c r="M3" s="536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</row>
    <row r="4" spans="1:27" ht="14.25" customHeight="1">
      <c r="A4" s="535"/>
      <c r="B4" s="537" t="s">
        <v>11</v>
      </c>
      <c r="C4" s="538" t="s">
        <v>12</v>
      </c>
      <c r="D4" s="538" t="s">
        <v>302</v>
      </c>
      <c r="E4" s="538" t="s">
        <v>303</v>
      </c>
      <c r="F4" s="538" t="s">
        <v>16</v>
      </c>
      <c r="G4" s="538" t="s">
        <v>1180</v>
      </c>
      <c r="H4" s="538" t="s">
        <v>558</v>
      </c>
      <c r="I4" s="538" t="s">
        <v>1181</v>
      </c>
      <c r="J4" s="539" t="s">
        <v>18</v>
      </c>
      <c r="K4" s="538" t="s">
        <v>19</v>
      </c>
      <c r="L4" s="540" t="s">
        <v>1182</v>
      </c>
      <c r="M4" s="541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</row>
    <row r="5" spans="1:27" ht="14.25" customHeight="1">
      <c r="A5" s="542"/>
      <c r="B5" s="543">
        <v>1</v>
      </c>
      <c r="C5" s="544" t="s">
        <v>1183</v>
      </c>
      <c r="D5" s="544" t="s">
        <v>26</v>
      </c>
      <c r="E5" s="544" t="s">
        <v>38</v>
      </c>
      <c r="F5" s="544" t="s">
        <v>1184</v>
      </c>
      <c r="G5" s="544" t="s">
        <v>1185</v>
      </c>
      <c r="H5" s="544" t="s">
        <v>1186</v>
      </c>
      <c r="I5" s="544" t="s">
        <v>1187</v>
      </c>
      <c r="J5" s="545">
        <v>2</v>
      </c>
      <c r="K5" s="546">
        <v>5000</v>
      </c>
      <c r="L5" s="547">
        <v>5000</v>
      </c>
      <c r="M5" s="548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/>
      <c r="Y5" s="549"/>
      <c r="Z5" s="549"/>
      <c r="AA5" s="549"/>
    </row>
    <row r="6" spans="1:27" ht="14.25" customHeight="1">
      <c r="A6" s="542"/>
      <c r="B6" s="550">
        <v>2</v>
      </c>
      <c r="C6" s="551" t="s">
        <v>1188</v>
      </c>
      <c r="D6" s="551" t="s">
        <v>26</v>
      </c>
      <c r="E6" s="551" t="s">
        <v>38</v>
      </c>
      <c r="F6" s="551" t="s">
        <v>1184</v>
      </c>
      <c r="G6" s="551" t="s">
        <v>1185</v>
      </c>
      <c r="H6" s="551" t="s">
        <v>1186</v>
      </c>
      <c r="I6" s="551" t="s">
        <v>1187</v>
      </c>
      <c r="J6" s="552">
        <v>2</v>
      </c>
      <c r="K6" s="553">
        <v>5000</v>
      </c>
      <c r="L6" s="554">
        <v>5000</v>
      </c>
      <c r="M6" s="548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/>
      <c r="Y6" s="549"/>
      <c r="Z6" s="549"/>
      <c r="AA6" s="549"/>
    </row>
    <row r="7" spans="1:27" ht="14.25" customHeight="1">
      <c r="A7" s="542"/>
      <c r="B7" s="555">
        <v>3</v>
      </c>
      <c r="C7" s="551" t="s">
        <v>728</v>
      </c>
      <c r="D7" s="551" t="s">
        <v>26</v>
      </c>
      <c r="E7" s="551" t="s">
        <v>722</v>
      </c>
      <c r="F7" s="551" t="s">
        <v>1184</v>
      </c>
      <c r="G7" s="551" t="s">
        <v>33</v>
      </c>
      <c r="H7" s="551" t="s">
        <v>1189</v>
      </c>
      <c r="I7" s="551" t="s">
        <v>1190</v>
      </c>
      <c r="J7" s="552">
        <v>1</v>
      </c>
      <c r="K7" s="553">
        <v>6000</v>
      </c>
      <c r="L7" s="554">
        <v>6000</v>
      </c>
      <c r="M7" s="541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  <c r="AA7" s="534"/>
    </row>
    <row r="8" spans="1:27" ht="14.25" customHeight="1">
      <c r="A8" s="542"/>
      <c r="B8" s="555">
        <v>4</v>
      </c>
      <c r="C8" s="551" t="s">
        <v>1191</v>
      </c>
      <c r="D8" s="551" t="s">
        <v>26</v>
      </c>
      <c r="E8" s="556" t="s">
        <v>27</v>
      </c>
      <c r="F8" s="551" t="s">
        <v>1184</v>
      </c>
      <c r="G8" s="551" t="s">
        <v>33</v>
      </c>
      <c r="H8" s="551" t="s">
        <v>1186</v>
      </c>
      <c r="I8" s="551" t="s">
        <v>1187</v>
      </c>
      <c r="J8" s="552">
        <v>3</v>
      </c>
      <c r="K8" s="553">
        <v>4000</v>
      </c>
      <c r="L8" s="554">
        <v>4000</v>
      </c>
      <c r="M8" s="541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</row>
    <row r="9" spans="1:27" ht="14.25" customHeight="1">
      <c r="A9" s="557"/>
      <c r="B9" s="558">
        <v>5</v>
      </c>
      <c r="C9" s="559" t="s">
        <v>1192</v>
      </c>
      <c r="D9" s="560" t="s">
        <v>26</v>
      </c>
      <c r="E9" s="560" t="s">
        <v>722</v>
      </c>
      <c r="F9" s="560" t="s">
        <v>1184</v>
      </c>
      <c r="G9" s="560" t="s">
        <v>33</v>
      </c>
      <c r="H9" s="560" t="s">
        <v>1189</v>
      </c>
      <c r="I9" s="560" t="s">
        <v>1190</v>
      </c>
      <c r="J9" s="561">
        <v>1</v>
      </c>
      <c r="K9" s="562">
        <v>6000</v>
      </c>
      <c r="L9" s="563">
        <v>6000</v>
      </c>
      <c r="M9" s="541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</row>
    <row r="10" spans="1:27" ht="14.25" customHeight="1">
      <c r="A10" s="564"/>
      <c r="B10" s="565">
        <v>5</v>
      </c>
      <c r="C10" s="566" t="s">
        <v>1193</v>
      </c>
      <c r="D10" s="567" t="s">
        <v>1194</v>
      </c>
      <c r="E10" s="567" t="s">
        <v>1194</v>
      </c>
      <c r="F10" s="568" t="s">
        <v>1184</v>
      </c>
      <c r="G10" s="568" t="s">
        <v>30</v>
      </c>
      <c r="H10" s="568" t="s">
        <v>1195</v>
      </c>
      <c r="I10" s="568" t="s">
        <v>1196</v>
      </c>
      <c r="J10" s="568">
        <v>1</v>
      </c>
      <c r="K10" s="569">
        <v>5000</v>
      </c>
      <c r="L10" s="570">
        <v>5000</v>
      </c>
      <c r="M10" s="541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</row>
    <row r="11" spans="1:27" ht="14.25" customHeight="1">
      <c r="A11" s="564"/>
      <c r="B11" s="571">
        <v>6</v>
      </c>
      <c r="C11" s="572" t="s">
        <v>1197</v>
      </c>
      <c r="D11" s="573" t="s">
        <v>1194</v>
      </c>
      <c r="E11" s="573" t="s">
        <v>1194</v>
      </c>
      <c r="F11" s="574" t="s">
        <v>1184</v>
      </c>
      <c r="G11" s="574" t="s">
        <v>30</v>
      </c>
      <c r="H11" s="574" t="s">
        <v>587</v>
      </c>
      <c r="I11" s="574" t="s">
        <v>1198</v>
      </c>
      <c r="J11" s="574">
        <v>2</v>
      </c>
      <c r="K11" s="575">
        <v>4000</v>
      </c>
      <c r="L11" s="576">
        <v>4000</v>
      </c>
      <c r="M11" s="541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</row>
    <row r="12" spans="1:27" ht="14.25" customHeight="1">
      <c r="A12" s="564"/>
      <c r="B12" s="571">
        <v>7</v>
      </c>
      <c r="C12" s="572" t="s">
        <v>1193</v>
      </c>
      <c r="D12" s="573" t="s">
        <v>1194</v>
      </c>
      <c r="E12" s="573" t="s">
        <v>1194</v>
      </c>
      <c r="F12" s="574" t="s">
        <v>1184</v>
      </c>
      <c r="G12" s="574" t="s">
        <v>30</v>
      </c>
      <c r="H12" s="574" t="s">
        <v>1199</v>
      </c>
      <c r="I12" s="574" t="s">
        <v>1200</v>
      </c>
      <c r="J12" s="574">
        <v>3</v>
      </c>
      <c r="K12" s="575">
        <v>3000</v>
      </c>
      <c r="L12" s="576">
        <v>3000</v>
      </c>
      <c r="M12" s="541"/>
      <c r="N12" s="534"/>
      <c r="O12" s="534"/>
      <c r="P12" s="534"/>
      <c r="Q12" s="534"/>
      <c r="R12" s="534"/>
      <c r="S12" s="534"/>
      <c r="T12" s="534"/>
      <c r="U12" s="534"/>
      <c r="V12" s="534"/>
      <c r="W12" s="534"/>
      <c r="X12" s="534"/>
      <c r="Y12" s="534"/>
      <c r="Z12" s="534"/>
      <c r="AA12" s="534"/>
    </row>
    <row r="13" spans="1:27" ht="14.25" customHeight="1">
      <c r="A13" s="564"/>
      <c r="B13" s="577">
        <v>8</v>
      </c>
      <c r="C13" s="578" t="s">
        <v>1201</v>
      </c>
      <c r="D13" s="579" t="s">
        <v>1194</v>
      </c>
      <c r="E13" s="579" t="s">
        <v>1194</v>
      </c>
      <c r="F13" s="580" t="s">
        <v>1184</v>
      </c>
      <c r="G13" s="580" t="s">
        <v>30</v>
      </c>
      <c r="H13" s="580" t="s">
        <v>1199</v>
      </c>
      <c r="I13" s="580" t="s">
        <v>1200</v>
      </c>
      <c r="J13" s="580">
        <v>3</v>
      </c>
      <c r="K13" s="581">
        <v>3000</v>
      </c>
      <c r="L13" s="582">
        <v>3000</v>
      </c>
      <c r="M13" s="541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</row>
    <row r="14" spans="1:27" ht="14.25" customHeight="1">
      <c r="A14" s="564"/>
      <c r="B14" s="583">
        <v>9</v>
      </c>
      <c r="C14" s="584" t="s">
        <v>1081</v>
      </c>
      <c r="D14" s="585" t="s">
        <v>936</v>
      </c>
      <c r="E14" s="585" t="s">
        <v>936</v>
      </c>
      <c r="F14" s="585" t="s">
        <v>1184</v>
      </c>
      <c r="G14" s="586" t="s">
        <v>33</v>
      </c>
      <c r="H14" s="568" t="s">
        <v>937</v>
      </c>
      <c r="I14" s="568" t="s">
        <v>1202</v>
      </c>
      <c r="J14" s="568">
        <v>2</v>
      </c>
      <c r="K14" s="569">
        <v>5000</v>
      </c>
      <c r="L14" s="570">
        <v>5000</v>
      </c>
      <c r="M14" s="541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</row>
    <row r="15" spans="1:27" ht="14.25" customHeight="1">
      <c r="A15" s="564"/>
      <c r="B15" s="587">
        <v>10</v>
      </c>
      <c r="C15" s="578" t="s">
        <v>1083</v>
      </c>
      <c r="D15" s="303" t="s">
        <v>936</v>
      </c>
      <c r="E15" s="303" t="s">
        <v>936</v>
      </c>
      <c r="F15" s="303" t="s">
        <v>1184</v>
      </c>
      <c r="G15" s="580" t="s">
        <v>30</v>
      </c>
      <c r="H15" s="580" t="s">
        <v>937</v>
      </c>
      <c r="I15" s="580" t="s">
        <v>1203</v>
      </c>
      <c r="J15" s="580">
        <v>1</v>
      </c>
      <c r="K15" s="581">
        <v>5000</v>
      </c>
      <c r="L15" s="582">
        <v>5000</v>
      </c>
      <c r="M15" s="541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</row>
    <row r="16" spans="1:27" ht="14.25" customHeight="1">
      <c r="A16" s="564"/>
      <c r="B16" s="588">
        <v>11</v>
      </c>
      <c r="C16" s="589" t="s">
        <v>1204</v>
      </c>
      <c r="D16" s="338" t="s">
        <v>1050</v>
      </c>
      <c r="E16" s="338" t="s">
        <v>1205</v>
      </c>
      <c r="F16" s="338" t="s">
        <v>1184</v>
      </c>
      <c r="G16" s="590" t="s">
        <v>33</v>
      </c>
      <c r="H16" s="338" t="s">
        <v>1054</v>
      </c>
      <c r="I16" s="338" t="s">
        <v>1206</v>
      </c>
      <c r="J16" s="338">
        <v>3</v>
      </c>
      <c r="K16" s="591">
        <v>4000</v>
      </c>
      <c r="L16" s="592">
        <v>4000</v>
      </c>
      <c r="M16" s="593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</row>
    <row r="17" spans="1:27" ht="14.25" customHeight="1">
      <c r="A17" s="564"/>
      <c r="B17" s="583">
        <v>12</v>
      </c>
      <c r="C17" s="594" t="s">
        <v>1207</v>
      </c>
      <c r="D17" s="566" t="s">
        <v>887</v>
      </c>
      <c r="E17" s="566" t="s">
        <v>887</v>
      </c>
      <c r="F17" s="568" t="s">
        <v>1208</v>
      </c>
      <c r="G17" s="568" t="s">
        <v>30</v>
      </c>
      <c r="H17" s="568" t="s">
        <v>891</v>
      </c>
      <c r="I17" s="568" t="s">
        <v>1209</v>
      </c>
      <c r="J17" s="568">
        <v>1</v>
      </c>
      <c r="K17" s="595">
        <v>5000</v>
      </c>
      <c r="L17" s="596">
        <v>5000</v>
      </c>
      <c r="M17" s="597"/>
      <c r="N17" s="534"/>
      <c r="O17" s="534"/>
      <c r="P17" s="534"/>
      <c r="Q17" s="534"/>
      <c r="R17" s="597"/>
      <c r="S17" s="534"/>
      <c r="T17" s="534"/>
      <c r="U17" s="534"/>
      <c r="V17" s="534"/>
      <c r="W17" s="534"/>
      <c r="X17" s="534"/>
      <c r="Y17" s="534"/>
      <c r="Z17" s="534"/>
      <c r="AA17" s="534"/>
    </row>
    <row r="18" spans="1:27" ht="14.25" customHeight="1">
      <c r="A18" s="564"/>
      <c r="B18" s="571">
        <v>13</v>
      </c>
      <c r="C18" s="594" t="s">
        <v>1207</v>
      </c>
      <c r="D18" s="572" t="s">
        <v>887</v>
      </c>
      <c r="E18" s="572" t="s">
        <v>887</v>
      </c>
      <c r="F18" s="574" t="s">
        <v>1208</v>
      </c>
      <c r="G18" s="574" t="s">
        <v>33</v>
      </c>
      <c r="H18" s="574" t="s">
        <v>888</v>
      </c>
      <c r="I18" s="574" t="s">
        <v>1210</v>
      </c>
      <c r="J18" s="574">
        <v>2</v>
      </c>
      <c r="K18" s="598">
        <v>5000</v>
      </c>
      <c r="L18" s="599">
        <v>5000</v>
      </c>
      <c r="M18" s="593"/>
      <c r="N18" s="534"/>
      <c r="O18" s="534"/>
      <c r="P18" s="534"/>
      <c r="Q18" s="534"/>
      <c r="R18" s="593"/>
      <c r="S18" s="534"/>
      <c r="T18" s="534"/>
      <c r="U18" s="534"/>
      <c r="V18" s="534"/>
      <c r="W18" s="534"/>
      <c r="X18" s="534"/>
      <c r="Y18" s="534"/>
      <c r="Z18" s="534"/>
      <c r="AA18" s="534"/>
    </row>
    <row r="19" spans="1:27" ht="14.25" customHeight="1">
      <c r="A19" s="564"/>
      <c r="B19" s="587">
        <v>14</v>
      </c>
      <c r="C19" s="600" t="s">
        <v>1211</v>
      </c>
      <c r="D19" s="572" t="s">
        <v>887</v>
      </c>
      <c r="E19" s="572" t="s">
        <v>887</v>
      </c>
      <c r="F19" s="574" t="s">
        <v>1208</v>
      </c>
      <c r="G19" s="574" t="s">
        <v>33</v>
      </c>
      <c r="H19" s="574" t="s">
        <v>888</v>
      </c>
      <c r="I19" s="574" t="s">
        <v>1209</v>
      </c>
      <c r="J19" s="574">
        <v>1</v>
      </c>
      <c r="K19" s="598">
        <v>6000</v>
      </c>
      <c r="L19" s="599">
        <v>6000</v>
      </c>
      <c r="M19" s="593"/>
      <c r="N19" s="534"/>
      <c r="O19" s="534"/>
      <c r="P19" s="534"/>
      <c r="Q19" s="534"/>
      <c r="R19" s="593"/>
      <c r="S19" s="534"/>
      <c r="T19" s="534"/>
      <c r="U19" s="534"/>
      <c r="V19" s="534"/>
      <c r="W19" s="534"/>
      <c r="X19" s="534"/>
      <c r="Y19" s="534"/>
      <c r="Z19" s="534"/>
      <c r="AA19" s="534"/>
    </row>
    <row r="20" spans="1:27" ht="14.25" customHeight="1">
      <c r="A20" s="564"/>
      <c r="B20" s="571">
        <v>15</v>
      </c>
      <c r="C20" s="600" t="s">
        <v>1211</v>
      </c>
      <c r="D20" s="572" t="s">
        <v>887</v>
      </c>
      <c r="E20" s="572" t="s">
        <v>887</v>
      </c>
      <c r="F20" s="574" t="s">
        <v>1208</v>
      </c>
      <c r="G20" s="574" t="s">
        <v>30</v>
      </c>
      <c r="H20" s="574" t="s">
        <v>891</v>
      </c>
      <c r="I20" s="574" t="s">
        <v>1210</v>
      </c>
      <c r="J20" s="574">
        <v>1</v>
      </c>
      <c r="K20" s="598">
        <v>5000</v>
      </c>
      <c r="L20" s="599">
        <v>5000</v>
      </c>
      <c r="M20" s="593"/>
      <c r="N20" s="534"/>
      <c r="O20" s="534"/>
      <c r="P20" s="534"/>
      <c r="Q20" s="534"/>
      <c r="R20" s="593"/>
      <c r="S20" s="534"/>
      <c r="T20" s="534"/>
      <c r="U20" s="534"/>
      <c r="V20" s="534"/>
      <c r="W20" s="534"/>
      <c r="X20" s="534"/>
      <c r="Y20" s="534"/>
      <c r="Z20" s="534"/>
      <c r="AA20" s="534"/>
    </row>
    <row r="21" spans="1:27" ht="14.25" customHeight="1">
      <c r="A21" s="564"/>
      <c r="B21" s="571">
        <v>16</v>
      </c>
      <c r="C21" s="572" t="s">
        <v>1170</v>
      </c>
      <c r="D21" s="572" t="s">
        <v>887</v>
      </c>
      <c r="E21" s="572" t="s">
        <v>887</v>
      </c>
      <c r="F21" s="574" t="s">
        <v>1208</v>
      </c>
      <c r="G21" s="574" t="s">
        <v>403</v>
      </c>
      <c r="H21" s="574" t="s">
        <v>891</v>
      </c>
      <c r="I21" s="574" t="s">
        <v>1209</v>
      </c>
      <c r="J21" s="574">
        <v>2</v>
      </c>
      <c r="K21" s="598">
        <v>4000</v>
      </c>
      <c r="L21" s="599">
        <v>4000</v>
      </c>
      <c r="M21" s="593"/>
      <c r="N21" s="534"/>
      <c r="O21" s="534"/>
      <c r="P21" s="534"/>
      <c r="Q21" s="534"/>
      <c r="R21" s="593"/>
      <c r="S21" s="534"/>
      <c r="T21" s="534"/>
      <c r="U21" s="534"/>
      <c r="V21" s="534"/>
      <c r="W21" s="534"/>
      <c r="X21" s="534"/>
      <c r="Y21" s="534"/>
      <c r="Z21" s="534"/>
      <c r="AA21" s="534"/>
    </row>
    <row r="22" spans="1:27" ht="14.25" customHeight="1">
      <c r="A22" s="564"/>
      <c r="B22" s="587">
        <v>17</v>
      </c>
      <c r="C22" s="572" t="s">
        <v>1212</v>
      </c>
      <c r="D22" s="572" t="s">
        <v>887</v>
      </c>
      <c r="E22" s="572" t="s">
        <v>887</v>
      </c>
      <c r="F22" s="574" t="s">
        <v>1208</v>
      </c>
      <c r="G22" s="574" t="s">
        <v>403</v>
      </c>
      <c r="H22" s="574" t="s">
        <v>891</v>
      </c>
      <c r="I22" s="574" t="s">
        <v>1213</v>
      </c>
      <c r="J22" s="574">
        <v>2</v>
      </c>
      <c r="K22" s="598">
        <v>4000</v>
      </c>
      <c r="L22" s="599">
        <v>4000</v>
      </c>
      <c r="M22" s="541"/>
      <c r="N22" s="534"/>
      <c r="O22" s="534"/>
      <c r="P22" s="534"/>
      <c r="Q22" s="534"/>
      <c r="R22" s="541"/>
      <c r="S22" s="534"/>
      <c r="T22" s="534"/>
      <c r="U22" s="534"/>
      <c r="V22" s="534"/>
      <c r="W22" s="534"/>
      <c r="X22" s="534"/>
      <c r="Y22" s="534"/>
      <c r="Z22" s="534"/>
      <c r="AA22" s="534"/>
    </row>
    <row r="23" spans="1:27" ht="14.25" customHeight="1">
      <c r="A23" s="564"/>
      <c r="B23" s="571">
        <v>18</v>
      </c>
      <c r="C23" s="572" t="s">
        <v>1214</v>
      </c>
      <c r="D23" s="572" t="s">
        <v>887</v>
      </c>
      <c r="E23" s="572" t="s">
        <v>887</v>
      </c>
      <c r="F23" s="574" t="s">
        <v>1215</v>
      </c>
      <c r="G23" s="574" t="s">
        <v>30</v>
      </c>
      <c r="H23" s="574" t="s">
        <v>891</v>
      </c>
      <c r="I23" s="574" t="s">
        <v>1209</v>
      </c>
      <c r="J23" s="574">
        <v>2</v>
      </c>
      <c r="K23" s="598">
        <v>3000</v>
      </c>
      <c r="L23" s="599">
        <v>3000</v>
      </c>
      <c r="M23" s="593"/>
      <c r="N23" s="534"/>
      <c r="O23" s="534"/>
      <c r="P23" s="534"/>
      <c r="Q23" s="534"/>
      <c r="R23" s="593"/>
      <c r="S23" s="534"/>
      <c r="T23" s="534"/>
      <c r="U23" s="534"/>
      <c r="V23" s="534"/>
      <c r="W23" s="534"/>
      <c r="X23" s="534"/>
      <c r="Y23" s="534"/>
      <c r="Z23" s="534"/>
      <c r="AA23" s="534"/>
    </row>
    <row r="24" spans="1:27" ht="14.25" customHeight="1">
      <c r="A24" s="564"/>
      <c r="B24" s="577">
        <v>19</v>
      </c>
      <c r="C24" s="578" t="s">
        <v>1216</v>
      </c>
      <c r="D24" s="579" t="s">
        <v>684</v>
      </c>
      <c r="E24" s="579" t="s">
        <v>684</v>
      </c>
      <c r="F24" s="580" t="s">
        <v>1208</v>
      </c>
      <c r="G24" s="580" t="s">
        <v>33</v>
      </c>
      <c r="H24" s="580" t="s">
        <v>1217</v>
      </c>
      <c r="I24" s="580" t="s">
        <v>1218</v>
      </c>
      <c r="J24" s="580">
        <v>3</v>
      </c>
      <c r="K24" s="581">
        <v>4000</v>
      </c>
      <c r="L24" s="582">
        <v>4000</v>
      </c>
      <c r="M24" s="541"/>
      <c r="N24" s="534"/>
      <c r="O24" s="534"/>
      <c r="P24" s="534"/>
      <c r="Q24" s="534"/>
      <c r="R24" s="534"/>
      <c r="S24" s="534"/>
      <c r="T24" s="534"/>
      <c r="U24" s="534"/>
      <c r="V24" s="534"/>
      <c r="W24" s="534"/>
      <c r="X24" s="534"/>
      <c r="Y24" s="534"/>
      <c r="Z24" s="534"/>
      <c r="AA24" s="534"/>
    </row>
    <row r="25" spans="1:27" ht="14.25" customHeight="1">
      <c r="A25" s="564"/>
      <c r="B25" s="565">
        <v>20</v>
      </c>
      <c r="C25" s="601" t="s">
        <v>1091</v>
      </c>
      <c r="D25" s="601" t="s">
        <v>961</v>
      </c>
      <c r="E25" s="601" t="s">
        <v>969</v>
      </c>
      <c r="F25" s="333" t="s">
        <v>1089</v>
      </c>
      <c r="G25" s="333" t="s">
        <v>33</v>
      </c>
      <c r="H25" s="333" t="s">
        <v>970</v>
      </c>
      <c r="I25" s="602"/>
      <c r="J25" s="333">
        <v>2</v>
      </c>
      <c r="K25" s="603">
        <v>5000</v>
      </c>
      <c r="L25" s="604">
        <v>5000</v>
      </c>
      <c r="M25" s="541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  <c r="AA25" s="534"/>
    </row>
    <row r="26" spans="1:27" ht="14.25" customHeight="1">
      <c r="A26" s="564"/>
      <c r="B26" s="587">
        <v>21</v>
      </c>
      <c r="C26" s="605" t="s">
        <v>1094</v>
      </c>
      <c r="D26" s="605" t="s">
        <v>961</v>
      </c>
      <c r="E26" s="605" t="s">
        <v>969</v>
      </c>
      <c r="F26" s="298" t="s">
        <v>1089</v>
      </c>
      <c r="G26" s="298" t="s">
        <v>33</v>
      </c>
      <c r="H26" s="298" t="s">
        <v>970</v>
      </c>
      <c r="I26" s="293"/>
      <c r="J26" s="298">
        <v>1</v>
      </c>
      <c r="K26" s="606">
        <v>6000</v>
      </c>
      <c r="L26" s="607">
        <v>6000</v>
      </c>
      <c r="M26" s="541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  <c r="Y26" s="534"/>
      <c r="Z26" s="534"/>
      <c r="AA26" s="534"/>
    </row>
    <row r="27" spans="1:27">
      <c r="A27" s="564"/>
      <c r="B27" s="608">
        <v>22</v>
      </c>
      <c r="C27" s="609" t="s">
        <v>1219</v>
      </c>
      <c r="D27" s="610" t="s">
        <v>1005</v>
      </c>
      <c r="E27" s="297" t="s">
        <v>1006</v>
      </c>
      <c r="F27" s="297" t="s">
        <v>1089</v>
      </c>
      <c r="G27" s="297" t="s">
        <v>971</v>
      </c>
      <c r="H27" s="297" t="s">
        <v>1008</v>
      </c>
      <c r="I27" s="611"/>
      <c r="J27" s="297">
        <v>3</v>
      </c>
      <c r="K27" s="612">
        <v>4000</v>
      </c>
      <c r="L27" s="613">
        <v>4000</v>
      </c>
      <c r="M27" s="614"/>
      <c r="N27" s="108"/>
      <c r="O27" s="108"/>
      <c r="P27" s="108"/>
    </row>
    <row r="28" spans="1:27">
      <c r="A28" s="564"/>
      <c r="B28" s="571">
        <v>23</v>
      </c>
      <c r="C28" s="615" t="s">
        <v>1220</v>
      </c>
      <c r="D28" s="573" t="s">
        <v>1005</v>
      </c>
      <c r="E28" s="307" t="s">
        <v>1006</v>
      </c>
      <c r="F28" s="307" t="s">
        <v>1089</v>
      </c>
      <c r="G28" s="307" t="s">
        <v>971</v>
      </c>
      <c r="H28" s="307" t="s">
        <v>1008</v>
      </c>
      <c r="I28" s="616"/>
      <c r="J28" s="307">
        <v>3</v>
      </c>
      <c r="K28" s="617">
        <v>4000</v>
      </c>
      <c r="L28" s="618">
        <v>4000</v>
      </c>
      <c r="M28" s="614"/>
      <c r="N28" s="108"/>
      <c r="O28" s="108"/>
      <c r="P28" s="108"/>
    </row>
    <row r="29" spans="1:27">
      <c r="A29" s="564"/>
      <c r="B29" s="577">
        <v>24</v>
      </c>
      <c r="C29" s="619" t="s">
        <v>1221</v>
      </c>
      <c r="D29" s="578" t="s">
        <v>1005</v>
      </c>
      <c r="E29" s="619" t="s">
        <v>1006</v>
      </c>
      <c r="F29" s="303" t="s">
        <v>1089</v>
      </c>
      <c r="G29" s="619" t="s">
        <v>971</v>
      </c>
      <c r="H29" s="619" t="s">
        <v>1008</v>
      </c>
      <c r="I29" s="620"/>
      <c r="J29" s="619">
        <v>3</v>
      </c>
      <c r="K29" s="621">
        <v>4000</v>
      </c>
      <c r="L29" s="622">
        <v>4000</v>
      </c>
      <c r="M29" s="623"/>
      <c r="N29" s="624"/>
      <c r="O29" s="624"/>
      <c r="P29" s="624"/>
      <c r="R29" s="625"/>
      <c r="S29" s="625"/>
      <c r="T29" s="625"/>
      <c r="U29" s="625"/>
      <c r="V29" s="625"/>
      <c r="W29" s="625"/>
      <c r="X29" s="625"/>
      <c r="Y29" s="625"/>
      <c r="Z29" s="625"/>
      <c r="AA29" s="625"/>
    </row>
    <row r="30" spans="1:27" ht="14.25" customHeight="1">
      <c r="A30" s="564"/>
      <c r="B30" s="626">
        <v>25</v>
      </c>
      <c r="C30" s="627" t="s">
        <v>1222</v>
      </c>
      <c r="D30" s="627" t="s">
        <v>113</v>
      </c>
      <c r="E30" s="627" t="s">
        <v>114</v>
      </c>
      <c r="F30" s="627" t="s">
        <v>1223</v>
      </c>
      <c r="G30" s="338" t="s">
        <v>33</v>
      </c>
      <c r="H30" s="338" t="s">
        <v>1224</v>
      </c>
      <c r="I30" s="338"/>
      <c r="J30" s="338">
        <v>2</v>
      </c>
      <c r="K30" s="628">
        <v>5000</v>
      </c>
      <c r="L30" s="592">
        <v>5000</v>
      </c>
      <c r="M30" s="629"/>
      <c r="N30" s="22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</row>
    <row r="31" spans="1:27" ht="14.25" customHeight="1">
      <c r="A31" s="630"/>
      <c r="B31" s="898">
        <v>26</v>
      </c>
      <c r="C31" s="899" t="s">
        <v>1225</v>
      </c>
      <c r="D31" s="631" t="s">
        <v>961</v>
      </c>
      <c r="E31" s="631" t="s">
        <v>962</v>
      </c>
      <c r="F31" s="631" t="s">
        <v>1184</v>
      </c>
      <c r="G31" s="631" t="s">
        <v>30</v>
      </c>
      <c r="H31" s="631" t="s">
        <v>963</v>
      </c>
      <c r="I31" s="632"/>
      <c r="J31" s="631">
        <v>1</v>
      </c>
      <c r="K31" s="633">
        <v>6000</v>
      </c>
      <c r="L31" s="634">
        <v>6000</v>
      </c>
      <c r="M31" s="629"/>
      <c r="N31" s="22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</row>
    <row r="32" spans="1:27" ht="14.25" customHeight="1">
      <c r="A32" s="630"/>
      <c r="B32" s="772"/>
      <c r="C32" s="759"/>
      <c r="D32" s="635" t="s">
        <v>961</v>
      </c>
      <c r="E32" s="635" t="s">
        <v>962</v>
      </c>
      <c r="F32" s="635" t="s">
        <v>1184</v>
      </c>
      <c r="G32" s="635" t="s">
        <v>33</v>
      </c>
      <c r="H32" s="635" t="s">
        <v>964</v>
      </c>
      <c r="I32" s="636"/>
      <c r="J32" s="635">
        <v>1</v>
      </c>
      <c r="K32" s="637">
        <v>6000</v>
      </c>
      <c r="L32" s="638">
        <v>6000</v>
      </c>
      <c r="M32" s="629"/>
      <c r="N32" s="22"/>
      <c r="O32" s="534"/>
      <c r="P32" s="534"/>
      <c r="Q32" s="534"/>
      <c r="R32" s="534"/>
      <c r="S32" s="534"/>
      <c r="T32" s="534"/>
      <c r="U32" s="534"/>
      <c r="V32" s="534"/>
      <c r="W32" s="534"/>
      <c r="X32" s="534"/>
      <c r="Y32" s="534"/>
      <c r="Z32" s="534"/>
      <c r="AA32" s="534"/>
    </row>
    <row r="33" spans="1:27" ht="14.25" customHeight="1">
      <c r="A33" s="630"/>
      <c r="B33" s="831"/>
      <c r="C33" s="732"/>
      <c r="D33" s="639" t="s">
        <v>961</v>
      </c>
      <c r="E33" s="639" t="s">
        <v>962</v>
      </c>
      <c r="F33" s="639" t="s">
        <v>1184</v>
      </c>
      <c r="G33" s="639" t="s">
        <v>33</v>
      </c>
      <c r="H33" s="639" t="s">
        <v>964</v>
      </c>
      <c r="I33" s="640"/>
      <c r="J33" s="639">
        <v>1</v>
      </c>
      <c r="K33" s="641">
        <v>6000</v>
      </c>
      <c r="L33" s="642">
        <v>6000</v>
      </c>
      <c r="M33" s="629"/>
      <c r="N33" s="22"/>
      <c r="O33" s="534"/>
      <c r="P33" s="534"/>
      <c r="Q33" s="534"/>
      <c r="R33" s="534"/>
      <c r="S33" s="534"/>
      <c r="T33" s="534"/>
      <c r="U33" s="534"/>
      <c r="V33" s="534"/>
      <c r="W33" s="534"/>
      <c r="X33" s="534"/>
      <c r="Y33" s="534"/>
      <c r="Z33" s="534"/>
      <c r="AA33" s="534"/>
    </row>
    <row r="34" spans="1:27" ht="14.25" customHeight="1">
      <c r="A34" s="630"/>
      <c r="B34" s="337">
        <v>27</v>
      </c>
      <c r="C34" s="643" t="s">
        <v>1226</v>
      </c>
      <c r="D34" s="643" t="s">
        <v>961</v>
      </c>
      <c r="E34" s="643" t="s">
        <v>962</v>
      </c>
      <c r="F34" s="643" t="s">
        <v>1184</v>
      </c>
      <c r="G34" s="643" t="s">
        <v>33</v>
      </c>
      <c r="H34" s="643" t="s">
        <v>964</v>
      </c>
      <c r="I34" s="455"/>
      <c r="J34" s="643">
        <v>2</v>
      </c>
      <c r="K34" s="644">
        <v>5000</v>
      </c>
      <c r="L34" s="645">
        <v>5000</v>
      </c>
      <c r="M34" s="629"/>
      <c r="N34" s="22"/>
      <c r="O34" s="534"/>
      <c r="P34" s="534"/>
      <c r="Q34" s="534"/>
      <c r="R34" s="534"/>
      <c r="S34" s="534"/>
      <c r="T34" s="534"/>
      <c r="U34" s="534"/>
      <c r="V34" s="534"/>
      <c r="W34" s="534"/>
      <c r="X34" s="534"/>
      <c r="Y34" s="534"/>
      <c r="Z34" s="534"/>
      <c r="AA34" s="534"/>
    </row>
    <row r="35" spans="1:27" ht="14.25" customHeight="1">
      <c r="A35" s="646"/>
      <c r="B35" s="900" t="s">
        <v>297</v>
      </c>
      <c r="C35" s="809"/>
      <c r="D35" s="809"/>
      <c r="E35" s="809"/>
      <c r="F35" s="809"/>
      <c r="G35" s="809"/>
      <c r="H35" s="809"/>
      <c r="I35" s="809"/>
      <c r="J35" s="810"/>
      <c r="K35" s="647">
        <f t="shared" ref="K35:L35" si="0">SUM(K5:K34)</f>
        <v>142000</v>
      </c>
      <c r="L35" s="648">
        <f t="shared" si="0"/>
        <v>142000</v>
      </c>
      <c r="M35" s="649"/>
      <c r="N35" s="650"/>
      <c r="O35" s="650"/>
      <c r="P35" s="650"/>
      <c r="Q35" s="650"/>
      <c r="R35" s="650"/>
      <c r="S35" s="650"/>
      <c r="T35" s="650"/>
      <c r="U35" s="650"/>
      <c r="V35" s="650"/>
      <c r="W35" s="650"/>
      <c r="X35" s="650"/>
      <c r="Y35" s="650"/>
      <c r="Z35" s="650"/>
      <c r="AA35" s="650"/>
    </row>
    <row r="36" spans="1:27" ht="14.25" customHeight="1">
      <c r="A36" s="651"/>
      <c r="B36" s="651"/>
      <c r="M36" s="522"/>
      <c r="N36" s="108"/>
      <c r="O36" s="108"/>
      <c r="P36" s="892"/>
      <c r="Q36" s="534"/>
      <c r="R36" s="534"/>
      <c r="S36" s="534"/>
      <c r="T36" s="534"/>
      <c r="U36" s="534"/>
      <c r="V36" s="534"/>
      <c r="W36" s="534"/>
      <c r="X36" s="534"/>
      <c r="Y36" s="534"/>
      <c r="Z36" s="534"/>
      <c r="AA36" s="534"/>
    </row>
    <row r="37" spans="1:27" ht="14.25" customHeight="1">
      <c r="A37" s="651"/>
      <c r="B37" s="651"/>
      <c r="M37" s="522"/>
      <c r="N37" s="108"/>
      <c r="O37" s="108"/>
      <c r="P37" s="721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</row>
    <row r="38" spans="1:27" ht="14.25" customHeight="1">
      <c r="A38" s="651"/>
      <c r="B38" s="651"/>
      <c r="M38" s="522"/>
      <c r="N38" s="108"/>
      <c r="O38" s="108"/>
      <c r="P38" s="721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</row>
    <row r="39" spans="1:27" ht="14.25" customHeight="1">
      <c r="A39" s="651"/>
      <c r="B39" s="651"/>
      <c r="M39" s="522"/>
      <c r="N39" s="108"/>
      <c r="O39" s="108"/>
      <c r="P39" s="108"/>
      <c r="Q39" s="534"/>
      <c r="R39" s="534"/>
      <c r="S39" s="534"/>
      <c r="T39" s="534"/>
      <c r="U39" s="534"/>
      <c r="V39" s="534"/>
      <c r="W39" s="534"/>
      <c r="X39" s="534"/>
      <c r="Y39" s="534"/>
      <c r="Z39" s="534"/>
      <c r="AA39" s="534"/>
    </row>
    <row r="40" spans="1:27" ht="14.25" customHeight="1">
      <c r="A40" s="651"/>
      <c r="B40" s="651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</row>
    <row r="41" spans="1:27" ht="14.25" customHeight="1">
      <c r="A41" s="651"/>
      <c r="B41" s="651"/>
      <c r="Q41" s="534"/>
      <c r="R41" s="534"/>
      <c r="S41" s="534"/>
      <c r="T41" s="534"/>
      <c r="U41" s="534"/>
      <c r="V41" s="534"/>
      <c r="W41" s="534"/>
      <c r="X41" s="534"/>
      <c r="Y41" s="534"/>
      <c r="Z41" s="534"/>
      <c r="AA41" s="534"/>
    </row>
    <row r="42" spans="1:27" ht="14.25" customHeight="1">
      <c r="A42" s="651"/>
      <c r="B42" s="651"/>
      <c r="C42" s="652"/>
      <c r="D42" s="652"/>
      <c r="E42" s="652"/>
      <c r="F42" s="651"/>
      <c r="G42" s="651"/>
      <c r="H42" s="651"/>
      <c r="I42" s="651"/>
      <c r="J42" s="653"/>
      <c r="K42" s="651"/>
      <c r="L42" s="651"/>
      <c r="M42" s="652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</row>
    <row r="43" spans="1:27" ht="14.25" customHeight="1">
      <c r="A43" s="654"/>
      <c r="B43" s="654"/>
      <c r="C43" s="534"/>
      <c r="D43" s="534"/>
      <c r="E43" s="534"/>
      <c r="F43" s="654"/>
      <c r="G43" s="654"/>
      <c r="H43" s="654"/>
      <c r="I43" s="654"/>
      <c r="J43" s="655"/>
      <c r="K43" s="654"/>
      <c r="L43" s="654"/>
      <c r="M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4"/>
      <c r="Y43" s="534"/>
      <c r="Z43" s="534"/>
      <c r="AA43" s="534"/>
    </row>
    <row r="44" spans="1:27" ht="14.25" customHeight="1">
      <c r="A44" s="654"/>
      <c r="B44" s="654"/>
      <c r="C44" s="534"/>
      <c r="D44" s="534"/>
      <c r="E44" s="534"/>
      <c r="F44" s="654"/>
      <c r="G44" s="654"/>
      <c r="H44" s="654"/>
      <c r="I44" s="654"/>
      <c r="J44" s="655"/>
      <c r="K44" s="654"/>
      <c r="L44" s="654"/>
      <c r="M44" s="534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  <c r="Y44" s="534"/>
      <c r="Z44" s="534"/>
      <c r="AA44" s="534"/>
    </row>
    <row r="45" spans="1:27" ht="14.25" customHeight="1">
      <c r="A45" s="654"/>
      <c r="B45" s="654"/>
      <c r="C45" s="534"/>
      <c r="D45" s="534"/>
      <c r="E45" s="534"/>
      <c r="F45" s="654"/>
      <c r="G45" s="654"/>
      <c r="H45" s="654"/>
      <c r="I45" s="654"/>
      <c r="J45" s="655"/>
      <c r="K45" s="654"/>
      <c r="L45" s="654"/>
      <c r="M45" s="534"/>
      <c r="N45" s="534"/>
      <c r="O45" s="534"/>
      <c r="P45" s="534"/>
      <c r="Q45" s="534"/>
      <c r="R45" s="534"/>
      <c r="S45" s="534"/>
      <c r="T45" s="534"/>
      <c r="U45" s="534"/>
      <c r="V45" s="534"/>
      <c r="W45" s="534"/>
      <c r="X45" s="534"/>
      <c r="Y45" s="534"/>
      <c r="Z45" s="534"/>
      <c r="AA45" s="534"/>
    </row>
    <row r="46" spans="1:27" ht="14.25" customHeight="1">
      <c r="A46" s="654"/>
      <c r="B46" s="654"/>
      <c r="C46" s="534"/>
      <c r="D46" s="534"/>
      <c r="E46" s="534"/>
      <c r="F46" s="654"/>
      <c r="G46" s="654"/>
      <c r="H46" s="654"/>
      <c r="I46" s="654"/>
      <c r="J46" s="655"/>
      <c r="K46" s="654"/>
      <c r="L46" s="65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  <c r="AA46" s="534"/>
    </row>
    <row r="47" spans="1:27" ht="14.25" customHeight="1">
      <c r="A47" s="654"/>
      <c r="B47" s="654"/>
      <c r="C47" s="534"/>
      <c r="D47" s="534"/>
      <c r="E47" s="534"/>
      <c r="F47" s="654"/>
      <c r="G47" s="654"/>
      <c r="H47" s="654"/>
      <c r="I47" s="654"/>
      <c r="J47" s="655"/>
      <c r="K47" s="654"/>
      <c r="L47" s="65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4"/>
      <c r="Y47" s="534"/>
      <c r="Z47" s="534"/>
      <c r="AA47" s="534"/>
    </row>
    <row r="48" spans="1:27" ht="14.25" customHeight="1">
      <c r="A48" s="654"/>
      <c r="B48" s="654"/>
      <c r="C48" s="534"/>
      <c r="D48" s="534"/>
      <c r="E48" s="534"/>
      <c r="F48" s="654"/>
      <c r="G48" s="654"/>
      <c r="H48" s="654"/>
      <c r="I48" s="654"/>
      <c r="J48" s="655"/>
      <c r="K48" s="654"/>
      <c r="L48" s="65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  <c r="AA48" s="534"/>
    </row>
    <row r="49" spans="1:27" ht="14.25" customHeight="1">
      <c r="A49" s="654"/>
      <c r="B49" s="654"/>
      <c r="C49" s="534"/>
      <c r="D49" s="534"/>
      <c r="E49" s="534"/>
      <c r="F49" s="654"/>
      <c r="G49" s="654"/>
      <c r="H49" s="654"/>
      <c r="I49" s="654"/>
      <c r="J49" s="655"/>
      <c r="K49" s="654"/>
      <c r="L49" s="654"/>
      <c r="M49" s="534"/>
      <c r="N49" s="534"/>
      <c r="O49" s="534"/>
      <c r="P49" s="534"/>
      <c r="Q49" s="534"/>
      <c r="R49" s="534"/>
      <c r="S49" s="534"/>
      <c r="T49" s="534"/>
      <c r="U49" s="534"/>
      <c r="V49" s="534"/>
      <c r="W49" s="534"/>
      <c r="X49" s="534"/>
      <c r="Y49" s="534"/>
      <c r="Z49" s="534"/>
      <c r="AA49" s="534"/>
    </row>
    <row r="50" spans="1:27" ht="14.25" customHeight="1">
      <c r="A50" s="654"/>
      <c r="B50" s="654"/>
      <c r="C50" s="534"/>
      <c r="D50" s="534"/>
      <c r="E50" s="534"/>
      <c r="F50" s="654"/>
      <c r="G50" s="654"/>
      <c r="H50" s="654"/>
      <c r="I50" s="654"/>
      <c r="J50" s="655"/>
      <c r="K50" s="654"/>
      <c r="L50" s="65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</row>
    <row r="51" spans="1:27" ht="14.25" customHeight="1">
      <c r="A51" s="654"/>
      <c r="B51" s="654"/>
      <c r="C51" s="534"/>
      <c r="D51" s="534"/>
      <c r="E51" s="534"/>
      <c r="F51" s="654"/>
      <c r="G51" s="654"/>
      <c r="H51" s="654"/>
      <c r="I51" s="654"/>
      <c r="J51" s="655"/>
      <c r="K51" s="654"/>
      <c r="L51" s="654"/>
      <c r="M51" s="534"/>
      <c r="N51" s="534"/>
      <c r="O51" s="534"/>
      <c r="P51" s="534"/>
      <c r="Q51" s="534"/>
      <c r="R51" s="534"/>
      <c r="S51" s="534"/>
      <c r="T51" s="534"/>
      <c r="U51" s="534"/>
      <c r="V51" s="534"/>
      <c r="W51" s="534"/>
      <c r="X51" s="534"/>
      <c r="Y51" s="534"/>
      <c r="Z51" s="534"/>
      <c r="AA51" s="534"/>
    </row>
    <row r="52" spans="1:27" ht="14.25" customHeight="1">
      <c r="A52" s="654"/>
      <c r="B52" s="654"/>
      <c r="C52" s="534"/>
      <c r="D52" s="534"/>
      <c r="E52" s="534"/>
      <c r="F52" s="654"/>
      <c r="G52" s="654"/>
      <c r="H52" s="654"/>
      <c r="I52" s="654"/>
      <c r="J52" s="655"/>
      <c r="K52" s="654"/>
      <c r="L52" s="65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  <c r="AA52" s="534"/>
    </row>
    <row r="53" spans="1:27" ht="14.25" customHeight="1">
      <c r="A53" s="654"/>
      <c r="B53" s="654"/>
      <c r="C53" s="656"/>
      <c r="D53" s="656"/>
      <c r="E53" s="656"/>
      <c r="F53" s="654"/>
      <c r="G53" s="657"/>
      <c r="H53" s="657"/>
      <c r="I53" s="657"/>
      <c r="J53" s="658"/>
      <c r="K53" s="657"/>
      <c r="L53" s="657"/>
      <c r="M53" s="534"/>
      <c r="N53" s="534"/>
      <c r="O53" s="534"/>
      <c r="P53" s="534"/>
      <c r="Q53" s="534"/>
      <c r="R53" s="534"/>
      <c r="S53" s="534"/>
      <c r="T53" s="534"/>
      <c r="U53" s="534"/>
      <c r="V53" s="534"/>
      <c r="W53" s="534"/>
      <c r="X53" s="534"/>
      <c r="Y53" s="534"/>
      <c r="Z53" s="534"/>
      <c r="AA53" s="534"/>
    </row>
    <row r="54" spans="1:27" ht="14.25" customHeight="1">
      <c r="A54" s="654"/>
      <c r="B54" s="654"/>
      <c r="C54" s="534"/>
      <c r="D54" s="534"/>
      <c r="E54" s="534"/>
      <c r="F54" s="654"/>
      <c r="G54" s="654"/>
      <c r="H54" s="654"/>
      <c r="I54" s="654"/>
      <c r="J54" s="655"/>
      <c r="K54" s="654"/>
      <c r="L54" s="65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  <c r="AA54" s="534"/>
    </row>
    <row r="55" spans="1:27" ht="14.25" customHeight="1">
      <c r="A55" s="654"/>
      <c r="B55" s="654"/>
      <c r="C55" s="534"/>
      <c r="D55" s="534"/>
      <c r="E55" s="534"/>
      <c r="F55" s="654"/>
      <c r="G55" s="657"/>
      <c r="H55" s="657"/>
      <c r="I55" s="657"/>
      <c r="J55" s="658"/>
      <c r="K55" s="657"/>
      <c r="L55" s="657"/>
      <c r="M55" s="534"/>
      <c r="N55" s="534"/>
      <c r="O55" s="534"/>
      <c r="P55" s="534"/>
      <c r="Q55" s="534"/>
      <c r="R55" s="534"/>
      <c r="S55" s="534"/>
      <c r="T55" s="534"/>
      <c r="U55" s="534"/>
      <c r="V55" s="534"/>
      <c r="W55" s="534"/>
      <c r="X55" s="534"/>
      <c r="Y55" s="534"/>
      <c r="Z55" s="534"/>
      <c r="AA55" s="534"/>
    </row>
    <row r="56" spans="1:27" ht="14.25" customHeight="1">
      <c r="A56" s="654"/>
      <c r="B56" s="654"/>
      <c r="C56" s="534"/>
      <c r="D56" s="534"/>
      <c r="E56" s="534"/>
      <c r="F56" s="654"/>
      <c r="G56" s="654"/>
      <c r="H56" s="654"/>
      <c r="I56" s="654"/>
      <c r="J56" s="655"/>
      <c r="K56" s="654"/>
      <c r="L56" s="65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</row>
    <row r="57" spans="1:27" ht="14.25" customHeight="1">
      <c r="A57" s="654"/>
      <c r="B57" s="654"/>
      <c r="C57" s="534"/>
      <c r="D57" s="534"/>
      <c r="E57" s="534"/>
      <c r="F57" s="654"/>
      <c r="G57" s="657"/>
      <c r="H57" s="657"/>
      <c r="I57" s="657"/>
      <c r="J57" s="658"/>
      <c r="K57" s="657"/>
      <c r="L57" s="657"/>
      <c r="M57" s="534"/>
      <c r="N57" s="534"/>
      <c r="O57" s="534"/>
      <c r="P57" s="534"/>
      <c r="Q57" s="534"/>
      <c r="R57" s="534"/>
      <c r="S57" s="534"/>
      <c r="T57" s="534"/>
      <c r="U57" s="534"/>
      <c r="V57" s="534"/>
      <c r="W57" s="534"/>
      <c r="X57" s="534"/>
      <c r="Y57" s="534"/>
      <c r="Z57" s="534"/>
      <c r="AA57" s="534"/>
    </row>
    <row r="58" spans="1:27" ht="14.25" customHeight="1">
      <c r="A58" s="654"/>
      <c r="B58" s="654"/>
      <c r="C58" s="534"/>
      <c r="D58" s="534"/>
      <c r="E58" s="534"/>
      <c r="F58" s="654"/>
      <c r="G58" s="657"/>
      <c r="H58" s="657"/>
      <c r="I58" s="657"/>
      <c r="J58" s="658"/>
      <c r="K58" s="657"/>
      <c r="L58" s="657"/>
      <c r="M58" s="534"/>
      <c r="N58" s="534"/>
      <c r="O58" s="534"/>
      <c r="P58" s="534"/>
      <c r="Q58" s="534"/>
      <c r="R58" s="534"/>
      <c r="S58" s="534"/>
      <c r="T58" s="534"/>
      <c r="U58" s="534"/>
      <c r="V58" s="534"/>
      <c r="W58" s="534"/>
      <c r="X58" s="534"/>
      <c r="Y58" s="534"/>
      <c r="Z58" s="534"/>
      <c r="AA58" s="534"/>
    </row>
    <row r="59" spans="1:27" ht="14.25" customHeight="1">
      <c r="A59" s="654"/>
      <c r="B59" s="654"/>
      <c r="C59" s="534"/>
      <c r="D59" s="534"/>
      <c r="E59" s="534"/>
      <c r="F59" s="654"/>
      <c r="G59" s="657"/>
      <c r="H59" s="657"/>
      <c r="I59" s="657"/>
      <c r="J59" s="658"/>
      <c r="K59" s="657"/>
      <c r="L59" s="657"/>
      <c r="M59" s="534"/>
      <c r="N59" s="534"/>
      <c r="O59" s="534"/>
      <c r="P59" s="534"/>
      <c r="Q59" s="534"/>
      <c r="R59" s="534"/>
      <c r="S59" s="534"/>
      <c r="T59" s="534"/>
      <c r="U59" s="534"/>
      <c r="V59" s="534"/>
      <c r="W59" s="534"/>
      <c r="X59" s="534"/>
      <c r="Y59" s="534"/>
      <c r="Z59" s="534"/>
      <c r="AA59" s="534"/>
    </row>
    <row r="60" spans="1:27" ht="14.25" customHeight="1">
      <c r="A60" s="654"/>
      <c r="B60" s="654"/>
      <c r="C60" s="534"/>
      <c r="D60" s="534"/>
      <c r="E60" s="534"/>
      <c r="F60" s="654"/>
      <c r="G60" s="657"/>
      <c r="H60" s="657"/>
      <c r="I60" s="657"/>
      <c r="J60" s="658"/>
      <c r="K60" s="657"/>
      <c r="L60" s="657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  <c r="AA60" s="534"/>
    </row>
    <row r="61" spans="1:27" ht="14.25" customHeight="1">
      <c r="A61" s="654"/>
      <c r="B61" s="654"/>
      <c r="C61" s="534"/>
      <c r="D61" s="534"/>
      <c r="E61" s="534"/>
      <c r="F61" s="654"/>
      <c r="G61" s="657"/>
      <c r="H61" s="657"/>
      <c r="I61" s="657"/>
      <c r="J61" s="658"/>
      <c r="K61" s="657"/>
      <c r="L61" s="657"/>
      <c r="M61" s="534"/>
      <c r="N61" s="534"/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4"/>
      <c r="AA61" s="534"/>
    </row>
    <row r="62" spans="1:27" ht="14.25" customHeight="1">
      <c r="A62" s="654"/>
      <c r="B62" s="654"/>
      <c r="C62" s="534"/>
      <c r="D62" s="534"/>
      <c r="E62" s="534"/>
      <c r="F62" s="654"/>
      <c r="G62" s="654"/>
      <c r="H62" s="654"/>
      <c r="I62" s="654"/>
      <c r="J62" s="655"/>
      <c r="K62" s="654"/>
      <c r="L62" s="65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</row>
    <row r="63" spans="1:27" ht="14.25" customHeight="1">
      <c r="A63" s="654"/>
      <c r="B63" s="654"/>
      <c r="C63" s="534"/>
      <c r="D63" s="534"/>
      <c r="E63" s="534"/>
      <c r="F63" s="654"/>
      <c r="G63" s="654"/>
      <c r="H63" s="654"/>
      <c r="I63" s="654"/>
      <c r="J63" s="655"/>
      <c r="K63" s="654"/>
      <c r="L63" s="654"/>
      <c r="M63" s="534"/>
      <c r="N63" s="534"/>
      <c r="O63" s="534"/>
      <c r="P63" s="534"/>
      <c r="Q63" s="534"/>
      <c r="R63" s="534"/>
      <c r="S63" s="534"/>
      <c r="T63" s="534"/>
      <c r="U63" s="534"/>
      <c r="V63" s="534"/>
      <c r="W63" s="534"/>
      <c r="X63" s="534"/>
      <c r="Y63" s="534"/>
      <c r="Z63" s="534"/>
      <c r="AA63" s="534"/>
    </row>
    <row r="64" spans="1:27" ht="14.25" customHeight="1">
      <c r="A64" s="654"/>
      <c r="B64" s="654"/>
      <c r="C64" s="534"/>
      <c r="D64" s="534"/>
      <c r="E64" s="534"/>
      <c r="F64" s="654"/>
      <c r="G64" s="654"/>
      <c r="H64" s="654"/>
      <c r="I64" s="654"/>
      <c r="J64" s="655"/>
      <c r="K64" s="654"/>
      <c r="L64" s="65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</row>
    <row r="65" spans="1:27" ht="14.25" customHeight="1">
      <c r="A65" s="654"/>
      <c r="B65" s="654"/>
      <c r="C65" s="534"/>
      <c r="D65" s="534"/>
      <c r="E65" s="534"/>
      <c r="F65" s="654"/>
      <c r="G65" s="654"/>
      <c r="H65" s="654"/>
      <c r="I65" s="654"/>
      <c r="J65" s="655"/>
      <c r="K65" s="654"/>
      <c r="L65" s="654"/>
      <c r="M65" s="534"/>
      <c r="N65" s="534"/>
      <c r="O65" s="534"/>
      <c r="P65" s="534"/>
      <c r="Q65" s="534"/>
      <c r="R65" s="534"/>
      <c r="S65" s="534"/>
      <c r="T65" s="534"/>
      <c r="U65" s="534"/>
      <c r="V65" s="534"/>
      <c r="W65" s="534"/>
      <c r="X65" s="534"/>
      <c r="Y65" s="534"/>
      <c r="Z65" s="534"/>
      <c r="AA65" s="534"/>
    </row>
    <row r="66" spans="1:27" ht="14.25" customHeight="1">
      <c r="A66" s="654"/>
      <c r="B66" s="654"/>
      <c r="C66" s="534"/>
      <c r="D66" s="534"/>
      <c r="E66" s="534"/>
      <c r="F66" s="654"/>
      <c r="G66" s="654"/>
      <c r="H66" s="654"/>
      <c r="I66" s="654"/>
      <c r="J66" s="655"/>
      <c r="K66" s="654"/>
      <c r="L66" s="65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</row>
    <row r="67" spans="1:27" ht="14.25" customHeight="1">
      <c r="A67" s="654"/>
      <c r="B67" s="654"/>
      <c r="C67" s="534"/>
      <c r="D67" s="534"/>
      <c r="E67" s="534"/>
      <c r="F67" s="654"/>
      <c r="G67" s="654"/>
      <c r="H67" s="654"/>
      <c r="I67" s="654"/>
      <c r="J67" s="655"/>
      <c r="K67" s="654"/>
      <c r="L67" s="654"/>
      <c r="M67" s="534"/>
      <c r="N67" s="534"/>
      <c r="O67" s="534"/>
      <c r="P67" s="534"/>
      <c r="Q67" s="534"/>
      <c r="R67" s="534"/>
      <c r="S67" s="534"/>
      <c r="T67" s="534"/>
      <c r="U67" s="534"/>
      <c r="V67" s="534"/>
      <c r="W67" s="534"/>
      <c r="X67" s="534"/>
      <c r="Y67" s="534"/>
      <c r="Z67" s="534"/>
      <c r="AA67" s="534"/>
    </row>
    <row r="68" spans="1:27" ht="14.25" customHeight="1">
      <c r="A68" s="654"/>
      <c r="B68" s="654"/>
      <c r="C68" s="534"/>
      <c r="D68" s="534"/>
      <c r="E68" s="534"/>
      <c r="F68" s="654"/>
      <c r="G68" s="654"/>
      <c r="H68" s="654"/>
      <c r="I68" s="654"/>
      <c r="J68" s="655"/>
      <c r="K68" s="654"/>
      <c r="L68" s="65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</row>
    <row r="69" spans="1:27" ht="14.25" customHeight="1">
      <c r="A69" s="654"/>
      <c r="B69" s="654"/>
      <c r="C69" s="534"/>
      <c r="D69" s="534"/>
      <c r="E69" s="534"/>
      <c r="F69" s="654"/>
      <c r="G69" s="654"/>
      <c r="H69" s="654"/>
      <c r="I69" s="654"/>
      <c r="J69" s="655"/>
      <c r="K69" s="654"/>
      <c r="L69" s="654"/>
      <c r="M69" s="534"/>
      <c r="N69" s="534"/>
      <c r="O69" s="534"/>
      <c r="P69" s="534"/>
      <c r="Q69" s="534"/>
      <c r="R69" s="534"/>
      <c r="S69" s="534"/>
      <c r="T69" s="534"/>
      <c r="U69" s="534"/>
      <c r="V69" s="534"/>
      <c r="W69" s="534"/>
      <c r="X69" s="534"/>
      <c r="Y69" s="534"/>
      <c r="Z69" s="534"/>
      <c r="AA69" s="534"/>
    </row>
    <row r="70" spans="1:27" ht="14.25" customHeight="1">
      <c r="A70" s="654"/>
      <c r="B70" s="654"/>
      <c r="C70" s="534"/>
      <c r="D70" s="534"/>
      <c r="E70" s="534"/>
      <c r="F70" s="654"/>
      <c r="G70" s="654"/>
      <c r="H70" s="654"/>
      <c r="I70" s="654"/>
      <c r="J70" s="655"/>
      <c r="K70" s="654"/>
      <c r="L70" s="65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</row>
    <row r="71" spans="1:27" ht="14.25" customHeight="1">
      <c r="A71" s="654"/>
      <c r="B71" s="654"/>
      <c r="C71" s="534"/>
      <c r="D71" s="534"/>
      <c r="E71" s="534"/>
      <c r="F71" s="654"/>
      <c r="G71" s="654"/>
      <c r="H71" s="654"/>
      <c r="I71" s="654"/>
      <c r="J71" s="655"/>
      <c r="K71" s="654"/>
      <c r="L71" s="654"/>
      <c r="M71" s="534"/>
      <c r="N71" s="534"/>
      <c r="O71" s="534"/>
      <c r="P71" s="534"/>
      <c r="Q71" s="534"/>
      <c r="R71" s="534"/>
      <c r="S71" s="534"/>
      <c r="T71" s="534"/>
      <c r="U71" s="534"/>
      <c r="V71" s="534"/>
      <c r="W71" s="534"/>
      <c r="X71" s="534"/>
      <c r="Y71" s="534"/>
      <c r="Z71" s="534"/>
      <c r="AA71" s="534"/>
    </row>
    <row r="72" spans="1:27" ht="14.25" customHeight="1">
      <c r="A72" s="654"/>
      <c r="B72" s="654"/>
      <c r="C72" s="534"/>
      <c r="D72" s="534"/>
      <c r="E72" s="534"/>
      <c r="F72" s="654"/>
      <c r="G72" s="654"/>
      <c r="H72" s="654"/>
      <c r="I72" s="654"/>
      <c r="J72" s="655"/>
      <c r="K72" s="654"/>
      <c r="L72" s="65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</row>
    <row r="73" spans="1:27" ht="14.25" customHeight="1">
      <c r="A73" s="654"/>
      <c r="B73" s="654"/>
      <c r="C73" s="534"/>
      <c r="D73" s="534"/>
      <c r="E73" s="534"/>
      <c r="F73" s="654"/>
      <c r="G73" s="654"/>
      <c r="H73" s="654"/>
      <c r="I73" s="654"/>
      <c r="J73" s="655"/>
      <c r="K73" s="654"/>
      <c r="L73" s="654"/>
      <c r="M73" s="534"/>
      <c r="N73" s="534"/>
      <c r="O73" s="534"/>
      <c r="P73" s="534"/>
      <c r="Q73" s="534"/>
      <c r="R73" s="534"/>
      <c r="S73" s="534"/>
      <c r="T73" s="534"/>
      <c r="U73" s="534"/>
      <c r="V73" s="534"/>
      <c r="W73" s="534"/>
      <c r="X73" s="534"/>
      <c r="Y73" s="534"/>
      <c r="Z73" s="534"/>
      <c r="AA73" s="534"/>
    </row>
    <row r="74" spans="1:27" ht="14.25" customHeight="1">
      <c r="A74" s="654"/>
      <c r="B74" s="654"/>
      <c r="C74" s="534"/>
      <c r="D74" s="534"/>
      <c r="E74" s="534"/>
      <c r="F74" s="654"/>
      <c r="G74" s="654"/>
      <c r="H74" s="654"/>
      <c r="I74" s="654"/>
      <c r="J74" s="655"/>
      <c r="K74" s="654"/>
      <c r="L74" s="65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  <c r="AA74" s="534"/>
    </row>
    <row r="75" spans="1:27" ht="14.25" customHeight="1">
      <c r="A75" s="654"/>
      <c r="B75" s="654"/>
      <c r="C75" s="534"/>
      <c r="D75" s="534"/>
      <c r="E75" s="534"/>
      <c r="F75" s="654"/>
      <c r="G75" s="654"/>
      <c r="H75" s="654"/>
      <c r="I75" s="654"/>
      <c r="J75" s="655"/>
      <c r="K75" s="654"/>
      <c r="L75" s="654"/>
      <c r="M75" s="534"/>
      <c r="N75" s="534"/>
      <c r="O75" s="534"/>
      <c r="P75" s="534"/>
      <c r="Q75" s="534"/>
      <c r="R75" s="534"/>
      <c r="S75" s="534"/>
      <c r="T75" s="534"/>
      <c r="U75" s="534"/>
      <c r="V75" s="534"/>
      <c r="W75" s="534"/>
      <c r="X75" s="534"/>
      <c r="Y75" s="534"/>
      <c r="Z75" s="534"/>
      <c r="AA75" s="534"/>
    </row>
    <row r="76" spans="1:27" ht="14.25" customHeight="1">
      <c r="A76" s="654"/>
      <c r="B76" s="654"/>
      <c r="C76" s="534"/>
      <c r="D76" s="534"/>
      <c r="E76" s="534"/>
      <c r="F76" s="654"/>
      <c r="G76" s="654"/>
      <c r="H76" s="654"/>
      <c r="I76" s="654"/>
      <c r="J76" s="655"/>
      <c r="K76" s="654"/>
      <c r="L76" s="65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</row>
    <row r="77" spans="1:27" ht="14.25" customHeight="1">
      <c r="A77" s="654"/>
      <c r="B77" s="654"/>
      <c r="C77" s="534"/>
      <c r="D77" s="534"/>
      <c r="E77" s="534"/>
      <c r="F77" s="654"/>
      <c r="G77" s="654"/>
      <c r="H77" s="654"/>
      <c r="I77" s="654"/>
      <c r="J77" s="655"/>
      <c r="K77" s="654"/>
      <c r="L77" s="654"/>
      <c r="M77" s="534"/>
      <c r="N77" s="534"/>
      <c r="O77" s="534"/>
      <c r="P77" s="534"/>
      <c r="Q77" s="534"/>
      <c r="R77" s="534"/>
      <c r="S77" s="534"/>
      <c r="T77" s="534"/>
      <c r="U77" s="534"/>
      <c r="V77" s="534"/>
      <c r="W77" s="534"/>
      <c r="X77" s="534"/>
      <c r="Y77" s="534"/>
      <c r="Z77" s="534"/>
      <c r="AA77" s="534"/>
    </row>
    <row r="78" spans="1:27" ht="14.25" customHeight="1">
      <c r="A78" s="654"/>
      <c r="B78" s="654"/>
      <c r="C78" s="534"/>
      <c r="D78" s="534"/>
      <c r="E78" s="534"/>
      <c r="F78" s="654"/>
      <c r="G78" s="654"/>
      <c r="H78" s="654"/>
      <c r="I78" s="654"/>
      <c r="J78" s="655"/>
      <c r="K78" s="654"/>
      <c r="L78" s="65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</row>
    <row r="79" spans="1:27" ht="14.25" customHeight="1">
      <c r="A79" s="654"/>
      <c r="B79" s="654"/>
      <c r="C79" s="534"/>
      <c r="D79" s="534"/>
      <c r="E79" s="534"/>
      <c r="F79" s="654"/>
      <c r="G79" s="654"/>
      <c r="H79" s="654"/>
      <c r="I79" s="654"/>
      <c r="J79" s="655"/>
      <c r="K79" s="654"/>
      <c r="L79" s="654"/>
      <c r="M79" s="534"/>
      <c r="N79" s="534"/>
      <c r="O79" s="534"/>
      <c r="P79" s="534"/>
      <c r="Q79" s="534"/>
      <c r="R79" s="534"/>
      <c r="S79" s="534"/>
      <c r="T79" s="534"/>
      <c r="U79" s="534"/>
      <c r="V79" s="534"/>
      <c r="W79" s="534"/>
      <c r="X79" s="534"/>
      <c r="Y79" s="534"/>
      <c r="Z79" s="534"/>
      <c r="AA79" s="534"/>
    </row>
    <row r="80" spans="1:27" ht="14.25" customHeight="1">
      <c r="A80" s="654"/>
      <c r="B80" s="654"/>
      <c r="C80" s="534"/>
      <c r="D80" s="534"/>
      <c r="E80" s="534"/>
      <c r="F80" s="654"/>
      <c r="G80" s="654"/>
      <c r="H80" s="654"/>
      <c r="I80" s="654"/>
      <c r="J80" s="655"/>
      <c r="K80" s="654"/>
      <c r="L80" s="65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</row>
    <row r="81" spans="1:27" ht="14.25" customHeight="1">
      <c r="A81" s="654"/>
      <c r="B81" s="654"/>
      <c r="C81" s="534"/>
      <c r="D81" s="534"/>
      <c r="E81" s="534"/>
      <c r="F81" s="654"/>
      <c r="G81" s="654"/>
      <c r="H81" s="654"/>
      <c r="I81" s="654"/>
      <c r="J81" s="655"/>
      <c r="K81" s="654"/>
      <c r="L81" s="65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534"/>
    </row>
    <row r="82" spans="1:27" ht="14.25" customHeight="1">
      <c r="A82" s="654"/>
      <c r="B82" s="654"/>
      <c r="C82" s="534"/>
      <c r="D82" s="534"/>
      <c r="E82" s="534"/>
      <c r="F82" s="654"/>
      <c r="G82" s="654"/>
      <c r="H82" s="654"/>
      <c r="I82" s="654"/>
      <c r="J82" s="655"/>
      <c r="K82" s="654"/>
      <c r="L82" s="65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</row>
    <row r="83" spans="1:27" ht="14.25" customHeight="1">
      <c r="A83" s="654"/>
      <c r="B83" s="654"/>
      <c r="C83" s="534"/>
      <c r="D83" s="534"/>
      <c r="E83" s="534"/>
      <c r="F83" s="654"/>
      <c r="G83" s="654"/>
      <c r="H83" s="654"/>
      <c r="I83" s="654"/>
      <c r="J83" s="655"/>
      <c r="K83" s="654"/>
      <c r="L83" s="654"/>
      <c r="M83" s="534"/>
      <c r="N83" s="534"/>
      <c r="O83" s="534"/>
      <c r="P83" s="534"/>
      <c r="Q83" s="534"/>
      <c r="R83" s="534"/>
      <c r="S83" s="534"/>
      <c r="T83" s="534"/>
      <c r="U83" s="534"/>
      <c r="V83" s="534"/>
      <c r="W83" s="534"/>
      <c r="X83" s="534"/>
      <c r="Y83" s="534"/>
      <c r="Z83" s="534"/>
      <c r="AA83" s="534"/>
    </row>
    <row r="84" spans="1:27" ht="14.25" customHeight="1">
      <c r="A84" s="654"/>
      <c r="B84" s="654"/>
      <c r="C84" s="534"/>
      <c r="D84" s="534"/>
      <c r="E84" s="534"/>
      <c r="F84" s="654"/>
      <c r="G84" s="654"/>
      <c r="H84" s="654"/>
      <c r="I84" s="654"/>
      <c r="J84" s="655"/>
      <c r="K84" s="654"/>
      <c r="L84" s="65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</row>
    <row r="85" spans="1:27" ht="14.25" customHeight="1">
      <c r="A85" s="654"/>
      <c r="B85" s="654"/>
      <c r="C85" s="534"/>
      <c r="D85" s="534"/>
      <c r="E85" s="534"/>
      <c r="F85" s="654"/>
      <c r="G85" s="654"/>
      <c r="H85" s="654"/>
      <c r="I85" s="654"/>
      <c r="J85" s="655"/>
      <c r="K85" s="654"/>
      <c r="L85" s="654"/>
      <c r="M85" s="534"/>
      <c r="N85" s="534"/>
      <c r="O85" s="534"/>
      <c r="P85" s="534"/>
      <c r="Q85" s="534"/>
      <c r="R85" s="534"/>
      <c r="S85" s="534"/>
      <c r="T85" s="534"/>
      <c r="U85" s="534"/>
      <c r="V85" s="534"/>
      <c r="W85" s="534"/>
      <c r="X85" s="534"/>
      <c r="Y85" s="534"/>
      <c r="Z85" s="534"/>
      <c r="AA85" s="534"/>
    </row>
    <row r="86" spans="1:27" ht="14.25" customHeight="1">
      <c r="A86" s="654"/>
      <c r="B86" s="654"/>
      <c r="C86" s="534"/>
      <c r="D86" s="534"/>
      <c r="E86" s="534"/>
      <c r="F86" s="654"/>
      <c r="G86" s="654"/>
      <c r="H86" s="654"/>
      <c r="I86" s="654"/>
      <c r="J86" s="655"/>
      <c r="K86" s="654"/>
      <c r="L86" s="65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</row>
    <row r="87" spans="1:27" ht="14.25" customHeight="1">
      <c r="A87" s="654"/>
      <c r="B87" s="654"/>
      <c r="C87" s="534"/>
      <c r="D87" s="534"/>
      <c r="E87" s="534"/>
      <c r="F87" s="654"/>
      <c r="G87" s="654"/>
      <c r="H87" s="654"/>
      <c r="I87" s="654"/>
      <c r="J87" s="655"/>
      <c r="K87" s="654"/>
      <c r="L87" s="654"/>
      <c r="M87" s="534"/>
      <c r="N87" s="534"/>
      <c r="O87" s="534"/>
      <c r="P87" s="534"/>
      <c r="Q87" s="534"/>
      <c r="R87" s="534"/>
      <c r="S87" s="534"/>
      <c r="T87" s="534"/>
      <c r="U87" s="534"/>
      <c r="V87" s="534"/>
      <c r="W87" s="534"/>
      <c r="X87" s="534"/>
      <c r="Y87" s="534"/>
      <c r="Z87" s="534"/>
      <c r="AA87" s="534"/>
    </row>
    <row r="88" spans="1:27" ht="14.25" customHeight="1">
      <c r="A88" s="654"/>
      <c r="B88" s="654"/>
      <c r="C88" s="534"/>
      <c r="D88" s="534"/>
      <c r="E88" s="534"/>
      <c r="F88" s="654"/>
      <c r="G88" s="654"/>
      <c r="H88" s="654"/>
      <c r="I88" s="654"/>
      <c r="J88" s="655"/>
      <c r="K88" s="654"/>
      <c r="L88" s="65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</row>
    <row r="89" spans="1:27" ht="14.25" customHeight="1">
      <c r="A89" s="654"/>
      <c r="B89" s="654"/>
      <c r="C89" s="534"/>
      <c r="D89" s="534"/>
      <c r="E89" s="534"/>
      <c r="F89" s="654"/>
      <c r="G89" s="654"/>
      <c r="H89" s="654"/>
      <c r="I89" s="654"/>
      <c r="J89" s="655"/>
      <c r="K89" s="654"/>
      <c r="L89" s="654"/>
      <c r="M89" s="534"/>
      <c r="N89" s="534"/>
      <c r="O89" s="534"/>
      <c r="P89" s="534"/>
      <c r="Q89" s="534"/>
      <c r="R89" s="534"/>
      <c r="S89" s="534"/>
      <c r="T89" s="534"/>
      <c r="U89" s="534"/>
      <c r="V89" s="534"/>
      <c r="W89" s="534"/>
      <c r="X89" s="534"/>
      <c r="Y89" s="534"/>
      <c r="Z89" s="534"/>
      <c r="AA89" s="534"/>
    </row>
    <row r="90" spans="1:27" ht="14.25" customHeight="1">
      <c r="A90" s="654"/>
      <c r="B90" s="654"/>
      <c r="C90" s="534"/>
      <c r="D90" s="534"/>
      <c r="E90" s="534"/>
      <c r="F90" s="654"/>
      <c r="G90" s="654"/>
      <c r="H90" s="654"/>
      <c r="I90" s="654"/>
      <c r="J90" s="655"/>
      <c r="K90" s="654"/>
      <c r="L90" s="65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</row>
    <row r="91" spans="1:27" ht="14.25" customHeight="1">
      <c r="A91" s="654"/>
      <c r="B91" s="654"/>
      <c r="C91" s="534"/>
      <c r="D91" s="534"/>
      <c r="E91" s="534"/>
      <c r="F91" s="654"/>
      <c r="G91" s="654"/>
      <c r="H91" s="654"/>
      <c r="I91" s="654"/>
      <c r="J91" s="655"/>
      <c r="K91" s="654"/>
      <c r="L91" s="65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</row>
    <row r="92" spans="1:27" ht="14.25" customHeight="1">
      <c r="A92" s="654"/>
      <c r="B92" s="654"/>
      <c r="C92" s="534"/>
      <c r="D92" s="534"/>
      <c r="E92" s="534"/>
      <c r="F92" s="654"/>
      <c r="G92" s="654"/>
      <c r="H92" s="654"/>
      <c r="I92" s="654"/>
      <c r="J92" s="655"/>
      <c r="K92" s="654"/>
      <c r="L92" s="65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</row>
    <row r="93" spans="1:27" ht="14.25" customHeight="1">
      <c r="A93" s="654"/>
      <c r="B93" s="654"/>
      <c r="C93" s="534"/>
      <c r="D93" s="534"/>
      <c r="E93" s="534"/>
      <c r="F93" s="654"/>
      <c r="G93" s="654"/>
      <c r="H93" s="654"/>
      <c r="I93" s="654"/>
      <c r="J93" s="655"/>
      <c r="K93" s="654"/>
      <c r="L93" s="654"/>
      <c r="M93" s="534"/>
      <c r="N93" s="534"/>
      <c r="O93" s="534"/>
      <c r="P93" s="534"/>
      <c r="Q93" s="534"/>
      <c r="R93" s="534"/>
      <c r="S93" s="534"/>
      <c r="T93" s="534"/>
      <c r="U93" s="534"/>
      <c r="V93" s="534"/>
      <c r="W93" s="534"/>
      <c r="X93" s="534"/>
      <c r="Y93" s="534"/>
      <c r="Z93" s="534"/>
      <c r="AA93" s="534"/>
    </row>
    <row r="94" spans="1:27" ht="14.25" customHeight="1">
      <c r="A94" s="654"/>
      <c r="B94" s="654"/>
      <c r="C94" s="534"/>
      <c r="D94" s="534"/>
      <c r="E94" s="534"/>
      <c r="F94" s="654"/>
      <c r="G94" s="654"/>
      <c r="H94" s="654"/>
      <c r="I94" s="654"/>
      <c r="J94" s="655"/>
      <c r="K94" s="654"/>
      <c r="L94" s="65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34"/>
    </row>
    <row r="95" spans="1:27" ht="14.25" customHeight="1">
      <c r="A95" s="654"/>
      <c r="B95" s="654"/>
      <c r="C95" s="534"/>
      <c r="D95" s="534"/>
      <c r="E95" s="534"/>
      <c r="F95" s="654"/>
      <c r="G95" s="654"/>
      <c r="H95" s="654"/>
      <c r="I95" s="654"/>
      <c r="J95" s="655"/>
      <c r="K95" s="654"/>
      <c r="L95" s="654"/>
      <c r="M95" s="534"/>
      <c r="N95" s="534"/>
      <c r="O95" s="534"/>
      <c r="P95" s="534"/>
      <c r="Q95" s="534"/>
      <c r="R95" s="534"/>
      <c r="S95" s="534"/>
      <c r="T95" s="534"/>
      <c r="U95" s="534"/>
      <c r="V95" s="534"/>
      <c r="W95" s="534"/>
      <c r="X95" s="534"/>
      <c r="Y95" s="534"/>
      <c r="Z95" s="534"/>
      <c r="AA95" s="534"/>
    </row>
    <row r="96" spans="1:27" ht="14.25" customHeight="1">
      <c r="A96" s="654"/>
      <c r="B96" s="654"/>
      <c r="C96" s="534"/>
      <c r="D96" s="534"/>
      <c r="E96" s="534"/>
      <c r="F96" s="654"/>
      <c r="G96" s="657"/>
      <c r="H96" s="657"/>
      <c r="I96" s="657"/>
      <c r="J96" s="658"/>
      <c r="K96" s="657"/>
      <c r="L96" s="657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</row>
    <row r="97" spans="1:27" ht="14.25" customHeight="1">
      <c r="A97" s="654"/>
      <c r="B97" s="654"/>
      <c r="C97" s="534"/>
      <c r="D97" s="534"/>
      <c r="E97" s="534"/>
      <c r="F97" s="654"/>
      <c r="G97" s="657"/>
      <c r="H97" s="657"/>
      <c r="I97" s="657"/>
      <c r="J97" s="658"/>
      <c r="K97" s="657"/>
      <c r="L97" s="657"/>
      <c r="M97" s="534"/>
      <c r="N97" s="534"/>
      <c r="O97" s="534"/>
      <c r="P97" s="534"/>
      <c r="Q97" s="534"/>
      <c r="R97" s="534"/>
      <c r="S97" s="534"/>
      <c r="T97" s="534"/>
      <c r="U97" s="534"/>
      <c r="V97" s="534"/>
      <c r="W97" s="534"/>
      <c r="X97" s="534"/>
      <c r="Y97" s="534"/>
      <c r="Z97" s="534"/>
      <c r="AA97" s="534"/>
    </row>
    <row r="98" spans="1:27" ht="14.25" customHeight="1">
      <c r="A98" s="654"/>
      <c r="B98" s="654"/>
      <c r="C98" s="534"/>
      <c r="D98" s="534"/>
      <c r="E98" s="534"/>
      <c r="F98" s="654"/>
      <c r="G98" s="657"/>
      <c r="H98" s="657"/>
      <c r="I98" s="657"/>
      <c r="J98" s="658"/>
      <c r="K98" s="657"/>
      <c r="L98" s="657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34"/>
    </row>
    <row r="99" spans="1:27" ht="14.25" customHeight="1">
      <c r="A99" s="654"/>
      <c r="B99" s="654"/>
      <c r="C99" s="534"/>
      <c r="D99" s="534"/>
      <c r="E99" s="534"/>
      <c r="F99" s="654"/>
      <c r="G99" s="657"/>
      <c r="H99" s="657"/>
      <c r="I99" s="657"/>
      <c r="J99" s="658"/>
      <c r="K99" s="657"/>
      <c r="L99" s="657"/>
      <c r="M99" s="534"/>
      <c r="N99" s="534"/>
      <c r="O99" s="534"/>
      <c r="P99" s="534"/>
      <c r="Q99" s="534"/>
      <c r="R99" s="534"/>
      <c r="S99" s="534"/>
      <c r="T99" s="534"/>
      <c r="U99" s="534"/>
      <c r="V99" s="534"/>
      <c r="W99" s="534"/>
      <c r="X99" s="534"/>
      <c r="Y99" s="534"/>
      <c r="Z99" s="534"/>
      <c r="AA99" s="534"/>
    </row>
    <row r="100" spans="1:27" ht="14.25" customHeight="1">
      <c r="A100" s="654"/>
      <c r="B100" s="654"/>
      <c r="C100" s="534"/>
      <c r="D100" s="534"/>
      <c r="E100" s="534"/>
      <c r="F100" s="654"/>
      <c r="G100" s="657"/>
      <c r="H100" s="657"/>
      <c r="I100" s="657"/>
      <c r="J100" s="658"/>
      <c r="K100" s="657"/>
      <c r="L100" s="657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</row>
    <row r="101" spans="1:27" ht="14.25" customHeight="1">
      <c r="A101" s="654"/>
      <c r="B101" s="654"/>
      <c r="C101" s="534"/>
      <c r="D101" s="534"/>
      <c r="E101" s="534"/>
      <c r="F101" s="654"/>
      <c r="G101" s="657"/>
      <c r="H101" s="657"/>
      <c r="I101" s="657"/>
      <c r="J101" s="658"/>
      <c r="K101" s="657"/>
      <c r="L101" s="657"/>
      <c r="M101" s="534"/>
      <c r="N101" s="534"/>
      <c r="O101" s="534"/>
      <c r="P101" s="534"/>
      <c r="Q101" s="534"/>
      <c r="R101" s="534"/>
      <c r="S101" s="534"/>
      <c r="T101" s="534"/>
      <c r="U101" s="534"/>
      <c r="V101" s="534"/>
      <c r="W101" s="534"/>
      <c r="X101" s="534"/>
      <c r="Y101" s="534"/>
      <c r="Z101" s="534"/>
      <c r="AA101" s="534"/>
    </row>
    <row r="102" spans="1:27" ht="14.25" customHeight="1">
      <c r="A102" s="654"/>
      <c r="B102" s="654"/>
      <c r="C102" s="534"/>
      <c r="D102" s="534"/>
      <c r="E102" s="534"/>
      <c r="F102" s="654"/>
      <c r="G102" s="654"/>
      <c r="H102" s="654"/>
      <c r="I102" s="654"/>
      <c r="J102" s="655"/>
      <c r="K102" s="654"/>
      <c r="L102" s="65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</row>
    <row r="103" spans="1:27" ht="14.25" customHeight="1">
      <c r="A103" s="654"/>
      <c r="B103" s="654"/>
      <c r="C103" s="534"/>
      <c r="D103" s="534"/>
      <c r="E103" s="534"/>
      <c r="F103" s="654"/>
      <c r="G103" s="657"/>
      <c r="H103" s="657"/>
      <c r="I103" s="657"/>
      <c r="J103" s="658"/>
      <c r="K103" s="657"/>
      <c r="L103" s="657"/>
      <c r="M103" s="534"/>
      <c r="N103" s="534"/>
      <c r="O103" s="534"/>
      <c r="P103" s="534"/>
      <c r="Q103" s="534"/>
      <c r="R103" s="534"/>
      <c r="S103" s="534"/>
      <c r="T103" s="534"/>
      <c r="U103" s="534"/>
      <c r="V103" s="534"/>
      <c r="W103" s="534"/>
      <c r="X103" s="534"/>
      <c r="Y103" s="534"/>
      <c r="Z103" s="534"/>
      <c r="AA103" s="534"/>
    </row>
    <row r="104" spans="1:27" ht="14.25" customHeight="1">
      <c r="A104" s="654"/>
      <c r="B104" s="654"/>
      <c r="C104" s="534"/>
      <c r="D104" s="534"/>
      <c r="E104" s="534"/>
      <c r="F104" s="654"/>
      <c r="G104" s="657"/>
      <c r="H104" s="657"/>
      <c r="I104" s="657"/>
      <c r="J104" s="658"/>
      <c r="K104" s="657"/>
      <c r="L104" s="657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</row>
    <row r="105" spans="1:27" ht="14.25" customHeight="1">
      <c r="A105" s="654"/>
      <c r="B105" s="654"/>
      <c r="C105" s="534"/>
      <c r="D105" s="534"/>
      <c r="E105" s="534"/>
      <c r="F105" s="654"/>
      <c r="G105" s="657"/>
      <c r="H105" s="657"/>
      <c r="I105" s="657"/>
      <c r="J105" s="658"/>
      <c r="K105" s="657"/>
      <c r="L105" s="657"/>
      <c r="M105" s="534"/>
      <c r="N105" s="534"/>
      <c r="O105" s="534"/>
      <c r="P105" s="534"/>
      <c r="Q105" s="534"/>
      <c r="R105" s="534"/>
      <c r="S105" s="534"/>
      <c r="T105" s="534"/>
      <c r="U105" s="534"/>
      <c r="V105" s="534"/>
      <c r="W105" s="534"/>
      <c r="X105" s="534"/>
      <c r="Y105" s="534"/>
      <c r="Z105" s="534"/>
      <c r="AA105" s="534"/>
    </row>
    <row r="106" spans="1:27" ht="14.25" customHeight="1">
      <c r="A106" s="654"/>
      <c r="B106" s="654"/>
      <c r="C106" s="534"/>
      <c r="D106" s="534"/>
      <c r="E106" s="534"/>
      <c r="F106" s="654"/>
      <c r="G106" s="657"/>
      <c r="H106" s="657"/>
      <c r="I106" s="657"/>
      <c r="J106" s="658"/>
      <c r="K106" s="657"/>
      <c r="L106" s="657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</row>
    <row r="107" spans="1:27" ht="14.25" customHeight="1">
      <c r="A107" s="654"/>
      <c r="B107" s="654"/>
      <c r="C107" s="534"/>
      <c r="D107" s="534"/>
      <c r="E107" s="534"/>
      <c r="F107" s="654"/>
      <c r="G107" s="657"/>
      <c r="H107" s="657"/>
      <c r="I107" s="657"/>
      <c r="J107" s="658"/>
      <c r="K107" s="657"/>
      <c r="L107" s="657"/>
      <c r="M107" s="534"/>
      <c r="N107" s="534"/>
      <c r="O107" s="534"/>
      <c r="P107" s="534"/>
      <c r="Q107" s="534"/>
      <c r="R107" s="534"/>
      <c r="S107" s="534"/>
      <c r="T107" s="534"/>
      <c r="U107" s="534"/>
      <c r="V107" s="534"/>
      <c r="W107" s="534"/>
      <c r="X107" s="534"/>
      <c r="Y107" s="534"/>
      <c r="Z107" s="534"/>
      <c r="AA107" s="534"/>
    </row>
    <row r="108" spans="1:27" ht="14.25" customHeight="1">
      <c r="A108" s="654"/>
      <c r="B108" s="654"/>
      <c r="C108" s="534"/>
      <c r="D108" s="534"/>
      <c r="E108" s="534"/>
      <c r="F108" s="654"/>
      <c r="G108" s="657"/>
      <c r="H108" s="657"/>
      <c r="I108" s="657"/>
      <c r="J108" s="658"/>
      <c r="K108" s="657"/>
      <c r="L108" s="657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</row>
    <row r="109" spans="1:27" ht="14.25" customHeight="1">
      <c r="A109" s="654"/>
      <c r="B109" s="654"/>
      <c r="C109" s="534"/>
      <c r="D109" s="534"/>
      <c r="E109" s="534"/>
      <c r="F109" s="654"/>
      <c r="G109" s="657"/>
      <c r="H109" s="657"/>
      <c r="I109" s="657"/>
      <c r="J109" s="658"/>
      <c r="K109" s="657"/>
      <c r="L109" s="657"/>
      <c r="M109" s="534"/>
      <c r="N109" s="534"/>
      <c r="O109" s="534"/>
      <c r="P109" s="534"/>
      <c r="Q109" s="534"/>
      <c r="R109" s="534"/>
      <c r="S109" s="534"/>
      <c r="T109" s="534"/>
      <c r="U109" s="534"/>
      <c r="V109" s="534"/>
      <c r="W109" s="534"/>
      <c r="X109" s="534"/>
      <c r="Y109" s="534"/>
      <c r="Z109" s="534"/>
      <c r="AA109" s="534"/>
    </row>
    <row r="110" spans="1:27" ht="14.25" customHeight="1">
      <c r="A110" s="654"/>
      <c r="B110" s="654"/>
      <c r="C110" s="534"/>
      <c r="D110" s="534"/>
      <c r="E110" s="534"/>
      <c r="F110" s="654"/>
      <c r="G110" s="657"/>
      <c r="H110" s="657"/>
      <c r="I110" s="657"/>
      <c r="J110" s="658"/>
      <c r="K110" s="657"/>
      <c r="L110" s="657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</row>
    <row r="111" spans="1:27" ht="14.25" customHeight="1">
      <c r="A111" s="654"/>
      <c r="B111" s="654"/>
      <c r="C111" s="893"/>
      <c r="D111" s="721"/>
      <c r="E111" s="721"/>
      <c r="F111" s="721"/>
      <c r="G111" s="721"/>
      <c r="H111" s="659"/>
      <c r="I111" s="659"/>
      <c r="J111" s="655"/>
      <c r="K111" s="654"/>
      <c r="L111" s="654"/>
      <c r="M111" s="534"/>
      <c r="N111" s="534"/>
      <c r="O111" s="534"/>
      <c r="P111" s="534"/>
      <c r="Q111" s="534"/>
      <c r="R111" s="534"/>
      <c r="S111" s="534"/>
      <c r="T111" s="534"/>
      <c r="U111" s="534"/>
      <c r="V111" s="534"/>
      <c r="W111" s="534"/>
      <c r="X111" s="534"/>
      <c r="Y111" s="534"/>
      <c r="Z111" s="534"/>
      <c r="AA111" s="534"/>
    </row>
    <row r="112" spans="1:27" ht="14.25" customHeight="1">
      <c r="A112" s="654"/>
      <c r="B112" s="654"/>
      <c r="C112" s="534"/>
      <c r="D112" s="534"/>
      <c r="E112" s="534"/>
      <c r="F112" s="654"/>
      <c r="G112" s="654"/>
      <c r="H112" s="654"/>
      <c r="I112" s="654"/>
      <c r="J112" s="655"/>
      <c r="K112" s="654"/>
      <c r="L112" s="65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</row>
    <row r="113" spans="1:27" ht="14.25" customHeight="1">
      <c r="A113" s="654"/>
      <c r="B113" s="654"/>
      <c r="C113" s="534"/>
      <c r="D113" s="534"/>
      <c r="E113" s="534"/>
      <c r="F113" s="654"/>
      <c r="G113" s="654"/>
      <c r="H113" s="654"/>
      <c r="I113" s="654"/>
      <c r="J113" s="655"/>
      <c r="K113" s="654"/>
      <c r="L113" s="654"/>
      <c r="M113" s="534"/>
      <c r="N113" s="534"/>
      <c r="O113" s="534"/>
      <c r="P113" s="534"/>
      <c r="Q113" s="534"/>
      <c r="R113" s="534"/>
      <c r="S113" s="534"/>
      <c r="T113" s="534"/>
      <c r="U113" s="534"/>
      <c r="V113" s="534"/>
      <c r="W113" s="534"/>
      <c r="X113" s="534"/>
      <c r="Y113" s="534"/>
      <c r="Z113" s="534"/>
      <c r="AA113" s="534"/>
    </row>
    <row r="114" spans="1:27" ht="14.25" customHeight="1">
      <c r="A114" s="654"/>
      <c r="B114" s="654"/>
      <c r="C114" s="534"/>
      <c r="D114" s="534"/>
      <c r="E114" s="534"/>
      <c r="F114" s="654"/>
      <c r="G114" s="654"/>
      <c r="H114" s="654"/>
      <c r="I114" s="654"/>
      <c r="J114" s="655"/>
      <c r="K114" s="654"/>
      <c r="L114" s="65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</row>
    <row r="115" spans="1:27" ht="14.25" customHeight="1">
      <c r="A115" s="654"/>
      <c r="B115" s="654"/>
      <c r="C115" s="534"/>
      <c r="D115" s="534"/>
      <c r="E115" s="534"/>
      <c r="F115" s="654"/>
      <c r="G115" s="654"/>
      <c r="H115" s="654"/>
      <c r="I115" s="654"/>
      <c r="J115" s="655"/>
      <c r="K115" s="654"/>
      <c r="L115" s="65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</row>
    <row r="116" spans="1:27" ht="14.25" customHeight="1">
      <c r="A116" s="654"/>
      <c r="B116" s="654"/>
      <c r="C116" s="534"/>
      <c r="D116" s="534"/>
      <c r="E116" s="534"/>
      <c r="F116" s="654"/>
      <c r="G116" s="654"/>
      <c r="H116" s="654"/>
      <c r="I116" s="654"/>
      <c r="J116" s="655"/>
      <c r="K116" s="654"/>
      <c r="L116" s="65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</row>
    <row r="117" spans="1:27" ht="14.25" customHeight="1">
      <c r="A117" s="654"/>
      <c r="B117" s="654"/>
      <c r="C117" s="534"/>
      <c r="D117" s="534"/>
      <c r="E117" s="534"/>
      <c r="F117" s="654"/>
      <c r="G117" s="654"/>
      <c r="H117" s="654"/>
      <c r="I117" s="654"/>
      <c r="J117" s="655"/>
      <c r="K117" s="654"/>
      <c r="L117" s="654"/>
      <c r="M117" s="534"/>
      <c r="N117" s="534"/>
      <c r="O117" s="534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  <c r="AA117" s="534"/>
    </row>
    <row r="118" spans="1:27" ht="14.25" customHeight="1">
      <c r="A118" s="654"/>
      <c r="B118" s="654"/>
      <c r="C118" s="534"/>
      <c r="D118" s="534"/>
      <c r="E118" s="534"/>
      <c r="F118" s="654"/>
      <c r="G118" s="654"/>
      <c r="H118" s="654"/>
      <c r="I118" s="654"/>
      <c r="J118" s="655"/>
      <c r="K118" s="654"/>
      <c r="L118" s="65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</row>
    <row r="119" spans="1:27" ht="14.25" customHeight="1">
      <c r="A119" s="654"/>
      <c r="B119" s="654"/>
      <c r="C119" s="534"/>
      <c r="D119" s="534"/>
      <c r="E119" s="534"/>
      <c r="F119" s="654"/>
      <c r="G119" s="654"/>
      <c r="H119" s="654"/>
      <c r="I119" s="654"/>
      <c r="J119" s="655"/>
      <c r="K119" s="654"/>
      <c r="L119" s="654"/>
      <c r="M119" s="534"/>
      <c r="N119" s="534"/>
      <c r="O119" s="534"/>
      <c r="P119" s="534"/>
      <c r="Q119" s="534"/>
      <c r="R119" s="534"/>
      <c r="S119" s="534"/>
      <c r="T119" s="534"/>
      <c r="U119" s="534"/>
      <c r="V119" s="534"/>
      <c r="W119" s="534"/>
      <c r="X119" s="534"/>
      <c r="Y119" s="534"/>
      <c r="Z119" s="534"/>
      <c r="AA119" s="534"/>
    </row>
    <row r="120" spans="1:27" ht="14.25" customHeight="1">
      <c r="A120" s="654"/>
      <c r="B120" s="654"/>
      <c r="C120" s="534"/>
      <c r="D120" s="534"/>
      <c r="E120" s="534"/>
      <c r="F120" s="654"/>
      <c r="G120" s="654"/>
      <c r="H120" s="654"/>
      <c r="I120" s="654"/>
      <c r="J120" s="655"/>
      <c r="K120" s="654"/>
      <c r="L120" s="65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</row>
    <row r="121" spans="1:27" ht="14.25" customHeight="1">
      <c r="A121" s="654"/>
      <c r="B121" s="654"/>
      <c r="C121" s="534"/>
      <c r="D121" s="534"/>
      <c r="E121" s="534"/>
      <c r="F121" s="654"/>
      <c r="G121" s="654"/>
      <c r="H121" s="654"/>
      <c r="I121" s="654"/>
      <c r="J121" s="655"/>
      <c r="K121" s="654"/>
      <c r="L121" s="654"/>
      <c r="M121" s="534"/>
      <c r="N121" s="534"/>
      <c r="O121" s="534"/>
      <c r="P121" s="534"/>
      <c r="Q121" s="534"/>
      <c r="R121" s="534"/>
      <c r="S121" s="534"/>
      <c r="T121" s="534"/>
      <c r="U121" s="534"/>
      <c r="V121" s="534"/>
      <c r="W121" s="534"/>
      <c r="X121" s="534"/>
      <c r="Y121" s="534"/>
      <c r="Z121" s="534"/>
      <c r="AA121" s="534"/>
    </row>
    <row r="122" spans="1:27" ht="14.25" customHeight="1">
      <c r="A122" s="654"/>
      <c r="B122" s="654"/>
      <c r="C122" s="534"/>
      <c r="D122" s="534"/>
      <c r="E122" s="534"/>
      <c r="F122" s="654"/>
      <c r="G122" s="654"/>
      <c r="H122" s="654"/>
      <c r="I122" s="654"/>
      <c r="J122" s="655"/>
      <c r="K122" s="654"/>
      <c r="L122" s="65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</row>
    <row r="123" spans="1:27" ht="14.25" customHeight="1">
      <c r="A123" s="654"/>
      <c r="B123" s="654"/>
      <c r="C123" s="534"/>
      <c r="D123" s="534"/>
      <c r="E123" s="534"/>
      <c r="F123" s="654"/>
      <c r="G123" s="654"/>
      <c r="H123" s="654"/>
      <c r="I123" s="654"/>
      <c r="J123" s="655"/>
      <c r="K123" s="654"/>
      <c r="L123" s="654"/>
      <c r="M123" s="534"/>
      <c r="N123" s="534"/>
      <c r="O123" s="534"/>
      <c r="P123" s="534"/>
      <c r="Q123" s="534"/>
      <c r="R123" s="534"/>
      <c r="S123" s="534"/>
      <c r="T123" s="534"/>
      <c r="U123" s="534"/>
      <c r="V123" s="534"/>
      <c r="W123" s="534"/>
      <c r="X123" s="534"/>
      <c r="Y123" s="534"/>
      <c r="Z123" s="534"/>
      <c r="AA123" s="534"/>
    </row>
    <row r="124" spans="1:27" ht="14.25" customHeight="1">
      <c r="A124" s="654"/>
      <c r="B124" s="654"/>
      <c r="C124" s="534"/>
      <c r="D124" s="534"/>
      <c r="E124" s="534"/>
      <c r="F124" s="654"/>
      <c r="G124" s="654"/>
      <c r="H124" s="654"/>
      <c r="I124" s="654"/>
      <c r="J124" s="655"/>
      <c r="K124" s="654"/>
      <c r="L124" s="65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</row>
    <row r="125" spans="1:27" ht="14.25" customHeight="1">
      <c r="A125" s="654"/>
      <c r="B125" s="654"/>
      <c r="C125" s="534"/>
      <c r="D125" s="534"/>
      <c r="E125" s="534"/>
      <c r="F125" s="654"/>
      <c r="G125" s="654"/>
      <c r="H125" s="654"/>
      <c r="I125" s="654"/>
      <c r="J125" s="655"/>
      <c r="K125" s="654"/>
      <c r="L125" s="654"/>
      <c r="M125" s="534"/>
      <c r="N125" s="534"/>
      <c r="O125" s="534"/>
      <c r="P125" s="534"/>
      <c r="Q125" s="534"/>
      <c r="R125" s="534"/>
      <c r="S125" s="534"/>
      <c r="T125" s="534"/>
      <c r="U125" s="534"/>
      <c r="V125" s="534"/>
      <c r="W125" s="534"/>
      <c r="X125" s="534"/>
      <c r="Y125" s="534"/>
      <c r="Z125" s="534"/>
      <c r="AA125" s="534"/>
    </row>
    <row r="126" spans="1:27" ht="14.25" customHeight="1">
      <c r="A126" s="654"/>
      <c r="B126" s="654"/>
      <c r="C126" s="534"/>
      <c r="D126" s="534"/>
      <c r="E126" s="534"/>
      <c r="F126" s="654"/>
      <c r="G126" s="654"/>
      <c r="H126" s="654"/>
      <c r="I126" s="654"/>
      <c r="J126" s="655"/>
      <c r="K126" s="654"/>
      <c r="L126" s="65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</row>
    <row r="127" spans="1:27" ht="14.25" customHeight="1">
      <c r="A127" s="654"/>
      <c r="B127" s="654"/>
      <c r="C127" s="534"/>
      <c r="D127" s="534"/>
      <c r="E127" s="534"/>
      <c r="F127" s="654"/>
      <c r="G127" s="654"/>
      <c r="H127" s="654"/>
      <c r="I127" s="654"/>
      <c r="J127" s="655"/>
      <c r="K127" s="654"/>
      <c r="L127" s="654"/>
      <c r="M127" s="534"/>
      <c r="N127" s="534"/>
      <c r="O127" s="534"/>
      <c r="P127" s="534"/>
      <c r="Q127" s="534"/>
      <c r="R127" s="534"/>
      <c r="S127" s="534"/>
      <c r="T127" s="534"/>
      <c r="U127" s="534"/>
      <c r="V127" s="534"/>
      <c r="W127" s="534"/>
      <c r="X127" s="534"/>
      <c r="Y127" s="534"/>
      <c r="Z127" s="534"/>
      <c r="AA127" s="534"/>
    </row>
    <row r="128" spans="1:27" ht="14.25" customHeight="1">
      <c r="A128" s="654"/>
      <c r="B128" s="654"/>
      <c r="C128" s="534"/>
      <c r="D128" s="534"/>
      <c r="E128" s="534"/>
      <c r="F128" s="654"/>
      <c r="G128" s="654"/>
      <c r="H128" s="654"/>
      <c r="I128" s="654"/>
      <c r="J128" s="655"/>
      <c r="K128" s="654"/>
      <c r="L128" s="65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</row>
    <row r="129" spans="1:27" ht="14.25" customHeight="1">
      <c r="A129" s="654"/>
      <c r="B129" s="654"/>
      <c r="C129" s="534"/>
      <c r="D129" s="534"/>
      <c r="E129" s="534"/>
      <c r="F129" s="654"/>
      <c r="G129" s="654"/>
      <c r="H129" s="654"/>
      <c r="I129" s="654"/>
      <c r="J129" s="655"/>
      <c r="K129" s="654"/>
      <c r="L129" s="654"/>
      <c r="M129" s="534"/>
      <c r="N129" s="534"/>
      <c r="O129" s="534"/>
      <c r="P129" s="534"/>
      <c r="Q129" s="534"/>
      <c r="R129" s="534"/>
      <c r="S129" s="534"/>
      <c r="T129" s="534"/>
      <c r="U129" s="534"/>
      <c r="V129" s="534"/>
      <c r="W129" s="534"/>
      <c r="X129" s="534"/>
      <c r="Y129" s="534"/>
      <c r="Z129" s="534"/>
      <c r="AA129" s="534"/>
    </row>
    <row r="130" spans="1:27" ht="14.25" customHeight="1">
      <c r="A130" s="654"/>
      <c r="B130" s="654"/>
      <c r="C130" s="534"/>
      <c r="D130" s="534"/>
      <c r="E130" s="534"/>
      <c r="F130" s="654"/>
      <c r="G130" s="654"/>
      <c r="H130" s="654"/>
      <c r="I130" s="654"/>
      <c r="J130" s="655"/>
      <c r="K130" s="654"/>
      <c r="L130" s="65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</row>
    <row r="131" spans="1:27" ht="14.25" customHeight="1">
      <c r="A131" s="654"/>
      <c r="B131" s="654"/>
      <c r="C131" s="534"/>
      <c r="D131" s="534"/>
      <c r="E131" s="534"/>
      <c r="F131" s="654"/>
      <c r="G131" s="654"/>
      <c r="H131" s="654"/>
      <c r="I131" s="654"/>
      <c r="J131" s="655"/>
      <c r="K131" s="654"/>
      <c r="L131" s="654"/>
      <c r="M131" s="534"/>
      <c r="N131" s="534"/>
      <c r="O131" s="534"/>
      <c r="P131" s="534"/>
      <c r="Q131" s="534"/>
      <c r="R131" s="534"/>
      <c r="S131" s="534"/>
      <c r="T131" s="534"/>
      <c r="U131" s="534"/>
      <c r="V131" s="534"/>
      <c r="W131" s="534"/>
      <c r="X131" s="534"/>
      <c r="Y131" s="534"/>
      <c r="Z131" s="534"/>
      <c r="AA131" s="534"/>
    </row>
    <row r="132" spans="1:27" ht="14.25" customHeight="1">
      <c r="A132" s="654"/>
      <c r="B132" s="654"/>
      <c r="C132" s="534"/>
      <c r="D132" s="534"/>
      <c r="E132" s="534"/>
      <c r="F132" s="654"/>
      <c r="G132" s="654"/>
      <c r="H132" s="654"/>
      <c r="I132" s="654"/>
      <c r="J132" s="655"/>
      <c r="K132" s="654"/>
      <c r="L132" s="65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</row>
    <row r="133" spans="1:27" ht="14.25" customHeight="1">
      <c r="A133" s="654"/>
      <c r="B133" s="654"/>
      <c r="C133" s="534"/>
      <c r="D133" s="534"/>
      <c r="E133" s="534"/>
      <c r="F133" s="654"/>
      <c r="G133" s="654"/>
      <c r="H133" s="654"/>
      <c r="I133" s="654"/>
      <c r="J133" s="655"/>
      <c r="K133" s="654"/>
      <c r="L133" s="654"/>
      <c r="M133" s="534"/>
      <c r="N133" s="534"/>
      <c r="O133" s="534"/>
      <c r="P133" s="534"/>
      <c r="Q133" s="534"/>
      <c r="R133" s="534"/>
      <c r="S133" s="534"/>
      <c r="T133" s="534"/>
      <c r="U133" s="534"/>
      <c r="V133" s="534"/>
      <c r="W133" s="534"/>
      <c r="X133" s="534"/>
      <c r="Y133" s="534"/>
      <c r="Z133" s="534"/>
      <c r="AA133" s="534"/>
    </row>
    <row r="134" spans="1:27" ht="14.25" customHeight="1">
      <c r="A134" s="654"/>
      <c r="B134" s="654"/>
      <c r="C134" s="534"/>
      <c r="D134" s="534"/>
      <c r="E134" s="534"/>
      <c r="F134" s="654"/>
      <c r="G134" s="654"/>
      <c r="H134" s="654"/>
      <c r="I134" s="654"/>
      <c r="J134" s="655"/>
      <c r="K134" s="654"/>
      <c r="L134" s="65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  <c r="AA134" s="534"/>
    </row>
    <row r="135" spans="1:27" ht="14.25" customHeight="1">
      <c r="A135" s="654"/>
      <c r="B135" s="654"/>
      <c r="C135" s="534"/>
      <c r="D135" s="534"/>
      <c r="E135" s="534"/>
      <c r="F135" s="654"/>
      <c r="G135" s="654"/>
      <c r="H135" s="654"/>
      <c r="I135" s="654"/>
      <c r="J135" s="655"/>
      <c r="K135" s="654"/>
      <c r="L135" s="654"/>
      <c r="M135" s="534"/>
      <c r="N135" s="534"/>
      <c r="O135" s="534"/>
      <c r="P135" s="534"/>
      <c r="Q135" s="534"/>
      <c r="R135" s="534"/>
      <c r="S135" s="534"/>
      <c r="T135" s="534"/>
      <c r="U135" s="534"/>
      <c r="V135" s="534"/>
      <c r="W135" s="534"/>
      <c r="X135" s="534"/>
      <c r="Y135" s="534"/>
      <c r="Z135" s="534"/>
      <c r="AA135" s="534"/>
    </row>
    <row r="136" spans="1:27" ht="14.25" customHeight="1">
      <c r="A136" s="654"/>
      <c r="B136" s="654"/>
      <c r="C136" s="534"/>
      <c r="D136" s="534"/>
      <c r="E136" s="534"/>
      <c r="F136" s="654"/>
      <c r="G136" s="654"/>
      <c r="H136" s="654"/>
      <c r="I136" s="654"/>
      <c r="J136" s="655"/>
      <c r="K136" s="654"/>
      <c r="L136" s="65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</row>
    <row r="137" spans="1:27" ht="14.25" customHeight="1">
      <c r="A137" s="654"/>
      <c r="B137" s="654"/>
      <c r="C137" s="534"/>
      <c r="D137" s="534"/>
      <c r="E137" s="534"/>
      <c r="F137" s="654"/>
      <c r="G137" s="654"/>
      <c r="H137" s="654"/>
      <c r="I137" s="654"/>
      <c r="J137" s="655"/>
      <c r="K137" s="654"/>
      <c r="L137" s="654"/>
      <c r="M137" s="534"/>
      <c r="N137" s="534"/>
      <c r="O137" s="534"/>
      <c r="P137" s="534"/>
      <c r="Q137" s="534"/>
      <c r="R137" s="534"/>
      <c r="S137" s="534"/>
      <c r="T137" s="534"/>
      <c r="U137" s="534"/>
      <c r="V137" s="534"/>
      <c r="W137" s="534"/>
      <c r="X137" s="534"/>
      <c r="Y137" s="534"/>
      <c r="Z137" s="534"/>
      <c r="AA137" s="534"/>
    </row>
    <row r="138" spans="1:27" ht="14.25" customHeight="1">
      <c r="A138" s="654"/>
      <c r="B138" s="654"/>
      <c r="C138" s="534"/>
      <c r="D138" s="534"/>
      <c r="E138" s="534"/>
      <c r="F138" s="654"/>
      <c r="G138" s="654"/>
      <c r="H138" s="654"/>
      <c r="I138" s="654"/>
      <c r="J138" s="655"/>
      <c r="K138" s="654"/>
      <c r="L138" s="65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</row>
    <row r="139" spans="1:27" ht="14.25" customHeight="1">
      <c r="A139" s="654"/>
      <c r="B139" s="654"/>
      <c r="C139" s="534"/>
      <c r="D139" s="534"/>
      <c r="E139" s="534"/>
      <c r="F139" s="654"/>
      <c r="G139" s="654"/>
      <c r="H139" s="654"/>
      <c r="I139" s="654"/>
      <c r="J139" s="655"/>
      <c r="K139" s="654"/>
      <c r="L139" s="654"/>
      <c r="M139" s="534"/>
      <c r="N139" s="534"/>
      <c r="O139" s="534"/>
      <c r="P139" s="534"/>
      <c r="Q139" s="534"/>
      <c r="R139" s="534"/>
      <c r="S139" s="534"/>
      <c r="T139" s="534"/>
      <c r="U139" s="534"/>
      <c r="V139" s="534"/>
      <c r="W139" s="534"/>
      <c r="X139" s="534"/>
      <c r="Y139" s="534"/>
      <c r="Z139" s="534"/>
      <c r="AA139" s="534"/>
    </row>
    <row r="140" spans="1:27" ht="14.25" customHeight="1">
      <c r="A140" s="654"/>
      <c r="B140" s="654"/>
      <c r="C140" s="534"/>
      <c r="D140" s="534"/>
      <c r="E140" s="534"/>
      <c r="F140" s="654"/>
      <c r="G140" s="654"/>
      <c r="H140" s="654"/>
      <c r="I140" s="654"/>
      <c r="J140" s="655"/>
      <c r="K140" s="654"/>
      <c r="L140" s="65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  <c r="AA140" s="534"/>
    </row>
    <row r="141" spans="1:27" ht="14.25" customHeight="1">
      <c r="A141" s="654"/>
      <c r="B141" s="654"/>
      <c r="C141" s="534"/>
      <c r="D141" s="534"/>
      <c r="E141" s="534"/>
      <c r="F141" s="654"/>
      <c r="G141" s="654"/>
      <c r="H141" s="654"/>
      <c r="I141" s="654"/>
      <c r="J141" s="655"/>
      <c r="K141" s="654"/>
      <c r="L141" s="654"/>
      <c r="M141" s="534"/>
      <c r="N141" s="534"/>
      <c r="O141" s="534"/>
      <c r="P141" s="534"/>
      <c r="Q141" s="534"/>
      <c r="R141" s="534"/>
      <c r="S141" s="534"/>
      <c r="T141" s="534"/>
      <c r="U141" s="534"/>
      <c r="V141" s="534"/>
      <c r="W141" s="534"/>
      <c r="X141" s="534"/>
      <c r="Y141" s="534"/>
      <c r="Z141" s="534"/>
      <c r="AA141" s="534"/>
    </row>
    <row r="142" spans="1:27" ht="14.25" customHeight="1">
      <c r="A142" s="654"/>
      <c r="B142" s="654"/>
      <c r="C142" s="534"/>
      <c r="D142" s="534"/>
      <c r="E142" s="534"/>
      <c r="F142" s="654"/>
      <c r="G142" s="654"/>
      <c r="H142" s="654"/>
      <c r="I142" s="654"/>
      <c r="J142" s="655"/>
      <c r="K142" s="654"/>
      <c r="L142" s="65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  <c r="AA142" s="534"/>
    </row>
    <row r="143" spans="1:27" ht="14.25" customHeight="1">
      <c r="A143" s="654"/>
      <c r="B143" s="654"/>
      <c r="C143" s="534"/>
      <c r="D143" s="534"/>
      <c r="E143" s="534"/>
      <c r="F143" s="654"/>
      <c r="G143" s="654"/>
      <c r="H143" s="654"/>
      <c r="I143" s="654"/>
      <c r="J143" s="655"/>
      <c r="K143" s="654"/>
      <c r="L143" s="654"/>
      <c r="M143" s="534"/>
      <c r="N143" s="534"/>
      <c r="O143" s="534"/>
      <c r="P143" s="534"/>
      <c r="Q143" s="534"/>
      <c r="R143" s="534"/>
      <c r="S143" s="534"/>
      <c r="T143" s="534"/>
      <c r="U143" s="534"/>
      <c r="V143" s="534"/>
      <c r="W143" s="534"/>
      <c r="X143" s="534"/>
      <c r="Y143" s="534"/>
      <c r="Z143" s="534"/>
      <c r="AA143" s="534"/>
    </row>
    <row r="144" spans="1:27" ht="14.25" customHeight="1">
      <c r="A144" s="654"/>
      <c r="B144" s="654"/>
      <c r="C144" s="534"/>
      <c r="D144" s="534"/>
      <c r="E144" s="534"/>
      <c r="F144" s="654"/>
      <c r="G144" s="654"/>
      <c r="H144" s="654"/>
      <c r="I144" s="654"/>
      <c r="J144" s="655"/>
      <c r="K144" s="654"/>
      <c r="L144" s="65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  <c r="AA144" s="534"/>
    </row>
    <row r="145" spans="1:27" ht="14.25" customHeight="1">
      <c r="A145" s="654"/>
      <c r="B145" s="654"/>
      <c r="C145" s="534"/>
      <c r="D145" s="534"/>
      <c r="E145" s="534"/>
      <c r="F145" s="654"/>
      <c r="G145" s="654"/>
      <c r="H145" s="654"/>
      <c r="I145" s="654"/>
      <c r="J145" s="655"/>
      <c r="K145" s="654"/>
      <c r="L145" s="654"/>
      <c r="M145" s="534"/>
      <c r="N145" s="534"/>
      <c r="O145" s="534"/>
      <c r="P145" s="534"/>
      <c r="Q145" s="534"/>
      <c r="R145" s="534"/>
      <c r="S145" s="534"/>
      <c r="T145" s="534"/>
      <c r="U145" s="534"/>
      <c r="V145" s="534"/>
      <c r="W145" s="534"/>
      <c r="X145" s="534"/>
      <c r="Y145" s="534"/>
      <c r="Z145" s="534"/>
      <c r="AA145" s="534"/>
    </row>
    <row r="146" spans="1:27" ht="14.25" customHeight="1">
      <c r="A146" s="654"/>
      <c r="B146" s="654"/>
      <c r="C146" s="534"/>
      <c r="D146" s="534"/>
      <c r="E146" s="534"/>
      <c r="F146" s="654"/>
      <c r="G146" s="654"/>
      <c r="H146" s="654"/>
      <c r="I146" s="654"/>
      <c r="J146" s="655"/>
      <c r="K146" s="654"/>
      <c r="L146" s="65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</row>
    <row r="147" spans="1:27" ht="14.25" customHeight="1">
      <c r="A147" s="654"/>
      <c r="B147" s="654"/>
      <c r="C147" s="534"/>
      <c r="D147" s="534"/>
      <c r="E147" s="534"/>
      <c r="F147" s="654"/>
      <c r="G147" s="654"/>
      <c r="H147" s="654"/>
      <c r="I147" s="654"/>
      <c r="J147" s="655"/>
      <c r="K147" s="654"/>
      <c r="L147" s="654"/>
      <c r="M147" s="534"/>
      <c r="N147" s="534"/>
      <c r="O147" s="534"/>
      <c r="P147" s="534"/>
      <c r="Q147" s="534"/>
      <c r="R147" s="534"/>
      <c r="S147" s="534"/>
      <c r="T147" s="534"/>
      <c r="U147" s="534"/>
      <c r="V147" s="534"/>
      <c r="W147" s="534"/>
      <c r="X147" s="534"/>
      <c r="Y147" s="534"/>
      <c r="Z147" s="534"/>
      <c r="AA147" s="534"/>
    </row>
    <row r="148" spans="1:27" ht="14.25" customHeight="1">
      <c r="A148" s="654"/>
      <c r="B148" s="654"/>
      <c r="C148" s="534"/>
      <c r="D148" s="534"/>
      <c r="E148" s="534"/>
      <c r="F148" s="654"/>
      <c r="G148" s="654"/>
      <c r="H148" s="654"/>
      <c r="I148" s="654"/>
      <c r="J148" s="655"/>
      <c r="K148" s="654"/>
      <c r="L148" s="65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</row>
    <row r="149" spans="1:27" ht="14.25" customHeight="1">
      <c r="A149" s="654"/>
      <c r="B149" s="654"/>
      <c r="C149" s="534"/>
      <c r="D149" s="534"/>
      <c r="E149" s="534"/>
      <c r="F149" s="654"/>
      <c r="G149" s="654"/>
      <c r="H149" s="654"/>
      <c r="I149" s="654"/>
      <c r="J149" s="655"/>
      <c r="K149" s="654"/>
      <c r="L149" s="654"/>
      <c r="M149" s="534"/>
      <c r="N149" s="534"/>
      <c r="O149" s="534"/>
      <c r="P149" s="534"/>
      <c r="Q149" s="534"/>
      <c r="R149" s="534"/>
      <c r="S149" s="534"/>
      <c r="T149" s="534"/>
      <c r="U149" s="534"/>
      <c r="V149" s="534"/>
      <c r="W149" s="534"/>
      <c r="X149" s="534"/>
      <c r="Y149" s="534"/>
      <c r="Z149" s="534"/>
      <c r="AA149" s="534"/>
    </row>
    <row r="150" spans="1:27" ht="14.25" customHeight="1">
      <c r="A150" s="654"/>
      <c r="B150" s="654"/>
      <c r="C150" s="534"/>
      <c r="D150" s="534"/>
      <c r="E150" s="534"/>
      <c r="F150" s="654"/>
      <c r="G150" s="654"/>
      <c r="H150" s="654"/>
      <c r="I150" s="654"/>
      <c r="J150" s="655"/>
      <c r="K150" s="654"/>
      <c r="L150" s="65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  <c r="AA150" s="534"/>
    </row>
    <row r="151" spans="1:27" ht="14.25" customHeight="1">
      <c r="A151" s="654"/>
      <c r="B151" s="654"/>
      <c r="C151" s="534"/>
      <c r="D151" s="534"/>
      <c r="E151" s="534"/>
      <c r="F151" s="654"/>
      <c r="G151" s="654"/>
      <c r="H151" s="654"/>
      <c r="I151" s="654"/>
      <c r="J151" s="655"/>
      <c r="K151" s="654"/>
      <c r="L151" s="654"/>
      <c r="M151" s="534"/>
      <c r="N151" s="534"/>
      <c r="O151" s="534"/>
      <c r="P151" s="534"/>
      <c r="Q151" s="534"/>
      <c r="R151" s="534"/>
      <c r="S151" s="534"/>
      <c r="T151" s="534"/>
      <c r="U151" s="534"/>
      <c r="V151" s="534"/>
      <c r="W151" s="534"/>
      <c r="X151" s="534"/>
      <c r="Y151" s="534"/>
      <c r="Z151" s="534"/>
      <c r="AA151" s="534"/>
    </row>
    <row r="152" spans="1:27" ht="14.25" customHeight="1">
      <c r="A152" s="654"/>
      <c r="B152" s="654"/>
      <c r="C152" s="534"/>
      <c r="D152" s="534"/>
      <c r="E152" s="534"/>
      <c r="F152" s="654"/>
      <c r="G152" s="654"/>
      <c r="H152" s="654"/>
      <c r="I152" s="654"/>
      <c r="J152" s="655"/>
      <c r="K152" s="654"/>
      <c r="L152" s="65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</row>
    <row r="153" spans="1:27" ht="14.25" customHeight="1">
      <c r="A153" s="654"/>
      <c r="B153" s="654"/>
      <c r="C153" s="534"/>
      <c r="D153" s="534"/>
      <c r="E153" s="534"/>
      <c r="F153" s="654"/>
      <c r="G153" s="654"/>
      <c r="H153" s="654"/>
      <c r="I153" s="654"/>
      <c r="J153" s="655"/>
      <c r="K153" s="654"/>
      <c r="L153" s="654"/>
      <c r="M153" s="534"/>
      <c r="N153" s="534"/>
      <c r="O153" s="534"/>
      <c r="P153" s="534"/>
      <c r="Q153" s="534"/>
      <c r="R153" s="534"/>
      <c r="S153" s="534"/>
      <c r="T153" s="534"/>
      <c r="U153" s="534"/>
      <c r="V153" s="534"/>
      <c r="W153" s="534"/>
      <c r="X153" s="534"/>
      <c r="Y153" s="534"/>
      <c r="Z153" s="534"/>
      <c r="AA153" s="534"/>
    </row>
    <row r="154" spans="1:27" ht="14.25" customHeight="1">
      <c r="A154" s="654"/>
      <c r="B154" s="654"/>
      <c r="C154" s="534"/>
      <c r="D154" s="534"/>
      <c r="E154" s="534"/>
      <c r="F154" s="654"/>
      <c r="G154" s="654"/>
      <c r="H154" s="654"/>
      <c r="I154" s="654"/>
      <c r="J154" s="655"/>
      <c r="K154" s="654"/>
      <c r="L154" s="65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  <c r="AA154" s="534"/>
    </row>
    <row r="155" spans="1:27" ht="14.25" customHeight="1">
      <c r="A155" s="654"/>
      <c r="B155" s="654"/>
      <c r="C155" s="534"/>
      <c r="D155" s="534"/>
      <c r="E155" s="534"/>
      <c r="F155" s="654"/>
      <c r="G155" s="654"/>
      <c r="H155" s="654"/>
      <c r="I155" s="654"/>
      <c r="J155" s="655"/>
      <c r="K155" s="654"/>
      <c r="L155" s="654"/>
      <c r="M155" s="534"/>
      <c r="N155" s="534"/>
      <c r="O155" s="534"/>
      <c r="P155" s="534"/>
      <c r="Q155" s="534"/>
      <c r="R155" s="534"/>
      <c r="S155" s="534"/>
      <c r="T155" s="534"/>
      <c r="U155" s="534"/>
      <c r="V155" s="534"/>
      <c r="W155" s="534"/>
      <c r="X155" s="534"/>
      <c r="Y155" s="534"/>
      <c r="Z155" s="534"/>
      <c r="AA155" s="534"/>
    </row>
    <row r="156" spans="1:27" ht="14.25" customHeight="1">
      <c r="A156" s="654"/>
      <c r="B156" s="654"/>
      <c r="C156" s="534"/>
      <c r="D156" s="534"/>
      <c r="E156" s="534"/>
      <c r="F156" s="654"/>
      <c r="G156" s="654"/>
      <c r="H156" s="654"/>
      <c r="I156" s="654"/>
      <c r="J156" s="655"/>
      <c r="K156" s="654"/>
      <c r="L156" s="65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</row>
    <row r="157" spans="1:27" ht="14.25" customHeight="1">
      <c r="A157" s="654"/>
      <c r="B157" s="654"/>
      <c r="C157" s="534"/>
      <c r="D157" s="534"/>
      <c r="E157" s="534"/>
      <c r="F157" s="654"/>
      <c r="G157" s="654"/>
      <c r="H157" s="654"/>
      <c r="I157" s="654"/>
      <c r="J157" s="655"/>
      <c r="K157" s="654"/>
      <c r="L157" s="654"/>
      <c r="M157" s="534"/>
      <c r="N157" s="534"/>
      <c r="O157" s="534"/>
      <c r="P157" s="534"/>
      <c r="Q157" s="534"/>
      <c r="R157" s="534"/>
      <c r="S157" s="534"/>
      <c r="T157" s="534"/>
      <c r="U157" s="534"/>
      <c r="V157" s="534"/>
      <c r="W157" s="534"/>
      <c r="X157" s="534"/>
      <c r="Y157" s="534"/>
      <c r="Z157" s="534"/>
      <c r="AA157" s="534"/>
    </row>
    <row r="158" spans="1:27" ht="14.25" customHeight="1">
      <c r="A158" s="654"/>
      <c r="B158" s="654"/>
      <c r="C158" s="534"/>
      <c r="D158" s="534"/>
      <c r="E158" s="534"/>
      <c r="F158" s="654"/>
      <c r="G158" s="654"/>
      <c r="H158" s="654"/>
      <c r="I158" s="654"/>
      <c r="J158" s="655"/>
      <c r="K158" s="654"/>
      <c r="L158" s="65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</row>
    <row r="159" spans="1:27" ht="14.25" customHeight="1">
      <c r="A159" s="654"/>
      <c r="B159" s="654"/>
      <c r="C159" s="534"/>
      <c r="D159" s="534"/>
      <c r="E159" s="534"/>
      <c r="F159" s="654"/>
      <c r="G159" s="654"/>
      <c r="H159" s="654"/>
      <c r="I159" s="654"/>
      <c r="J159" s="655"/>
      <c r="K159" s="654"/>
      <c r="L159" s="654"/>
      <c r="M159" s="534"/>
      <c r="N159" s="534"/>
      <c r="O159" s="534"/>
      <c r="P159" s="534"/>
      <c r="Q159" s="534"/>
      <c r="R159" s="534"/>
      <c r="S159" s="534"/>
      <c r="T159" s="534"/>
      <c r="U159" s="534"/>
      <c r="V159" s="534"/>
      <c r="W159" s="534"/>
      <c r="X159" s="534"/>
      <c r="Y159" s="534"/>
      <c r="Z159" s="534"/>
      <c r="AA159" s="534"/>
    </row>
    <row r="160" spans="1:27" ht="14.25" customHeight="1">
      <c r="A160" s="654"/>
      <c r="B160" s="654"/>
      <c r="C160" s="534"/>
      <c r="D160" s="534"/>
      <c r="E160" s="534"/>
      <c r="F160" s="654"/>
      <c r="G160" s="654"/>
      <c r="H160" s="654"/>
      <c r="I160" s="654"/>
      <c r="J160" s="655"/>
      <c r="K160" s="654"/>
      <c r="L160" s="65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</row>
    <row r="161" spans="1:27" ht="14.25" customHeight="1">
      <c r="A161" s="654"/>
      <c r="B161" s="654"/>
      <c r="C161" s="534"/>
      <c r="D161" s="534"/>
      <c r="E161" s="534"/>
      <c r="F161" s="654"/>
      <c r="G161" s="654"/>
      <c r="H161" s="654"/>
      <c r="I161" s="654"/>
      <c r="J161" s="655"/>
      <c r="K161" s="654"/>
      <c r="L161" s="654"/>
      <c r="M161" s="534"/>
      <c r="N161" s="534"/>
      <c r="O161" s="534"/>
      <c r="P161" s="534"/>
      <c r="Q161" s="534"/>
      <c r="R161" s="534"/>
      <c r="S161" s="534"/>
      <c r="T161" s="534"/>
      <c r="U161" s="534"/>
      <c r="V161" s="534"/>
      <c r="W161" s="534"/>
      <c r="X161" s="534"/>
      <c r="Y161" s="534"/>
      <c r="Z161" s="534"/>
      <c r="AA161" s="534"/>
    </row>
    <row r="162" spans="1:27" ht="14.25" customHeight="1">
      <c r="A162" s="654"/>
      <c r="B162" s="654"/>
      <c r="C162" s="534"/>
      <c r="D162" s="534"/>
      <c r="E162" s="534"/>
      <c r="F162" s="654"/>
      <c r="G162" s="654"/>
      <c r="H162" s="654"/>
      <c r="I162" s="654"/>
      <c r="J162" s="655"/>
      <c r="K162" s="654"/>
      <c r="L162" s="654"/>
      <c r="M162" s="534"/>
      <c r="N162" s="534"/>
      <c r="O162" s="534"/>
      <c r="P162" s="534"/>
      <c r="Q162" s="534"/>
      <c r="R162" s="534"/>
      <c r="S162" s="534"/>
      <c r="T162" s="534"/>
      <c r="U162" s="534"/>
      <c r="V162" s="534"/>
      <c r="W162" s="534"/>
      <c r="X162" s="534"/>
      <c r="Y162" s="534"/>
      <c r="Z162" s="534"/>
      <c r="AA162" s="534"/>
    </row>
    <row r="163" spans="1:27" ht="14.25" customHeight="1">
      <c r="A163" s="654"/>
      <c r="B163" s="654"/>
      <c r="C163" s="534"/>
      <c r="D163" s="534"/>
      <c r="E163" s="534"/>
      <c r="F163" s="654"/>
      <c r="G163" s="654"/>
      <c r="H163" s="654"/>
      <c r="I163" s="654"/>
      <c r="J163" s="655"/>
      <c r="K163" s="654"/>
      <c r="L163" s="654"/>
      <c r="M163" s="534"/>
      <c r="N163" s="534"/>
      <c r="O163" s="534"/>
      <c r="P163" s="534"/>
      <c r="Q163" s="534"/>
      <c r="R163" s="534"/>
      <c r="S163" s="534"/>
      <c r="T163" s="534"/>
      <c r="U163" s="534"/>
      <c r="V163" s="534"/>
      <c r="W163" s="534"/>
      <c r="X163" s="534"/>
      <c r="Y163" s="534"/>
      <c r="Z163" s="534"/>
      <c r="AA163" s="534"/>
    </row>
    <row r="164" spans="1:27" ht="14.25" customHeight="1">
      <c r="A164" s="654"/>
      <c r="B164" s="654"/>
      <c r="C164" s="534"/>
      <c r="D164" s="534"/>
      <c r="E164" s="534"/>
      <c r="F164" s="654"/>
      <c r="G164" s="654"/>
      <c r="H164" s="654"/>
      <c r="I164" s="654"/>
      <c r="J164" s="655"/>
      <c r="K164" s="654"/>
      <c r="L164" s="654"/>
      <c r="M164" s="534"/>
      <c r="N164" s="534"/>
      <c r="O164" s="534"/>
      <c r="P164" s="534"/>
      <c r="Q164" s="534"/>
      <c r="R164" s="534"/>
      <c r="S164" s="534"/>
      <c r="T164" s="534"/>
      <c r="U164" s="534"/>
      <c r="V164" s="534"/>
      <c r="W164" s="534"/>
      <c r="X164" s="534"/>
      <c r="Y164" s="534"/>
      <c r="Z164" s="534"/>
      <c r="AA164" s="534"/>
    </row>
    <row r="165" spans="1:27" ht="14.25" customHeight="1">
      <c r="A165" s="654"/>
      <c r="B165" s="654"/>
      <c r="C165" s="534"/>
      <c r="D165" s="534"/>
      <c r="E165" s="534"/>
      <c r="F165" s="654"/>
      <c r="G165" s="654"/>
      <c r="H165" s="654"/>
      <c r="I165" s="654"/>
      <c r="J165" s="655"/>
      <c r="K165" s="654"/>
      <c r="L165" s="65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4"/>
      <c r="X165" s="534"/>
      <c r="Y165" s="534"/>
      <c r="Z165" s="534"/>
      <c r="AA165" s="534"/>
    </row>
    <row r="166" spans="1:27" ht="14.25" customHeight="1">
      <c r="A166" s="654"/>
      <c r="B166" s="654"/>
      <c r="C166" s="534"/>
      <c r="D166" s="534"/>
      <c r="E166" s="534"/>
      <c r="F166" s="654"/>
      <c r="G166" s="654"/>
      <c r="H166" s="654"/>
      <c r="I166" s="654"/>
      <c r="J166" s="655"/>
      <c r="K166" s="654"/>
      <c r="L166" s="65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  <c r="AA166" s="534"/>
    </row>
    <row r="167" spans="1:27" ht="14.25" customHeight="1">
      <c r="A167" s="654"/>
      <c r="B167" s="654"/>
      <c r="C167" s="534"/>
      <c r="D167" s="534"/>
      <c r="E167" s="534"/>
      <c r="F167" s="654"/>
      <c r="G167" s="654"/>
      <c r="H167" s="654"/>
      <c r="I167" s="654"/>
      <c r="J167" s="655"/>
      <c r="K167" s="654"/>
      <c r="L167" s="654"/>
      <c r="M167" s="534"/>
      <c r="N167" s="534"/>
      <c r="O167" s="534"/>
      <c r="P167" s="534"/>
      <c r="Q167" s="534"/>
      <c r="R167" s="534"/>
      <c r="S167" s="534"/>
      <c r="T167" s="534"/>
      <c r="U167" s="534"/>
      <c r="V167" s="534"/>
      <c r="W167" s="534"/>
      <c r="X167" s="534"/>
      <c r="Y167" s="534"/>
      <c r="Z167" s="534"/>
      <c r="AA167" s="534"/>
    </row>
    <row r="168" spans="1:27" ht="14.25" customHeight="1">
      <c r="A168" s="654"/>
      <c r="B168" s="654"/>
      <c r="C168" s="534"/>
      <c r="D168" s="534"/>
      <c r="E168" s="534"/>
      <c r="F168" s="654"/>
      <c r="G168" s="654"/>
      <c r="H168" s="654"/>
      <c r="I168" s="654"/>
      <c r="J168" s="655"/>
      <c r="K168" s="654"/>
      <c r="L168" s="654"/>
      <c r="M168" s="534"/>
      <c r="N168" s="534"/>
      <c r="O168" s="534"/>
      <c r="P168" s="534"/>
      <c r="Q168" s="534"/>
      <c r="R168" s="534"/>
      <c r="S168" s="534"/>
      <c r="T168" s="534"/>
      <c r="U168" s="534"/>
      <c r="V168" s="534"/>
      <c r="W168" s="534"/>
      <c r="X168" s="534"/>
      <c r="Y168" s="534"/>
      <c r="Z168" s="534"/>
      <c r="AA168" s="534"/>
    </row>
    <row r="169" spans="1:27" ht="14.25" customHeight="1">
      <c r="A169" s="654"/>
      <c r="B169" s="654"/>
      <c r="C169" s="534"/>
      <c r="D169" s="534"/>
      <c r="E169" s="534"/>
      <c r="F169" s="654"/>
      <c r="G169" s="654"/>
      <c r="H169" s="654"/>
      <c r="I169" s="654"/>
      <c r="J169" s="655"/>
      <c r="K169" s="654"/>
      <c r="L169" s="654"/>
      <c r="M169" s="534"/>
      <c r="N169" s="534"/>
      <c r="O169" s="534"/>
      <c r="P169" s="534"/>
      <c r="Q169" s="534"/>
      <c r="R169" s="534"/>
      <c r="S169" s="534"/>
      <c r="T169" s="534"/>
      <c r="U169" s="534"/>
      <c r="V169" s="534"/>
      <c r="W169" s="534"/>
      <c r="X169" s="534"/>
      <c r="Y169" s="534"/>
      <c r="Z169" s="534"/>
      <c r="AA169" s="534"/>
    </row>
    <row r="170" spans="1:27" ht="14.25" customHeight="1">
      <c r="A170" s="654"/>
      <c r="B170" s="654"/>
      <c r="C170" s="534"/>
      <c r="D170" s="534"/>
      <c r="E170" s="534"/>
      <c r="F170" s="654"/>
      <c r="G170" s="654"/>
      <c r="H170" s="654"/>
      <c r="I170" s="654"/>
      <c r="J170" s="655"/>
      <c r="K170" s="654"/>
      <c r="L170" s="654"/>
      <c r="M170" s="534"/>
      <c r="N170" s="534"/>
      <c r="O170" s="534"/>
      <c r="P170" s="534"/>
      <c r="Q170" s="534"/>
      <c r="R170" s="534"/>
      <c r="S170" s="534"/>
      <c r="T170" s="534"/>
      <c r="U170" s="534"/>
      <c r="V170" s="534"/>
      <c r="W170" s="534"/>
      <c r="X170" s="534"/>
      <c r="Y170" s="534"/>
      <c r="Z170" s="534"/>
      <c r="AA170" s="534"/>
    </row>
    <row r="171" spans="1:27" ht="14.25" customHeight="1">
      <c r="A171" s="654"/>
      <c r="B171" s="654"/>
      <c r="C171" s="534"/>
      <c r="D171" s="534"/>
      <c r="E171" s="534"/>
      <c r="F171" s="654"/>
      <c r="G171" s="654"/>
      <c r="H171" s="654"/>
      <c r="I171" s="654"/>
      <c r="J171" s="655"/>
      <c r="K171" s="654"/>
      <c r="L171" s="654"/>
      <c r="M171" s="534"/>
      <c r="N171" s="534"/>
      <c r="O171" s="534"/>
      <c r="P171" s="534"/>
      <c r="Q171" s="534"/>
      <c r="R171" s="534"/>
      <c r="S171" s="534"/>
      <c r="T171" s="534"/>
      <c r="U171" s="534"/>
      <c r="V171" s="534"/>
      <c r="W171" s="534"/>
      <c r="X171" s="534"/>
      <c r="Y171" s="534"/>
      <c r="Z171" s="534"/>
      <c r="AA171" s="534"/>
    </row>
    <row r="172" spans="1:27" ht="14.25" customHeight="1">
      <c r="A172" s="654"/>
      <c r="B172" s="654"/>
      <c r="C172" s="534"/>
      <c r="D172" s="534"/>
      <c r="E172" s="534"/>
      <c r="F172" s="654"/>
      <c r="G172" s="654"/>
      <c r="H172" s="654"/>
      <c r="I172" s="654"/>
      <c r="J172" s="655"/>
      <c r="K172" s="654"/>
      <c r="L172" s="65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</row>
    <row r="173" spans="1:27" ht="14.25" customHeight="1">
      <c r="A173" s="654"/>
      <c r="B173" s="654"/>
      <c r="C173" s="534"/>
      <c r="D173" s="534"/>
      <c r="E173" s="534"/>
      <c r="F173" s="654"/>
      <c r="G173" s="654"/>
      <c r="H173" s="654"/>
      <c r="I173" s="654"/>
      <c r="J173" s="655"/>
      <c r="K173" s="654"/>
      <c r="L173" s="654"/>
      <c r="M173" s="534"/>
      <c r="N173" s="534"/>
      <c r="O173" s="534"/>
      <c r="P173" s="534"/>
      <c r="Q173" s="534"/>
      <c r="R173" s="534"/>
      <c r="S173" s="534"/>
      <c r="T173" s="534"/>
      <c r="U173" s="534"/>
      <c r="V173" s="534"/>
      <c r="W173" s="534"/>
      <c r="X173" s="534"/>
      <c r="Y173" s="534"/>
      <c r="Z173" s="534"/>
      <c r="AA173" s="534"/>
    </row>
    <row r="174" spans="1:27" ht="14.25" customHeight="1">
      <c r="A174" s="654"/>
      <c r="B174" s="654"/>
      <c r="C174" s="534"/>
      <c r="D174" s="534"/>
      <c r="E174" s="534"/>
      <c r="F174" s="654"/>
      <c r="G174" s="654"/>
      <c r="H174" s="654"/>
      <c r="I174" s="654"/>
      <c r="J174" s="655"/>
      <c r="K174" s="654"/>
      <c r="L174" s="65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</row>
    <row r="175" spans="1:27" ht="14.25" customHeight="1">
      <c r="A175" s="654"/>
      <c r="B175" s="654"/>
      <c r="C175" s="534"/>
      <c r="D175" s="534"/>
      <c r="E175" s="534"/>
      <c r="F175" s="654"/>
      <c r="G175" s="654"/>
      <c r="H175" s="654"/>
      <c r="I175" s="654"/>
      <c r="J175" s="655"/>
      <c r="K175" s="654"/>
      <c r="L175" s="654"/>
      <c r="M175" s="534"/>
      <c r="N175" s="534"/>
      <c r="O175" s="534"/>
      <c r="P175" s="534"/>
      <c r="Q175" s="534"/>
      <c r="R175" s="534"/>
      <c r="S175" s="534"/>
      <c r="T175" s="534"/>
      <c r="U175" s="534"/>
      <c r="V175" s="534"/>
      <c r="W175" s="534"/>
      <c r="X175" s="534"/>
      <c r="Y175" s="534"/>
      <c r="Z175" s="534"/>
      <c r="AA175" s="534"/>
    </row>
    <row r="176" spans="1:27" ht="14.25" customHeight="1">
      <c r="A176" s="654"/>
      <c r="B176" s="654"/>
      <c r="C176" s="534"/>
      <c r="D176" s="534"/>
      <c r="E176" s="534"/>
      <c r="F176" s="654"/>
      <c r="G176" s="654"/>
      <c r="H176" s="654"/>
      <c r="I176" s="654"/>
      <c r="J176" s="655"/>
      <c r="K176" s="654"/>
      <c r="L176" s="654"/>
      <c r="M176" s="534"/>
      <c r="N176" s="534"/>
      <c r="O176" s="534"/>
      <c r="P176" s="534"/>
      <c r="Q176" s="534"/>
      <c r="R176" s="534"/>
      <c r="S176" s="534"/>
      <c r="T176" s="534"/>
      <c r="U176" s="534"/>
      <c r="V176" s="534"/>
      <c r="W176" s="534"/>
      <c r="X176" s="534"/>
      <c r="Y176" s="534"/>
      <c r="Z176" s="534"/>
      <c r="AA176" s="534"/>
    </row>
    <row r="177" spans="1:27" ht="14.25" customHeight="1">
      <c r="A177" s="654"/>
      <c r="B177" s="654"/>
      <c r="C177" s="534"/>
      <c r="D177" s="534"/>
      <c r="E177" s="534"/>
      <c r="F177" s="654"/>
      <c r="G177" s="654"/>
      <c r="H177" s="654"/>
      <c r="I177" s="654"/>
      <c r="J177" s="655"/>
      <c r="K177" s="654"/>
      <c r="L177" s="654"/>
      <c r="M177" s="534"/>
      <c r="N177" s="534"/>
      <c r="O177" s="534"/>
      <c r="P177" s="534"/>
      <c r="Q177" s="534"/>
      <c r="R177" s="534"/>
      <c r="S177" s="534"/>
      <c r="T177" s="534"/>
      <c r="U177" s="534"/>
      <c r="V177" s="534"/>
      <c r="W177" s="534"/>
      <c r="X177" s="534"/>
      <c r="Y177" s="534"/>
      <c r="Z177" s="534"/>
      <c r="AA177" s="534"/>
    </row>
    <row r="178" spans="1:27" ht="14.25" customHeight="1">
      <c r="A178" s="654"/>
      <c r="B178" s="654"/>
      <c r="C178" s="534"/>
      <c r="D178" s="534"/>
      <c r="E178" s="534"/>
      <c r="F178" s="654"/>
      <c r="G178" s="654"/>
      <c r="H178" s="654"/>
      <c r="I178" s="654"/>
      <c r="J178" s="655"/>
      <c r="K178" s="654"/>
      <c r="L178" s="654"/>
      <c r="M178" s="534"/>
      <c r="N178" s="534"/>
      <c r="O178" s="534"/>
      <c r="P178" s="534"/>
      <c r="Q178" s="534"/>
      <c r="R178" s="534"/>
      <c r="S178" s="534"/>
      <c r="T178" s="534"/>
      <c r="U178" s="534"/>
      <c r="V178" s="534"/>
      <c r="W178" s="534"/>
      <c r="X178" s="534"/>
      <c r="Y178" s="534"/>
      <c r="Z178" s="534"/>
      <c r="AA178" s="534"/>
    </row>
    <row r="179" spans="1:27" ht="14.25" customHeight="1">
      <c r="A179" s="654"/>
      <c r="B179" s="654"/>
      <c r="C179" s="534"/>
      <c r="D179" s="534"/>
      <c r="E179" s="534"/>
      <c r="F179" s="654"/>
      <c r="G179" s="654"/>
      <c r="H179" s="654"/>
      <c r="I179" s="654"/>
      <c r="J179" s="655"/>
      <c r="K179" s="654"/>
      <c r="L179" s="654"/>
      <c r="M179" s="534"/>
      <c r="N179" s="534"/>
      <c r="O179" s="534"/>
      <c r="P179" s="534"/>
      <c r="Q179" s="534"/>
      <c r="R179" s="534"/>
      <c r="S179" s="534"/>
      <c r="T179" s="534"/>
      <c r="U179" s="534"/>
      <c r="V179" s="534"/>
      <c r="W179" s="534"/>
      <c r="X179" s="534"/>
      <c r="Y179" s="534"/>
      <c r="Z179" s="534"/>
      <c r="AA179" s="534"/>
    </row>
    <row r="180" spans="1:27" ht="14.25" customHeight="1">
      <c r="A180" s="654"/>
      <c r="B180" s="654"/>
      <c r="C180" s="534"/>
      <c r="D180" s="534"/>
      <c r="E180" s="534"/>
      <c r="F180" s="654"/>
      <c r="G180" s="654"/>
      <c r="H180" s="654"/>
      <c r="I180" s="654"/>
      <c r="J180" s="655"/>
      <c r="K180" s="654"/>
      <c r="L180" s="654"/>
      <c r="M180" s="534"/>
      <c r="N180" s="534"/>
      <c r="O180" s="534"/>
      <c r="P180" s="534"/>
      <c r="Q180" s="534"/>
      <c r="R180" s="534"/>
      <c r="S180" s="534"/>
      <c r="T180" s="534"/>
      <c r="U180" s="534"/>
      <c r="V180" s="534"/>
      <c r="W180" s="534"/>
      <c r="X180" s="534"/>
      <c r="Y180" s="534"/>
      <c r="Z180" s="534"/>
      <c r="AA180" s="534"/>
    </row>
    <row r="181" spans="1:27" ht="14.25" customHeight="1">
      <c r="A181" s="654"/>
      <c r="B181" s="654"/>
      <c r="C181" s="534"/>
      <c r="D181" s="534"/>
      <c r="E181" s="534"/>
      <c r="F181" s="654"/>
      <c r="G181" s="654"/>
      <c r="H181" s="654"/>
      <c r="I181" s="654"/>
      <c r="J181" s="655"/>
      <c r="K181" s="654"/>
      <c r="L181" s="654"/>
      <c r="M181" s="534"/>
      <c r="N181" s="534"/>
      <c r="O181" s="534"/>
      <c r="P181" s="534"/>
      <c r="Q181" s="534"/>
      <c r="R181" s="534"/>
      <c r="S181" s="534"/>
      <c r="T181" s="534"/>
      <c r="U181" s="534"/>
      <c r="V181" s="534"/>
      <c r="W181" s="534"/>
      <c r="X181" s="534"/>
      <c r="Y181" s="534"/>
      <c r="Z181" s="534"/>
      <c r="AA181" s="534"/>
    </row>
    <row r="182" spans="1:27" ht="14.25" customHeight="1">
      <c r="A182" s="654"/>
      <c r="B182" s="654"/>
      <c r="C182" s="534"/>
      <c r="D182" s="534"/>
      <c r="E182" s="534"/>
      <c r="F182" s="654"/>
      <c r="G182" s="654"/>
      <c r="H182" s="654"/>
      <c r="I182" s="654"/>
      <c r="J182" s="655"/>
      <c r="K182" s="654"/>
      <c r="L182" s="654"/>
      <c r="M182" s="534"/>
      <c r="N182" s="534"/>
      <c r="O182" s="534"/>
      <c r="P182" s="534"/>
      <c r="Q182" s="534"/>
      <c r="R182" s="534"/>
      <c r="S182" s="534"/>
      <c r="T182" s="534"/>
      <c r="U182" s="534"/>
      <c r="V182" s="534"/>
      <c r="W182" s="534"/>
      <c r="X182" s="534"/>
      <c r="Y182" s="534"/>
      <c r="Z182" s="534"/>
      <c r="AA182" s="534"/>
    </row>
    <row r="183" spans="1:27" ht="14.25" customHeight="1">
      <c r="A183" s="654"/>
      <c r="B183" s="654"/>
      <c r="C183" s="534"/>
      <c r="D183" s="534"/>
      <c r="E183" s="534"/>
      <c r="F183" s="654"/>
      <c r="G183" s="654"/>
      <c r="H183" s="654"/>
      <c r="I183" s="654"/>
      <c r="J183" s="655"/>
      <c r="K183" s="654"/>
      <c r="L183" s="654"/>
      <c r="M183" s="534"/>
      <c r="N183" s="534"/>
      <c r="O183" s="534"/>
      <c r="P183" s="534"/>
      <c r="Q183" s="534"/>
      <c r="R183" s="534"/>
      <c r="S183" s="534"/>
      <c r="T183" s="534"/>
      <c r="U183" s="534"/>
      <c r="V183" s="534"/>
      <c r="W183" s="534"/>
      <c r="X183" s="534"/>
      <c r="Y183" s="534"/>
      <c r="Z183" s="534"/>
      <c r="AA183" s="534"/>
    </row>
    <row r="184" spans="1:27" ht="14.25" customHeight="1">
      <c r="A184" s="654"/>
      <c r="B184" s="654"/>
      <c r="C184" s="534"/>
      <c r="D184" s="534"/>
      <c r="E184" s="534"/>
      <c r="F184" s="654"/>
      <c r="G184" s="654"/>
      <c r="H184" s="654"/>
      <c r="I184" s="654"/>
      <c r="J184" s="655"/>
      <c r="K184" s="654"/>
      <c r="L184" s="654"/>
      <c r="M184" s="534"/>
      <c r="N184" s="534"/>
      <c r="O184" s="534"/>
      <c r="P184" s="534"/>
      <c r="Q184" s="534"/>
      <c r="R184" s="534"/>
      <c r="S184" s="534"/>
      <c r="T184" s="534"/>
      <c r="U184" s="534"/>
      <c r="V184" s="534"/>
      <c r="W184" s="534"/>
      <c r="X184" s="534"/>
      <c r="Y184" s="534"/>
      <c r="Z184" s="534"/>
      <c r="AA184" s="534"/>
    </row>
    <row r="185" spans="1:27" ht="14.25" customHeight="1">
      <c r="A185" s="654"/>
      <c r="B185" s="654"/>
      <c r="C185" s="534"/>
      <c r="D185" s="534"/>
      <c r="E185" s="534"/>
      <c r="F185" s="654"/>
      <c r="G185" s="654"/>
      <c r="H185" s="654"/>
      <c r="I185" s="654"/>
      <c r="J185" s="655"/>
      <c r="K185" s="654"/>
      <c r="L185" s="654"/>
      <c r="M185" s="534"/>
      <c r="N185" s="534"/>
      <c r="O185" s="534"/>
      <c r="P185" s="534"/>
      <c r="Q185" s="534"/>
      <c r="R185" s="534"/>
      <c r="S185" s="534"/>
      <c r="T185" s="534"/>
      <c r="U185" s="534"/>
      <c r="V185" s="534"/>
      <c r="W185" s="534"/>
      <c r="X185" s="534"/>
      <c r="Y185" s="534"/>
      <c r="Z185" s="534"/>
      <c r="AA185" s="534"/>
    </row>
    <row r="186" spans="1:27" ht="14.25" customHeight="1">
      <c r="A186" s="654"/>
      <c r="B186" s="654"/>
      <c r="C186" s="534"/>
      <c r="D186" s="534"/>
      <c r="E186" s="534"/>
      <c r="F186" s="654"/>
      <c r="G186" s="654"/>
      <c r="H186" s="654"/>
      <c r="I186" s="654"/>
      <c r="J186" s="655"/>
      <c r="K186" s="654"/>
      <c r="L186" s="654"/>
      <c r="M186" s="534"/>
      <c r="N186" s="534"/>
      <c r="O186" s="534"/>
      <c r="P186" s="534"/>
      <c r="Q186" s="534"/>
      <c r="R186" s="534"/>
      <c r="S186" s="534"/>
      <c r="T186" s="534"/>
      <c r="U186" s="534"/>
      <c r="V186" s="534"/>
      <c r="W186" s="534"/>
      <c r="X186" s="534"/>
      <c r="Y186" s="534"/>
      <c r="Z186" s="534"/>
      <c r="AA186" s="534"/>
    </row>
    <row r="187" spans="1:27" ht="14.25" customHeight="1">
      <c r="A187" s="654"/>
      <c r="B187" s="654"/>
      <c r="C187" s="534"/>
      <c r="D187" s="534"/>
      <c r="E187" s="534"/>
      <c r="F187" s="654"/>
      <c r="G187" s="654"/>
      <c r="H187" s="654"/>
      <c r="I187" s="654"/>
      <c r="J187" s="655"/>
      <c r="K187" s="654"/>
      <c r="L187" s="654"/>
      <c r="M187" s="534"/>
      <c r="N187" s="534"/>
      <c r="O187" s="534"/>
      <c r="P187" s="534"/>
      <c r="Q187" s="534"/>
      <c r="R187" s="534"/>
      <c r="S187" s="534"/>
      <c r="T187" s="534"/>
      <c r="U187" s="534"/>
      <c r="V187" s="534"/>
      <c r="W187" s="534"/>
      <c r="X187" s="534"/>
      <c r="Y187" s="534"/>
      <c r="Z187" s="534"/>
      <c r="AA187" s="534"/>
    </row>
    <row r="188" spans="1:27" ht="14.25" customHeight="1">
      <c r="A188" s="654"/>
      <c r="B188" s="654"/>
      <c r="C188" s="534"/>
      <c r="D188" s="534"/>
      <c r="E188" s="534"/>
      <c r="F188" s="654"/>
      <c r="G188" s="654"/>
      <c r="H188" s="654"/>
      <c r="I188" s="654"/>
      <c r="J188" s="655"/>
      <c r="K188" s="654"/>
      <c r="L188" s="654"/>
      <c r="M188" s="534"/>
      <c r="N188" s="534"/>
      <c r="O188" s="534"/>
      <c r="P188" s="534"/>
      <c r="Q188" s="534"/>
      <c r="R188" s="534"/>
      <c r="S188" s="534"/>
      <c r="T188" s="534"/>
      <c r="U188" s="534"/>
      <c r="V188" s="534"/>
      <c r="W188" s="534"/>
      <c r="X188" s="534"/>
      <c r="Y188" s="534"/>
      <c r="Z188" s="534"/>
      <c r="AA188" s="534"/>
    </row>
    <row r="189" spans="1:27" ht="14.25" customHeight="1">
      <c r="A189" s="654"/>
      <c r="B189" s="654"/>
      <c r="C189" s="534"/>
      <c r="D189" s="534"/>
      <c r="E189" s="534"/>
      <c r="F189" s="654"/>
      <c r="G189" s="654"/>
      <c r="H189" s="654"/>
      <c r="I189" s="654"/>
      <c r="J189" s="655"/>
      <c r="K189" s="654"/>
      <c r="L189" s="654"/>
      <c r="M189" s="534"/>
      <c r="N189" s="534"/>
      <c r="O189" s="534"/>
      <c r="P189" s="534"/>
      <c r="Q189" s="534"/>
      <c r="R189" s="534"/>
      <c r="S189" s="534"/>
      <c r="T189" s="534"/>
      <c r="U189" s="534"/>
      <c r="V189" s="534"/>
      <c r="W189" s="534"/>
      <c r="X189" s="534"/>
      <c r="Y189" s="534"/>
      <c r="Z189" s="534"/>
      <c r="AA189" s="534"/>
    </row>
    <row r="190" spans="1:27" ht="14.25" customHeight="1">
      <c r="A190" s="654"/>
      <c r="B190" s="654"/>
      <c r="C190" s="534"/>
      <c r="D190" s="534"/>
      <c r="E190" s="534"/>
      <c r="F190" s="654"/>
      <c r="G190" s="654"/>
      <c r="H190" s="654"/>
      <c r="I190" s="654"/>
      <c r="J190" s="655"/>
      <c r="K190" s="654"/>
      <c r="L190" s="654"/>
      <c r="M190" s="534"/>
      <c r="N190" s="534"/>
      <c r="O190" s="534"/>
      <c r="P190" s="534"/>
      <c r="Q190" s="534"/>
      <c r="R190" s="534"/>
      <c r="S190" s="534"/>
      <c r="T190" s="534"/>
      <c r="U190" s="534"/>
      <c r="V190" s="534"/>
      <c r="W190" s="534"/>
      <c r="X190" s="534"/>
      <c r="Y190" s="534"/>
      <c r="Z190" s="534"/>
      <c r="AA190" s="534"/>
    </row>
    <row r="191" spans="1:27" ht="14.25" customHeight="1">
      <c r="A191" s="654"/>
      <c r="B191" s="654"/>
      <c r="C191" s="534"/>
      <c r="D191" s="534"/>
      <c r="E191" s="534"/>
      <c r="F191" s="654"/>
      <c r="G191" s="654"/>
      <c r="H191" s="654"/>
      <c r="I191" s="654"/>
      <c r="J191" s="655"/>
      <c r="K191" s="654"/>
      <c r="L191" s="654"/>
      <c r="M191" s="534"/>
      <c r="N191" s="534"/>
      <c r="O191" s="534"/>
      <c r="P191" s="534"/>
      <c r="Q191" s="534"/>
      <c r="R191" s="534"/>
      <c r="S191" s="534"/>
      <c r="T191" s="534"/>
      <c r="U191" s="534"/>
      <c r="V191" s="534"/>
      <c r="W191" s="534"/>
      <c r="X191" s="534"/>
      <c r="Y191" s="534"/>
      <c r="Z191" s="534"/>
      <c r="AA191" s="534"/>
    </row>
    <row r="192" spans="1:27" ht="14.25" customHeight="1">
      <c r="A192" s="654"/>
      <c r="B192" s="654"/>
      <c r="C192" s="534"/>
      <c r="D192" s="534"/>
      <c r="E192" s="534"/>
      <c r="F192" s="654"/>
      <c r="G192" s="654"/>
      <c r="H192" s="654"/>
      <c r="I192" s="654"/>
      <c r="J192" s="655"/>
      <c r="K192" s="654"/>
      <c r="L192" s="654"/>
      <c r="M192" s="534"/>
      <c r="N192" s="534"/>
      <c r="O192" s="534"/>
      <c r="P192" s="534"/>
      <c r="Q192" s="534"/>
      <c r="R192" s="534"/>
      <c r="S192" s="534"/>
      <c r="T192" s="534"/>
      <c r="U192" s="534"/>
      <c r="V192" s="534"/>
      <c r="W192" s="534"/>
      <c r="X192" s="534"/>
      <c r="Y192" s="534"/>
      <c r="Z192" s="534"/>
      <c r="AA192" s="534"/>
    </row>
    <row r="193" spans="1:27" ht="14.25" customHeight="1">
      <c r="A193" s="654"/>
      <c r="B193" s="654"/>
      <c r="C193" s="534"/>
      <c r="D193" s="534"/>
      <c r="E193" s="534"/>
      <c r="F193" s="654"/>
      <c r="G193" s="654"/>
      <c r="H193" s="654"/>
      <c r="I193" s="654"/>
      <c r="J193" s="655"/>
      <c r="K193" s="654"/>
      <c r="L193" s="654"/>
      <c r="M193" s="534"/>
      <c r="N193" s="534"/>
      <c r="O193" s="534"/>
      <c r="P193" s="534"/>
      <c r="Q193" s="534"/>
      <c r="R193" s="534"/>
      <c r="S193" s="534"/>
      <c r="T193" s="534"/>
      <c r="U193" s="534"/>
      <c r="V193" s="534"/>
      <c r="W193" s="534"/>
      <c r="X193" s="534"/>
      <c r="Y193" s="534"/>
      <c r="Z193" s="534"/>
      <c r="AA193" s="534"/>
    </row>
    <row r="194" spans="1:27" ht="14.25" customHeight="1">
      <c r="A194" s="654"/>
      <c r="B194" s="654"/>
      <c r="C194" s="534"/>
      <c r="D194" s="534"/>
      <c r="E194" s="534"/>
      <c r="F194" s="654"/>
      <c r="G194" s="654"/>
      <c r="H194" s="654"/>
      <c r="I194" s="654"/>
      <c r="J194" s="655"/>
      <c r="K194" s="654"/>
      <c r="L194" s="654"/>
      <c r="M194" s="534"/>
      <c r="N194" s="534"/>
      <c r="O194" s="534"/>
      <c r="P194" s="534"/>
      <c r="Q194" s="534"/>
      <c r="R194" s="534"/>
      <c r="S194" s="534"/>
      <c r="T194" s="534"/>
      <c r="U194" s="534"/>
      <c r="V194" s="534"/>
      <c r="W194" s="534"/>
      <c r="X194" s="534"/>
      <c r="Y194" s="534"/>
      <c r="Z194" s="534"/>
      <c r="AA194" s="534"/>
    </row>
    <row r="195" spans="1:27" ht="14.25" customHeight="1">
      <c r="A195" s="654"/>
      <c r="B195" s="654"/>
      <c r="C195" s="534"/>
      <c r="D195" s="534"/>
      <c r="E195" s="534"/>
      <c r="F195" s="654"/>
      <c r="G195" s="654"/>
      <c r="H195" s="654"/>
      <c r="I195" s="654"/>
      <c r="J195" s="655"/>
      <c r="K195" s="654"/>
      <c r="L195" s="654"/>
      <c r="M195" s="534"/>
      <c r="N195" s="534"/>
      <c r="O195" s="534"/>
      <c r="P195" s="534"/>
      <c r="Q195" s="534"/>
      <c r="R195" s="534"/>
      <c r="S195" s="534"/>
      <c r="T195" s="534"/>
      <c r="U195" s="534"/>
      <c r="V195" s="534"/>
      <c r="W195" s="534"/>
      <c r="X195" s="534"/>
      <c r="Y195" s="534"/>
      <c r="Z195" s="534"/>
      <c r="AA195" s="534"/>
    </row>
    <row r="196" spans="1:27" ht="14.25" customHeight="1">
      <c r="A196" s="654"/>
      <c r="B196" s="654"/>
      <c r="C196" s="534"/>
      <c r="D196" s="534"/>
      <c r="E196" s="534"/>
      <c r="F196" s="654"/>
      <c r="G196" s="654"/>
      <c r="H196" s="654"/>
      <c r="I196" s="654"/>
      <c r="J196" s="655"/>
      <c r="K196" s="654"/>
      <c r="L196" s="654"/>
      <c r="M196" s="534"/>
      <c r="N196" s="534"/>
      <c r="O196" s="534"/>
      <c r="P196" s="534"/>
      <c r="Q196" s="534"/>
      <c r="R196" s="534"/>
      <c r="S196" s="534"/>
      <c r="T196" s="534"/>
      <c r="U196" s="534"/>
      <c r="V196" s="534"/>
      <c r="W196" s="534"/>
      <c r="X196" s="534"/>
      <c r="Y196" s="534"/>
      <c r="Z196" s="534"/>
      <c r="AA196" s="534"/>
    </row>
    <row r="197" spans="1:27" ht="14.25" customHeight="1">
      <c r="A197" s="654"/>
      <c r="B197" s="654"/>
      <c r="C197" s="534"/>
      <c r="D197" s="534"/>
      <c r="E197" s="534"/>
      <c r="F197" s="654"/>
      <c r="G197" s="654"/>
      <c r="H197" s="654"/>
      <c r="I197" s="654"/>
      <c r="J197" s="655"/>
      <c r="K197" s="654"/>
      <c r="L197" s="654"/>
      <c r="M197" s="534"/>
      <c r="N197" s="534"/>
      <c r="O197" s="534"/>
      <c r="P197" s="534"/>
      <c r="Q197" s="534"/>
      <c r="R197" s="534"/>
      <c r="S197" s="534"/>
      <c r="T197" s="534"/>
      <c r="U197" s="534"/>
      <c r="V197" s="534"/>
      <c r="W197" s="534"/>
      <c r="X197" s="534"/>
      <c r="Y197" s="534"/>
      <c r="Z197" s="534"/>
      <c r="AA197" s="534"/>
    </row>
    <row r="198" spans="1:27" ht="14.25" customHeight="1">
      <c r="A198" s="654"/>
      <c r="B198" s="654"/>
      <c r="C198" s="534"/>
      <c r="D198" s="534"/>
      <c r="E198" s="534"/>
      <c r="F198" s="654"/>
      <c r="G198" s="654"/>
      <c r="H198" s="654"/>
      <c r="I198" s="654"/>
      <c r="J198" s="655"/>
      <c r="K198" s="654"/>
      <c r="L198" s="654"/>
      <c r="M198" s="534"/>
      <c r="N198" s="534"/>
      <c r="O198" s="534"/>
      <c r="P198" s="534"/>
      <c r="Q198" s="534"/>
      <c r="R198" s="534"/>
      <c r="S198" s="534"/>
      <c r="T198" s="534"/>
      <c r="U198" s="534"/>
      <c r="V198" s="534"/>
      <c r="W198" s="534"/>
      <c r="X198" s="534"/>
      <c r="Y198" s="534"/>
      <c r="Z198" s="534"/>
      <c r="AA198" s="534"/>
    </row>
    <row r="199" spans="1:27" ht="14.25" customHeight="1">
      <c r="A199" s="654"/>
      <c r="B199" s="654"/>
      <c r="C199" s="534"/>
      <c r="D199" s="534"/>
      <c r="E199" s="534"/>
      <c r="F199" s="654"/>
      <c r="G199" s="654"/>
      <c r="H199" s="654"/>
      <c r="I199" s="654"/>
      <c r="J199" s="655"/>
      <c r="K199" s="654"/>
      <c r="L199" s="654"/>
      <c r="M199" s="534"/>
      <c r="N199" s="534"/>
      <c r="O199" s="534"/>
      <c r="P199" s="534"/>
      <c r="Q199" s="534"/>
      <c r="R199" s="534"/>
      <c r="S199" s="534"/>
      <c r="T199" s="534"/>
      <c r="U199" s="534"/>
      <c r="V199" s="534"/>
      <c r="W199" s="534"/>
      <c r="X199" s="534"/>
      <c r="Y199" s="534"/>
      <c r="Z199" s="534"/>
      <c r="AA199" s="534"/>
    </row>
    <row r="200" spans="1:27" ht="14.25" customHeight="1">
      <c r="A200" s="654"/>
      <c r="B200" s="654"/>
      <c r="C200" s="534"/>
      <c r="D200" s="534"/>
      <c r="E200" s="534"/>
      <c r="F200" s="654"/>
      <c r="G200" s="654"/>
      <c r="H200" s="654"/>
      <c r="I200" s="654"/>
      <c r="J200" s="655"/>
      <c r="K200" s="654"/>
      <c r="L200" s="654"/>
      <c r="M200" s="534"/>
      <c r="N200" s="534"/>
      <c r="O200" s="534"/>
      <c r="P200" s="534"/>
      <c r="Q200" s="534"/>
      <c r="R200" s="534"/>
      <c r="S200" s="534"/>
      <c r="T200" s="534"/>
      <c r="U200" s="534"/>
      <c r="V200" s="534"/>
      <c r="W200" s="534"/>
      <c r="X200" s="534"/>
      <c r="Y200" s="534"/>
      <c r="Z200" s="534"/>
      <c r="AA200" s="534"/>
    </row>
    <row r="201" spans="1:27" ht="14.25" customHeight="1">
      <c r="A201" s="654"/>
      <c r="B201" s="654"/>
      <c r="C201" s="534"/>
      <c r="D201" s="534"/>
      <c r="E201" s="534"/>
      <c r="F201" s="654"/>
      <c r="G201" s="654"/>
      <c r="H201" s="654"/>
      <c r="I201" s="654"/>
      <c r="J201" s="655"/>
      <c r="K201" s="654"/>
      <c r="L201" s="654"/>
      <c r="M201" s="534"/>
      <c r="N201" s="534"/>
      <c r="O201" s="534"/>
      <c r="P201" s="534"/>
      <c r="Q201" s="534"/>
      <c r="R201" s="534"/>
      <c r="S201" s="534"/>
      <c r="T201" s="534"/>
      <c r="U201" s="534"/>
      <c r="V201" s="534"/>
      <c r="W201" s="534"/>
      <c r="X201" s="534"/>
      <c r="Y201" s="534"/>
      <c r="Z201" s="534"/>
      <c r="AA201" s="534"/>
    </row>
    <row r="202" spans="1:27" ht="14.25" customHeight="1">
      <c r="A202" s="654"/>
      <c r="B202" s="654"/>
      <c r="C202" s="534"/>
      <c r="D202" s="534"/>
      <c r="E202" s="534"/>
      <c r="F202" s="654"/>
      <c r="G202" s="654"/>
      <c r="H202" s="654"/>
      <c r="I202" s="654"/>
      <c r="J202" s="655"/>
      <c r="K202" s="654"/>
      <c r="L202" s="654"/>
      <c r="M202" s="534"/>
      <c r="N202" s="534"/>
      <c r="O202" s="534"/>
      <c r="P202" s="534"/>
      <c r="Q202" s="534"/>
      <c r="R202" s="534"/>
      <c r="S202" s="534"/>
      <c r="T202" s="534"/>
      <c r="U202" s="534"/>
      <c r="V202" s="534"/>
      <c r="W202" s="534"/>
      <c r="X202" s="534"/>
      <c r="Y202" s="534"/>
      <c r="Z202" s="534"/>
      <c r="AA202" s="534"/>
    </row>
    <row r="203" spans="1:27" ht="14.25" customHeight="1">
      <c r="A203" s="654"/>
      <c r="B203" s="654"/>
      <c r="C203" s="534"/>
      <c r="D203" s="534"/>
      <c r="E203" s="534"/>
      <c r="F203" s="654"/>
      <c r="G203" s="654"/>
      <c r="H203" s="654"/>
      <c r="I203" s="654"/>
      <c r="J203" s="655"/>
      <c r="K203" s="654"/>
      <c r="L203" s="654"/>
      <c r="M203" s="534"/>
      <c r="N203" s="534"/>
      <c r="O203" s="534"/>
      <c r="P203" s="534"/>
      <c r="Q203" s="534"/>
      <c r="R203" s="534"/>
      <c r="S203" s="534"/>
      <c r="T203" s="534"/>
      <c r="U203" s="534"/>
      <c r="V203" s="534"/>
      <c r="W203" s="534"/>
      <c r="X203" s="534"/>
      <c r="Y203" s="534"/>
      <c r="Z203" s="534"/>
      <c r="AA203" s="534"/>
    </row>
    <row r="204" spans="1:27" ht="14.25" customHeight="1">
      <c r="A204" s="654"/>
      <c r="B204" s="654"/>
      <c r="C204" s="534"/>
      <c r="D204" s="534"/>
      <c r="E204" s="534"/>
      <c r="F204" s="654"/>
      <c r="G204" s="654"/>
      <c r="H204" s="654"/>
      <c r="I204" s="654"/>
      <c r="J204" s="655"/>
      <c r="K204" s="654"/>
      <c r="L204" s="654"/>
      <c r="M204" s="534"/>
      <c r="N204" s="534"/>
      <c r="O204" s="534"/>
      <c r="P204" s="534"/>
      <c r="Q204" s="534"/>
      <c r="R204" s="534"/>
      <c r="S204" s="534"/>
      <c r="T204" s="534"/>
      <c r="U204" s="534"/>
      <c r="V204" s="534"/>
      <c r="W204" s="534"/>
      <c r="X204" s="534"/>
      <c r="Y204" s="534"/>
      <c r="Z204" s="534"/>
      <c r="AA204" s="534"/>
    </row>
    <row r="205" spans="1:27" ht="14.25" customHeight="1">
      <c r="A205" s="654"/>
      <c r="B205" s="654"/>
      <c r="C205" s="534"/>
      <c r="D205" s="534"/>
      <c r="E205" s="534"/>
      <c r="F205" s="654"/>
      <c r="G205" s="654"/>
      <c r="H205" s="654"/>
      <c r="I205" s="654"/>
      <c r="J205" s="655"/>
      <c r="K205" s="654"/>
      <c r="L205" s="654"/>
      <c r="M205" s="534"/>
      <c r="N205" s="534"/>
      <c r="O205" s="534"/>
      <c r="P205" s="534"/>
      <c r="Q205" s="534"/>
      <c r="R205" s="534"/>
      <c r="S205" s="534"/>
      <c r="T205" s="534"/>
      <c r="U205" s="534"/>
      <c r="V205" s="534"/>
      <c r="W205" s="534"/>
      <c r="X205" s="534"/>
      <c r="Y205" s="534"/>
      <c r="Z205" s="534"/>
      <c r="AA205" s="534"/>
    </row>
    <row r="206" spans="1:27" ht="14.25" customHeight="1">
      <c r="A206" s="654"/>
      <c r="B206" s="654"/>
      <c r="C206" s="534"/>
      <c r="D206" s="534"/>
      <c r="E206" s="534"/>
      <c r="F206" s="654"/>
      <c r="G206" s="654"/>
      <c r="H206" s="654"/>
      <c r="I206" s="654"/>
      <c r="J206" s="655"/>
      <c r="K206" s="654"/>
      <c r="L206" s="654"/>
      <c r="M206" s="534"/>
      <c r="N206" s="534"/>
      <c r="O206" s="534"/>
      <c r="P206" s="534"/>
      <c r="Q206" s="534"/>
      <c r="R206" s="534"/>
      <c r="S206" s="534"/>
      <c r="T206" s="534"/>
      <c r="U206" s="534"/>
      <c r="V206" s="534"/>
      <c r="W206" s="534"/>
      <c r="X206" s="534"/>
      <c r="Y206" s="534"/>
      <c r="Z206" s="534"/>
      <c r="AA206" s="534"/>
    </row>
    <row r="207" spans="1:27" ht="14.25" customHeight="1">
      <c r="A207" s="654"/>
      <c r="B207" s="654"/>
      <c r="C207" s="534"/>
      <c r="D207" s="534"/>
      <c r="E207" s="534"/>
      <c r="F207" s="654"/>
      <c r="G207" s="654"/>
      <c r="H207" s="654"/>
      <c r="I207" s="654"/>
      <c r="J207" s="655"/>
      <c r="K207" s="654"/>
      <c r="L207" s="654"/>
      <c r="M207" s="534"/>
      <c r="N207" s="534"/>
      <c r="O207" s="534"/>
      <c r="P207" s="534"/>
      <c r="Q207" s="534"/>
      <c r="R207" s="534"/>
      <c r="S207" s="534"/>
      <c r="T207" s="534"/>
      <c r="U207" s="534"/>
      <c r="V207" s="534"/>
      <c r="W207" s="534"/>
      <c r="X207" s="534"/>
      <c r="Y207" s="534"/>
      <c r="Z207" s="534"/>
      <c r="AA207" s="534"/>
    </row>
    <row r="208" spans="1:27" ht="14.25" customHeight="1">
      <c r="A208" s="654"/>
      <c r="B208" s="654"/>
      <c r="C208" s="534"/>
      <c r="D208" s="534"/>
      <c r="E208" s="534"/>
      <c r="F208" s="654"/>
      <c r="G208" s="654"/>
      <c r="H208" s="654"/>
      <c r="I208" s="654"/>
      <c r="J208" s="655"/>
      <c r="K208" s="654"/>
      <c r="L208" s="654"/>
      <c r="M208" s="534"/>
      <c r="N208" s="534"/>
      <c r="O208" s="534"/>
      <c r="P208" s="534"/>
      <c r="Q208" s="534"/>
      <c r="R208" s="534"/>
      <c r="S208" s="534"/>
      <c r="T208" s="534"/>
      <c r="U208" s="534"/>
      <c r="V208" s="534"/>
      <c r="W208" s="534"/>
      <c r="X208" s="534"/>
      <c r="Y208" s="534"/>
      <c r="Z208" s="534"/>
      <c r="AA208" s="534"/>
    </row>
    <row r="209" spans="1:27" ht="14.25" customHeight="1">
      <c r="A209" s="654"/>
      <c r="B209" s="654"/>
      <c r="C209" s="534"/>
      <c r="D209" s="534"/>
      <c r="E209" s="534"/>
      <c r="F209" s="654"/>
      <c r="G209" s="654"/>
      <c r="H209" s="654"/>
      <c r="I209" s="654"/>
      <c r="J209" s="655"/>
      <c r="K209" s="654"/>
      <c r="L209" s="654"/>
      <c r="M209" s="534"/>
      <c r="N209" s="534"/>
      <c r="O209" s="534"/>
      <c r="P209" s="534"/>
      <c r="Q209" s="534"/>
      <c r="R209" s="534"/>
      <c r="S209" s="534"/>
      <c r="T209" s="534"/>
      <c r="U209" s="534"/>
      <c r="V209" s="534"/>
      <c r="W209" s="534"/>
      <c r="X209" s="534"/>
      <c r="Y209" s="534"/>
      <c r="Z209" s="534"/>
      <c r="AA209" s="534"/>
    </row>
    <row r="210" spans="1:27" ht="14.25" customHeight="1">
      <c r="A210" s="654"/>
      <c r="B210" s="654"/>
      <c r="C210" s="534"/>
      <c r="D210" s="534"/>
      <c r="E210" s="534"/>
      <c r="F210" s="654"/>
      <c r="G210" s="654"/>
      <c r="H210" s="654"/>
      <c r="I210" s="654"/>
      <c r="J210" s="655"/>
      <c r="K210" s="654"/>
      <c r="L210" s="654"/>
      <c r="M210" s="534"/>
      <c r="N210" s="534"/>
      <c r="O210" s="534"/>
      <c r="P210" s="534"/>
      <c r="Q210" s="534"/>
      <c r="R210" s="534"/>
      <c r="S210" s="534"/>
      <c r="T210" s="534"/>
      <c r="U210" s="534"/>
      <c r="V210" s="534"/>
      <c r="W210" s="534"/>
      <c r="X210" s="534"/>
      <c r="Y210" s="534"/>
      <c r="Z210" s="534"/>
      <c r="AA210" s="534"/>
    </row>
    <row r="211" spans="1:27" ht="14.25" customHeight="1">
      <c r="A211" s="654"/>
      <c r="B211" s="654"/>
      <c r="C211" s="534"/>
      <c r="D211" s="534"/>
      <c r="E211" s="534"/>
      <c r="F211" s="654"/>
      <c r="G211" s="654"/>
      <c r="H211" s="654"/>
      <c r="I211" s="654"/>
      <c r="J211" s="655"/>
      <c r="K211" s="654"/>
      <c r="L211" s="654"/>
      <c r="M211" s="534"/>
      <c r="N211" s="534"/>
      <c r="O211" s="534"/>
      <c r="P211" s="534"/>
      <c r="Q211" s="534"/>
      <c r="R211" s="534"/>
      <c r="S211" s="534"/>
      <c r="T211" s="534"/>
      <c r="U211" s="534"/>
      <c r="V211" s="534"/>
      <c r="W211" s="534"/>
      <c r="X211" s="534"/>
      <c r="Y211" s="534"/>
      <c r="Z211" s="534"/>
      <c r="AA211" s="534"/>
    </row>
    <row r="212" spans="1:27" ht="14.25" customHeight="1">
      <c r="A212" s="654"/>
      <c r="B212" s="654"/>
      <c r="C212" s="534"/>
      <c r="D212" s="534"/>
      <c r="E212" s="534"/>
      <c r="F212" s="654"/>
      <c r="G212" s="654"/>
      <c r="H212" s="654"/>
      <c r="I212" s="654"/>
      <c r="J212" s="655"/>
      <c r="K212" s="654"/>
      <c r="L212" s="654"/>
      <c r="M212" s="534"/>
      <c r="N212" s="534"/>
      <c r="O212" s="534"/>
      <c r="P212" s="534"/>
      <c r="Q212" s="534"/>
      <c r="R212" s="534"/>
      <c r="S212" s="534"/>
      <c r="T212" s="534"/>
      <c r="U212" s="534"/>
      <c r="V212" s="534"/>
      <c r="W212" s="534"/>
      <c r="X212" s="534"/>
      <c r="Y212" s="534"/>
      <c r="Z212" s="534"/>
      <c r="AA212" s="534"/>
    </row>
    <row r="213" spans="1:27" ht="14.25" customHeight="1">
      <c r="A213" s="654"/>
      <c r="B213" s="654"/>
      <c r="C213" s="534"/>
      <c r="D213" s="534"/>
      <c r="E213" s="534"/>
      <c r="F213" s="654"/>
      <c r="G213" s="654"/>
      <c r="H213" s="654"/>
      <c r="I213" s="654"/>
      <c r="J213" s="655"/>
      <c r="K213" s="654"/>
      <c r="L213" s="654"/>
      <c r="M213" s="534"/>
      <c r="N213" s="534"/>
      <c r="O213" s="534"/>
      <c r="P213" s="534"/>
      <c r="Q213" s="534"/>
      <c r="R213" s="534"/>
      <c r="S213" s="534"/>
      <c r="T213" s="534"/>
      <c r="U213" s="534"/>
      <c r="V213" s="534"/>
      <c r="W213" s="534"/>
      <c r="X213" s="534"/>
      <c r="Y213" s="534"/>
      <c r="Z213" s="534"/>
      <c r="AA213" s="534"/>
    </row>
    <row r="214" spans="1:27" ht="14.25" customHeight="1">
      <c r="A214" s="654"/>
      <c r="B214" s="654"/>
      <c r="C214" s="534"/>
      <c r="D214" s="534"/>
      <c r="E214" s="534"/>
      <c r="F214" s="654"/>
      <c r="G214" s="654"/>
      <c r="H214" s="654"/>
      <c r="I214" s="654"/>
      <c r="J214" s="655"/>
      <c r="K214" s="654"/>
      <c r="L214" s="654"/>
      <c r="M214" s="534"/>
      <c r="N214" s="534"/>
      <c r="O214" s="534"/>
      <c r="P214" s="534"/>
      <c r="Q214" s="534"/>
      <c r="R214" s="534"/>
      <c r="S214" s="534"/>
      <c r="T214" s="534"/>
      <c r="U214" s="534"/>
      <c r="V214" s="534"/>
      <c r="W214" s="534"/>
      <c r="X214" s="534"/>
      <c r="Y214" s="534"/>
      <c r="Z214" s="534"/>
      <c r="AA214" s="534"/>
    </row>
    <row r="215" spans="1:27" ht="14.25" customHeight="1">
      <c r="A215" s="654"/>
      <c r="B215" s="654"/>
      <c r="C215" s="534"/>
      <c r="D215" s="534"/>
      <c r="E215" s="534"/>
      <c r="F215" s="654"/>
      <c r="G215" s="654"/>
      <c r="H215" s="654"/>
      <c r="I215" s="654"/>
      <c r="J215" s="655"/>
      <c r="K215" s="654"/>
      <c r="L215" s="654"/>
      <c r="M215" s="534"/>
      <c r="N215" s="534"/>
      <c r="O215" s="534"/>
      <c r="P215" s="534"/>
      <c r="Q215" s="534"/>
      <c r="R215" s="534"/>
      <c r="S215" s="534"/>
      <c r="T215" s="534"/>
      <c r="U215" s="534"/>
      <c r="V215" s="534"/>
      <c r="W215" s="534"/>
      <c r="X215" s="534"/>
      <c r="Y215" s="534"/>
      <c r="Z215" s="534"/>
      <c r="AA215" s="534"/>
    </row>
    <row r="216" spans="1:27" ht="14.25" customHeight="1">
      <c r="A216" s="654"/>
      <c r="B216" s="654"/>
      <c r="C216" s="534"/>
      <c r="D216" s="534"/>
      <c r="E216" s="534"/>
      <c r="F216" s="654"/>
      <c r="G216" s="654"/>
      <c r="H216" s="654"/>
      <c r="I216" s="654"/>
      <c r="J216" s="655"/>
      <c r="K216" s="654"/>
      <c r="L216" s="654"/>
      <c r="M216" s="534"/>
      <c r="N216" s="534"/>
      <c r="O216" s="534"/>
      <c r="P216" s="534"/>
      <c r="Q216" s="534"/>
      <c r="R216" s="534"/>
      <c r="S216" s="534"/>
      <c r="T216" s="534"/>
      <c r="U216" s="534"/>
      <c r="V216" s="534"/>
      <c r="W216" s="534"/>
      <c r="X216" s="534"/>
      <c r="Y216" s="534"/>
      <c r="Z216" s="534"/>
      <c r="AA216" s="534"/>
    </row>
    <row r="217" spans="1:27" ht="14.25" customHeight="1">
      <c r="A217" s="654"/>
      <c r="B217" s="654"/>
      <c r="C217" s="534"/>
      <c r="D217" s="534"/>
      <c r="E217" s="534"/>
      <c r="F217" s="654"/>
      <c r="G217" s="654"/>
      <c r="H217" s="654"/>
      <c r="I217" s="654"/>
      <c r="J217" s="655"/>
      <c r="K217" s="654"/>
      <c r="L217" s="654"/>
      <c r="M217" s="534"/>
      <c r="N217" s="534"/>
      <c r="O217" s="534"/>
      <c r="P217" s="534"/>
      <c r="Q217" s="534"/>
      <c r="R217" s="534"/>
      <c r="S217" s="534"/>
      <c r="T217" s="534"/>
      <c r="U217" s="534"/>
      <c r="V217" s="534"/>
      <c r="W217" s="534"/>
      <c r="X217" s="534"/>
      <c r="Y217" s="534"/>
      <c r="Z217" s="534"/>
      <c r="AA217" s="534"/>
    </row>
    <row r="218" spans="1:27" ht="14.25" customHeight="1">
      <c r="A218" s="654"/>
      <c r="B218" s="654"/>
      <c r="C218" s="534"/>
      <c r="D218" s="534"/>
      <c r="E218" s="534"/>
      <c r="F218" s="654"/>
      <c r="G218" s="654"/>
      <c r="H218" s="654"/>
      <c r="I218" s="654"/>
      <c r="J218" s="655"/>
      <c r="K218" s="654"/>
      <c r="L218" s="654"/>
      <c r="M218" s="534"/>
      <c r="N218" s="534"/>
      <c r="O218" s="534"/>
      <c r="P218" s="534"/>
      <c r="Q218" s="534"/>
      <c r="R218" s="534"/>
      <c r="S218" s="534"/>
      <c r="T218" s="534"/>
      <c r="U218" s="534"/>
      <c r="V218" s="534"/>
      <c r="W218" s="534"/>
      <c r="X218" s="534"/>
      <c r="Y218" s="534"/>
      <c r="Z218" s="534"/>
      <c r="AA218" s="534"/>
    </row>
    <row r="219" spans="1:27" ht="14.25" customHeight="1">
      <c r="A219" s="654"/>
      <c r="B219" s="654"/>
      <c r="C219" s="534"/>
      <c r="D219" s="534"/>
      <c r="E219" s="534"/>
      <c r="F219" s="654"/>
      <c r="G219" s="654"/>
      <c r="H219" s="654"/>
      <c r="I219" s="654"/>
      <c r="J219" s="655"/>
      <c r="K219" s="654"/>
      <c r="L219" s="654"/>
      <c r="M219" s="534"/>
      <c r="N219" s="534"/>
      <c r="O219" s="534"/>
      <c r="P219" s="534"/>
      <c r="Q219" s="534"/>
      <c r="R219" s="534"/>
      <c r="S219" s="534"/>
      <c r="T219" s="534"/>
      <c r="U219" s="534"/>
      <c r="V219" s="534"/>
      <c r="W219" s="534"/>
      <c r="X219" s="534"/>
      <c r="Y219" s="534"/>
      <c r="Z219" s="534"/>
      <c r="AA219" s="534"/>
    </row>
    <row r="220" spans="1:27" ht="14.25" customHeight="1">
      <c r="A220" s="654"/>
      <c r="B220" s="654"/>
      <c r="C220" s="534"/>
      <c r="D220" s="534"/>
      <c r="E220" s="534"/>
      <c r="F220" s="654"/>
      <c r="G220" s="654"/>
      <c r="H220" s="654"/>
      <c r="I220" s="654"/>
      <c r="J220" s="655"/>
      <c r="K220" s="654"/>
      <c r="L220" s="654"/>
      <c r="M220" s="534"/>
      <c r="N220" s="534"/>
      <c r="O220" s="534"/>
      <c r="P220" s="534"/>
      <c r="Q220" s="534"/>
      <c r="R220" s="534"/>
      <c r="S220" s="534"/>
      <c r="T220" s="534"/>
      <c r="U220" s="534"/>
      <c r="V220" s="534"/>
      <c r="W220" s="534"/>
      <c r="X220" s="534"/>
      <c r="Y220" s="534"/>
      <c r="Z220" s="534"/>
      <c r="AA220" s="534"/>
    </row>
    <row r="221" spans="1:27" ht="14.25" customHeight="1">
      <c r="A221" s="654"/>
      <c r="B221" s="654"/>
      <c r="C221" s="534"/>
      <c r="D221" s="534"/>
      <c r="E221" s="534"/>
      <c r="F221" s="654"/>
      <c r="G221" s="654"/>
      <c r="H221" s="654"/>
      <c r="I221" s="654"/>
      <c r="J221" s="655"/>
      <c r="K221" s="654"/>
      <c r="L221" s="654"/>
      <c r="M221" s="534"/>
      <c r="N221" s="534"/>
      <c r="O221" s="534"/>
      <c r="P221" s="534"/>
      <c r="Q221" s="534"/>
      <c r="R221" s="534"/>
      <c r="S221" s="534"/>
      <c r="T221" s="534"/>
      <c r="U221" s="534"/>
      <c r="V221" s="534"/>
      <c r="W221" s="534"/>
      <c r="X221" s="534"/>
      <c r="Y221" s="534"/>
      <c r="Z221" s="534"/>
      <c r="AA221" s="534"/>
    </row>
    <row r="222" spans="1:27" ht="14.25" customHeight="1">
      <c r="A222" s="654"/>
      <c r="B222" s="654"/>
      <c r="C222" s="534"/>
      <c r="D222" s="534"/>
      <c r="E222" s="534"/>
      <c r="F222" s="654"/>
      <c r="G222" s="654"/>
      <c r="H222" s="654"/>
      <c r="I222" s="654"/>
      <c r="J222" s="655"/>
      <c r="K222" s="654"/>
      <c r="L222" s="654"/>
      <c r="M222" s="534"/>
      <c r="N222" s="534"/>
      <c r="O222" s="534"/>
      <c r="P222" s="534"/>
      <c r="Q222" s="534"/>
      <c r="R222" s="534"/>
      <c r="S222" s="534"/>
      <c r="T222" s="534"/>
      <c r="U222" s="534"/>
      <c r="V222" s="534"/>
      <c r="W222" s="534"/>
      <c r="X222" s="534"/>
      <c r="Y222" s="534"/>
      <c r="Z222" s="534"/>
      <c r="AA222" s="534"/>
    </row>
    <row r="223" spans="1:27" ht="14.25" customHeight="1">
      <c r="A223" s="654"/>
      <c r="B223" s="654"/>
      <c r="C223" s="534"/>
      <c r="D223" s="534"/>
      <c r="E223" s="534"/>
      <c r="F223" s="654"/>
      <c r="G223" s="654"/>
      <c r="H223" s="654"/>
      <c r="I223" s="654"/>
      <c r="J223" s="655"/>
      <c r="K223" s="654"/>
      <c r="L223" s="654"/>
      <c r="M223" s="534"/>
      <c r="N223" s="534"/>
      <c r="O223" s="534"/>
      <c r="P223" s="534"/>
      <c r="Q223" s="534"/>
      <c r="R223" s="534"/>
      <c r="S223" s="534"/>
      <c r="T223" s="534"/>
      <c r="U223" s="534"/>
      <c r="V223" s="534"/>
      <c r="W223" s="534"/>
      <c r="X223" s="534"/>
      <c r="Y223" s="534"/>
      <c r="Z223" s="534"/>
      <c r="AA223" s="534"/>
    </row>
    <row r="224" spans="1:27" ht="14.25" customHeight="1">
      <c r="A224" s="654"/>
      <c r="B224" s="654"/>
      <c r="C224" s="534"/>
      <c r="D224" s="534"/>
      <c r="E224" s="534"/>
      <c r="F224" s="654"/>
      <c r="G224" s="654"/>
      <c r="H224" s="654"/>
      <c r="I224" s="654"/>
      <c r="J224" s="655"/>
      <c r="K224" s="654"/>
      <c r="L224" s="654"/>
      <c r="M224" s="534"/>
      <c r="N224" s="534"/>
      <c r="O224" s="534"/>
      <c r="P224" s="534"/>
      <c r="Q224" s="534"/>
      <c r="R224" s="534"/>
      <c r="S224" s="534"/>
      <c r="T224" s="534"/>
      <c r="U224" s="534"/>
      <c r="V224" s="534"/>
      <c r="W224" s="534"/>
      <c r="X224" s="534"/>
      <c r="Y224" s="534"/>
      <c r="Z224" s="534"/>
      <c r="AA224" s="534"/>
    </row>
    <row r="225" spans="1:27" ht="14.25" customHeight="1">
      <c r="A225" s="654"/>
      <c r="B225" s="654"/>
      <c r="C225" s="534"/>
      <c r="D225" s="534"/>
      <c r="E225" s="534"/>
      <c r="F225" s="654"/>
      <c r="G225" s="654"/>
      <c r="H225" s="654"/>
      <c r="I225" s="654"/>
      <c r="J225" s="655"/>
      <c r="K225" s="654"/>
      <c r="L225" s="654"/>
      <c r="M225" s="534"/>
      <c r="N225" s="534"/>
      <c r="O225" s="534"/>
      <c r="P225" s="534"/>
      <c r="Q225" s="534"/>
      <c r="R225" s="534"/>
      <c r="S225" s="534"/>
      <c r="T225" s="534"/>
      <c r="U225" s="534"/>
      <c r="V225" s="534"/>
      <c r="W225" s="534"/>
      <c r="X225" s="534"/>
      <c r="Y225" s="534"/>
      <c r="Z225" s="534"/>
      <c r="AA225" s="534"/>
    </row>
    <row r="226" spans="1:27" ht="14.25" customHeight="1">
      <c r="A226" s="654"/>
      <c r="B226" s="654"/>
      <c r="C226" s="534"/>
      <c r="D226" s="534"/>
      <c r="E226" s="534"/>
      <c r="F226" s="654"/>
      <c r="G226" s="654"/>
      <c r="H226" s="654"/>
      <c r="I226" s="654"/>
      <c r="J226" s="655"/>
      <c r="K226" s="654"/>
      <c r="L226" s="654"/>
      <c r="M226" s="534"/>
      <c r="N226" s="534"/>
      <c r="O226" s="534"/>
      <c r="P226" s="534"/>
      <c r="Q226" s="534"/>
      <c r="R226" s="534"/>
      <c r="S226" s="534"/>
      <c r="T226" s="534"/>
      <c r="U226" s="534"/>
      <c r="V226" s="534"/>
      <c r="W226" s="534"/>
      <c r="X226" s="534"/>
      <c r="Y226" s="534"/>
      <c r="Z226" s="534"/>
      <c r="AA226" s="534"/>
    </row>
    <row r="227" spans="1:27" ht="14.25" customHeight="1">
      <c r="A227" s="654"/>
      <c r="B227" s="654"/>
      <c r="C227" s="534"/>
      <c r="D227" s="534"/>
      <c r="E227" s="534"/>
      <c r="F227" s="654"/>
      <c r="G227" s="654"/>
      <c r="H227" s="654"/>
      <c r="I227" s="654"/>
      <c r="J227" s="655"/>
      <c r="K227" s="654"/>
      <c r="L227" s="654"/>
      <c r="M227" s="534"/>
      <c r="N227" s="534"/>
      <c r="O227" s="534"/>
      <c r="P227" s="534"/>
      <c r="Q227" s="534"/>
      <c r="R227" s="534"/>
      <c r="S227" s="534"/>
      <c r="T227" s="534"/>
      <c r="U227" s="534"/>
      <c r="V227" s="534"/>
      <c r="W227" s="534"/>
      <c r="X227" s="534"/>
      <c r="Y227" s="534"/>
      <c r="Z227" s="534"/>
      <c r="AA227" s="534"/>
    </row>
    <row r="228" spans="1:27" ht="14.25" customHeight="1">
      <c r="A228" s="654"/>
      <c r="B228" s="654"/>
      <c r="C228" s="534"/>
      <c r="D228" s="534"/>
      <c r="E228" s="534"/>
      <c r="F228" s="654"/>
      <c r="G228" s="654"/>
      <c r="H228" s="654"/>
      <c r="I228" s="654"/>
      <c r="J228" s="655"/>
      <c r="K228" s="654"/>
      <c r="L228" s="654"/>
      <c r="M228" s="534"/>
      <c r="N228" s="534"/>
      <c r="O228" s="534"/>
      <c r="P228" s="534"/>
      <c r="Q228" s="534"/>
      <c r="R228" s="534"/>
      <c r="S228" s="534"/>
      <c r="T228" s="534"/>
      <c r="U228" s="534"/>
      <c r="V228" s="534"/>
      <c r="W228" s="534"/>
      <c r="X228" s="534"/>
      <c r="Y228" s="534"/>
      <c r="Z228" s="534"/>
      <c r="AA228" s="534"/>
    </row>
    <row r="229" spans="1:27" ht="14.25" customHeight="1">
      <c r="A229" s="654"/>
      <c r="B229" s="654"/>
      <c r="C229" s="534"/>
      <c r="D229" s="534"/>
      <c r="E229" s="534"/>
      <c r="F229" s="654"/>
      <c r="G229" s="654"/>
      <c r="H229" s="654"/>
      <c r="I229" s="654"/>
      <c r="J229" s="655"/>
      <c r="K229" s="654"/>
      <c r="L229" s="654"/>
      <c r="M229" s="534"/>
      <c r="N229" s="534"/>
      <c r="O229" s="534"/>
      <c r="P229" s="534"/>
      <c r="Q229" s="534"/>
      <c r="R229" s="534"/>
      <c r="S229" s="534"/>
      <c r="T229" s="534"/>
      <c r="U229" s="534"/>
      <c r="V229" s="534"/>
      <c r="W229" s="534"/>
      <c r="X229" s="534"/>
      <c r="Y229" s="534"/>
      <c r="Z229" s="534"/>
      <c r="AA229" s="534"/>
    </row>
    <row r="230" spans="1:27" ht="14.25" customHeight="1">
      <c r="A230" s="654"/>
      <c r="B230" s="654"/>
      <c r="C230" s="534"/>
      <c r="D230" s="534"/>
      <c r="E230" s="534"/>
      <c r="F230" s="654"/>
      <c r="G230" s="654"/>
      <c r="H230" s="654"/>
      <c r="I230" s="654"/>
      <c r="J230" s="655"/>
      <c r="K230" s="654"/>
      <c r="L230" s="654"/>
      <c r="M230" s="534"/>
      <c r="N230" s="534"/>
      <c r="O230" s="534"/>
      <c r="P230" s="534"/>
      <c r="Q230" s="534"/>
      <c r="R230" s="534"/>
      <c r="S230" s="534"/>
      <c r="T230" s="534"/>
      <c r="U230" s="534"/>
      <c r="V230" s="534"/>
      <c r="W230" s="534"/>
      <c r="X230" s="534"/>
      <c r="Y230" s="534"/>
      <c r="Z230" s="534"/>
      <c r="AA230" s="534"/>
    </row>
    <row r="231" spans="1:27" ht="14.25" customHeight="1">
      <c r="A231" s="654"/>
      <c r="B231" s="654"/>
      <c r="C231" s="534"/>
      <c r="D231" s="534"/>
      <c r="E231" s="534"/>
      <c r="F231" s="654"/>
      <c r="G231" s="654"/>
      <c r="H231" s="654"/>
      <c r="I231" s="654"/>
      <c r="J231" s="655"/>
      <c r="K231" s="654"/>
      <c r="L231" s="654"/>
      <c r="M231" s="534"/>
      <c r="N231" s="534"/>
      <c r="O231" s="534"/>
      <c r="P231" s="534"/>
      <c r="Q231" s="534"/>
      <c r="R231" s="534"/>
      <c r="S231" s="534"/>
      <c r="T231" s="534"/>
      <c r="U231" s="534"/>
      <c r="V231" s="534"/>
      <c r="W231" s="534"/>
      <c r="X231" s="534"/>
      <c r="Y231" s="534"/>
      <c r="Z231" s="534"/>
      <c r="AA231" s="534"/>
    </row>
    <row r="232" spans="1:27" ht="14.25" customHeight="1">
      <c r="A232" s="654"/>
      <c r="B232" s="654"/>
      <c r="C232" s="534"/>
      <c r="D232" s="534"/>
      <c r="E232" s="534"/>
      <c r="F232" s="654"/>
      <c r="G232" s="654"/>
      <c r="H232" s="654"/>
      <c r="I232" s="654"/>
      <c r="J232" s="655"/>
      <c r="K232" s="654"/>
      <c r="L232" s="654"/>
      <c r="M232" s="534"/>
      <c r="N232" s="534"/>
      <c r="O232" s="534"/>
      <c r="P232" s="534"/>
      <c r="Q232" s="534"/>
      <c r="R232" s="534"/>
      <c r="S232" s="534"/>
      <c r="T232" s="534"/>
      <c r="U232" s="534"/>
      <c r="V232" s="534"/>
      <c r="W232" s="534"/>
      <c r="X232" s="534"/>
      <c r="Y232" s="534"/>
      <c r="Z232" s="534"/>
      <c r="AA232" s="534"/>
    </row>
    <row r="233" spans="1:27" ht="14.25" customHeight="1">
      <c r="A233" s="654"/>
      <c r="B233" s="654"/>
      <c r="C233" s="534"/>
      <c r="D233" s="534"/>
      <c r="E233" s="534"/>
      <c r="F233" s="654"/>
      <c r="G233" s="654"/>
      <c r="H233" s="654"/>
      <c r="I233" s="654"/>
      <c r="J233" s="655"/>
      <c r="K233" s="654"/>
      <c r="L233" s="654"/>
      <c r="M233" s="534"/>
      <c r="N233" s="534"/>
      <c r="O233" s="534"/>
      <c r="P233" s="534"/>
      <c r="Q233" s="534"/>
      <c r="R233" s="534"/>
      <c r="S233" s="534"/>
      <c r="T233" s="534"/>
      <c r="U233" s="534"/>
      <c r="V233" s="534"/>
      <c r="W233" s="534"/>
      <c r="X233" s="534"/>
      <c r="Y233" s="534"/>
      <c r="Z233" s="534"/>
      <c r="AA233" s="534"/>
    </row>
    <row r="234" spans="1:27" ht="14.25" customHeight="1">
      <c r="A234" s="654"/>
      <c r="B234" s="654"/>
      <c r="C234" s="534"/>
      <c r="D234" s="534"/>
      <c r="E234" s="534"/>
      <c r="F234" s="654"/>
      <c r="G234" s="654"/>
      <c r="H234" s="654"/>
      <c r="I234" s="654"/>
      <c r="J234" s="655"/>
      <c r="K234" s="654"/>
      <c r="L234" s="654"/>
      <c r="M234" s="534"/>
      <c r="N234" s="534"/>
      <c r="O234" s="534"/>
      <c r="P234" s="534"/>
      <c r="Q234" s="534"/>
      <c r="R234" s="534"/>
      <c r="S234" s="534"/>
      <c r="T234" s="534"/>
      <c r="U234" s="534"/>
      <c r="V234" s="534"/>
      <c r="W234" s="534"/>
      <c r="X234" s="534"/>
      <c r="Y234" s="534"/>
      <c r="Z234" s="534"/>
      <c r="AA234" s="534"/>
    </row>
    <row r="235" spans="1:27" ht="14.25" customHeight="1">
      <c r="A235" s="654"/>
      <c r="B235" s="654"/>
      <c r="C235" s="534"/>
      <c r="D235" s="534"/>
      <c r="E235" s="534"/>
      <c r="F235" s="654"/>
      <c r="G235" s="654"/>
      <c r="H235" s="654"/>
      <c r="I235" s="654"/>
      <c r="J235" s="655"/>
      <c r="K235" s="654"/>
      <c r="L235" s="654"/>
      <c r="M235" s="534"/>
      <c r="N235" s="534"/>
      <c r="O235" s="534"/>
      <c r="P235" s="534"/>
      <c r="Q235" s="534"/>
      <c r="R235" s="534"/>
      <c r="S235" s="534"/>
      <c r="T235" s="534"/>
      <c r="U235" s="534"/>
      <c r="V235" s="534"/>
      <c r="W235" s="534"/>
      <c r="X235" s="534"/>
      <c r="Y235" s="534"/>
      <c r="Z235" s="534"/>
      <c r="AA235" s="534"/>
    </row>
    <row r="236" spans="1:27" ht="14.25" customHeight="1">
      <c r="A236" s="654"/>
      <c r="B236" s="654"/>
      <c r="C236" s="534"/>
      <c r="D236" s="534"/>
      <c r="E236" s="534"/>
      <c r="F236" s="654"/>
      <c r="G236" s="654"/>
      <c r="H236" s="654"/>
      <c r="I236" s="654"/>
      <c r="J236" s="655"/>
      <c r="K236" s="654"/>
      <c r="L236" s="654"/>
      <c r="M236" s="534"/>
      <c r="N236" s="534"/>
      <c r="O236" s="534"/>
      <c r="P236" s="534"/>
      <c r="Q236" s="534"/>
      <c r="R236" s="534"/>
      <c r="S236" s="534"/>
      <c r="T236" s="534"/>
      <c r="U236" s="534"/>
      <c r="V236" s="534"/>
      <c r="W236" s="534"/>
      <c r="X236" s="534"/>
      <c r="Y236" s="534"/>
      <c r="Z236" s="534"/>
      <c r="AA236" s="534"/>
    </row>
    <row r="237" spans="1:27" ht="14.25" customHeight="1">
      <c r="A237" s="654"/>
      <c r="B237" s="654"/>
      <c r="C237" s="534"/>
      <c r="D237" s="534"/>
      <c r="E237" s="534"/>
      <c r="F237" s="654"/>
      <c r="G237" s="654"/>
      <c r="H237" s="654"/>
      <c r="I237" s="654"/>
      <c r="J237" s="655"/>
      <c r="K237" s="654"/>
      <c r="L237" s="654"/>
      <c r="M237" s="534"/>
      <c r="N237" s="534"/>
      <c r="O237" s="534"/>
      <c r="P237" s="534"/>
      <c r="Q237" s="534"/>
      <c r="R237" s="534"/>
      <c r="S237" s="534"/>
      <c r="T237" s="534"/>
      <c r="U237" s="534"/>
      <c r="V237" s="534"/>
      <c r="W237" s="534"/>
      <c r="X237" s="534"/>
      <c r="Y237" s="534"/>
      <c r="Z237" s="534"/>
      <c r="AA237" s="534"/>
    </row>
    <row r="238" spans="1:27" ht="14.25" customHeight="1">
      <c r="A238" s="654"/>
      <c r="B238" s="654"/>
      <c r="C238" s="534"/>
      <c r="D238" s="534"/>
      <c r="E238" s="534"/>
      <c r="F238" s="654"/>
      <c r="G238" s="654"/>
      <c r="H238" s="654"/>
      <c r="I238" s="654"/>
      <c r="J238" s="655"/>
      <c r="K238" s="654"/>
      <c r="L238" s="654"/>
      <c r="M238" s="534"/>
      <c r="N238" s="534"/>
      <c r="O238" s="534"/>
      <c r="P238" s="534"/>
      <c r="Q238" s="534"/>
      <c r="R238" s="534"/>
      <c r="S238" s="534"/>
      <c r="T238" s="534"/>
      <c r="U238" s="534"/>
      <c r="V238" s="534"/>
      <c r="W238" s="534"/>
      <c r="X238" s="534"/>
      <c r="Y238" s="534"/>
      <c r="Z238" s="534"/>
      <c r="AA238" s="534"/>
    </row>
    <row r="239" spans="1:27" ht="14.25" customHeight="1">
      <c r="A239" s="654"/>
      <c r="B239" s="654"/>
      <c r="C239" s="534"/>
      <c r="D239" s="534"/>
      <c r="E239" s="534"/>
      <c r="F239" s="654"/>
      <c r="G239" s="654"/>
      <c r="H239" s="654"/>
      <c r="I239" s="654"/>
      <c r="J239" s="655"/>
      <c r="K239" s="654"/>
      <c r="L239" s="654"/>
      <c r="M239" s="534"/>
      <c r="N239" s="534"/>
      <c r="O239" s="534"/>
      <c r="P239" s="534"/>
      <c r="Q239" s="534"/>
      <c r="R239" s="534"/>
      <c r="S239" s="534"/>
      <c r="T239" s="534"/>
      <c r="U239" s="534"/>
      <c r="V239" s="534"/>
      <c r="W239" s="534"/>
      <c r="X239" s="534"/>
      <c r="Y239" s="534"/>
      <c r="Z239" s="534"/>
      <c r="AA239" s="534"/>
    </row>
    <row r="240" spans="1:27" ht="14.25" customHeight="1">
      <c r="A240" s="654"/>
      <c r="B240" s="654"/>
      <c r="C240" s="534"/>
      <c r="D240" s="534"/>
      <c r="E240" s="534"/>
      <c r="F240" s="654"/>
      <c r="G240" s="654"/>
      <c r="H240" s="654"/>
      <c r="I240" s="654"/>
      <c r="J240" s="655"/>
      <c r="K240" s="654"/>
      <c r="L240" s="654"/>
      <c r="M240" s="534"/>
      <c r="N240" s="534"/>
      <c r="O240" s="534"/>
      <c r="P240" s="534"/>
      <c r="Q240" s="534"/>
      <c r="R240" s="534"/>
      <c r="S240" s="534"/>
      <c r="T240" s="534"/>
      <c r="U240" s="534"/>
      <c r="V240" s="534"/>
      <c r="W240" s="534"/>
      <c r="X240" s="534"/>
      <c r="Y240" s="534"/>
      <c r="Z240" s="534"/>
      <c r="AA240" s="534"/>
    </row>
    <row r="241" spans="1:27" ht="14.25" customHeight="1">
      <c r="A241" s="654"/>
      <c r="B241" s="654"/>
      <c r="C241" s="534"/>
      <c r="D241" s="534"/>
      <c r="E241" s="534"/>
      <c r="F241" s="654"/>
      <c r="G241" s="654"/>
      <c r="H241" s="654"/>
      <c r="I241" s="654"/>
      <c r="J241" s="655"/>
      <c r="K241" s="654"/>
      <c r="L241" s="654"/>
      <c r="M241" s="534"/>
      <c r="N241" s="534"/>
      <c r="O241" s="534"/>
      <c r="P241" s="534"/>
      <c r="Q241" s="534"/>
      <c r="R241" s="534"/>
      <c r="S241" s="534"/>
      <c r="T241" s="534"/>
      <c r="U241" s="534"/>
      <c r="V241" s="534"/>
      <c r="W241" s="534"/>
      <c r="X241" s="534"/>
      <c r="Y241" s="534"/>
      <c r="Z241" s="534"/>
      <c r="AA241" s="534"/>
    </row>
    <row r="242" spans="1:27" ht="14.25" customHeight="1">
      <c r="A242" s="654"/>
      <c r="B242" s="654"/>
      <c r="C242" s="534"/>
      <c r="D242" s="534"/>
      <c r="E242" s="534"/>
      <c r="F242" s="654"/>
      <c r="G242" s="654"/>
      <c r="H242" s="654"/>
      <c r="I242" s="654"/>
      <c r="J242" s="655"/>
      <c r="K242" s="654"/>
      <c r="L242" s="654"/>
      <c r="M242" s="534"/>
      <c r="N242" s="534"/>
      <c r="O242" s="534"/>
      <c r="P242" s="534"/>
      <c r="Q242" s="534"/>
      <c r="R242" s="534"/>
      <c r="S242" s="534"/>
      <c r="T242" s="534"/>
      <c r="U242" s="534"/>
      <c r="V242" s="534"/>
      <c r="W242" s="534"/>
      <c r="X242" s="534"/>
      <c r="Y242" s="534"/>
      <c r="Z242" s="534"/>
      <c r="AA242" s="534"/>
    </row>
    <row r="243" spans="1:27" ht="14.25" customHeight="1">
      <c r="A243" s="654"/>
      <c r="B243" s="654"/>
      <c r="C243" s="534"/>
      <c r="D243" s="534"/>
      <c r="E243" s="534"/>
      <c r="F243" s="654"/>
      <c r="G243" s="654"/>
      <c r="H243" s="654"/>
      <c r="I243" s="654"/>
      <c r="J243" s="655"/>
      <c r="K243" s="654"/>
      <c r="L243" s="654"/>
      <c r="M243" s="534"/>
      <c r="N243" s="534"/>
      <c r="O243" s="534"/>
      <c r="P243" s="534"/>
      <c r="Q243" s="534"/>
      <c r="R243" s="534"/>
      <c r="S243" s="534"/>
      <c r="T243" s="534"/>
      <c r="U243" s="534"/>
      <c r="V243" s="534"/>
      <c r="W243" s="534"/>
      <c r="X243" s="534"/>
      <c r="Y243" s="534"/>
      <c r="Z243" s="534"/>
      <c r="AA243" s="534"/>
    </row>
    <row r="244" spans="1:27" ht="14.25" customHeight="1">
      <c r="A244" s="654"/>
      <c r="B244" s="654"/>
      <c r="C244" s="534"/>
      <c r="D244" s="534"/>
      <c r="E244" s="534"/>
      <c r="F244" s="654"/>
      <c r="G244" s="654"/>
      <c r="H244" s="654"/>
      <c r="I244" s="654"/>
      <c r="J244" s="655"/>
      <c r="K244" s="654"/>
      <c r="L244" s="654"/>
      <c r="M244" s="534"/>
      <c r="N244" s="534"/>
      <c r="O244" s="534"/>
      <c r="P244" s="534"/>
      <c r="Q244" s="534"/>
      <c r="R244" s="534"/>
      <c r="S244" s="534"/>
      <c r="T244" s="534"/>
      <c r="U244" s="534"/>
      <c r="V244" s="534"/>
      <c r="W244" s="534"/>
      <c r="X244" s="534"/>
      <c r="Y244" s="534"/>
      <c r="Z244" s="534"/>
      <c r="AA244" s="534"/>
    </row>
    <row r="245" spans="1:27" ht="14.25" customHeight="1">
      <c r="A245" s="654"/>
      <c r="B245" s="654"/>
      <c r="C245" s="534"/>
      <c r="D245" s="534"/>
      <c r="E245" s="534"/>
      <c r="F245" s="654"/>
      <c r="G245" s="654"/>
      <c r="H245" s="654"/>
      <c r="I245" s="654"/>
      <c r="J245" s="655"/>
      <c r="K245" s="654"/>
      <c r="L245" s="654"/>
      <c r="M245" s="534"/>
      <c r="N245" s="534"/>
      <c r="O245" s="534"/>
      <c r="P245" s="534"/>
      <c r="Q245" s="534"/>
      <c r="R245" s="534"/>
      <c r="S245" s="534"/>
      <c r="T245" s="534"/>
      <c r="U245" s="534"/>
      <c r="V245" s="534"/>
      <c r="W245" s="534"/>
      <c r="X245" s="534"/>
      <c r="Y245" s="534"/>
      <c r="Z245" s="534"/>
      <c r="AA245" s="534"/>
    </row>
    <row r="246" spans="1:27" ht="14.25" customHeight="1">
      <c r="A246" s="654"/>
      <c r="B246" s="654"/>
      <c r="C246" s="534"/>
      <c r="D246" s="534"/>
      <c r="E246" s="534"/>
      <c r="F246" s="654"/>
      <c r="G246" s="654"/>
      <c r="H246" s="654"/>
      <c r="I246" s="654"/>
      <c r="J246" s="655"/>
      <c r="K246" s="654"/>
      <c r="L246" s="654"/>
      <c r="M246" s="534"/>
      <c r="N246" s="534"/>
      <c r="O246" s="534"/>
      <c r="P246" s="534"/>
      <c r="Q246" s="534"/>
      <c r="R246" s="534"/>
      <c r="S246" s="534"/>
      <c r="T246" s="534"/>
      <c r="U246" s="534"/>
      <c r="V246" s="534"/>
      <c r="W246" s="534"/>
      <c r="X246" s="534"/>
      <c r="Y246" s="534"/>
      <c r="Z246" s="534"/>
      <c r="AA246" s="534"/>
    </row>
    <row r="247" spans="1:27" ht="14.25" customHeight="1">
      <c r="A247" s="654"/>
      <c r="B247" s="654"/>
      <c r="C247" s="534"/>
      <c r="D247" s="534"/>
      <c r="E247" s="534"/>
      <c r="F247" s="654"/>
      <c r="G247" s="654"/>
      <c r="H247" s="654"/>
      <c r="I247" s="654"/>
      <c r="J247" s="655"/>
      <c r="K247" s="654"/>
      <c r="L247" s="654"/>
      <c r="M247" s="534"/>
      <c r="N247" s="534"/>
      <c r="O247" s="534"/>
      <c r="P247" s="534"/>
      <c r="Q247" s="534"/>
      <c r="R247" s="534"/>
      <c r="S247" s="534"/>
      <c r="T247" s="534"/>
      <c r="U247" s="534"/>
      <c r="V247" s="534"/>
      <c r="W247" s="534"/>
      <c r="X247" s="534"/>
      <c r="Y247" s="534"/>
      <c r="Z247" s="534"/>
      <c r="AA247" s="534"/>
    </row>
    <row r="248" spans="1:27" ht="14.25" customHeight="1">
      <c r="A248" s="654"/>
      <c r="B248" s="654"/>
      <c r="C248" s="534"/>
      <c r="D248" s="534"/>
      <c r="E248" s="534"/>
      <c r="F248" s="654"/>
      <c r="G248" s="654"/>
      <c r="H248" s="654"/>
      <c r="I248" s="654"/>
      <c r="J248" s="655"/>
      <c r="K248" s="654"/>
      <c r="L248" s="654"/>
      <c r="M248" s="534"/>
      <c r="N248" s="534"/>
      <c r="O248" s="534"/>
      <c r="P248" s="534"/>
      <c r="Q248" s="534"/>
      <c r="R248" s="534"/>
      <c r="S248" s="534"/>
      <c r="T248" s="534"/>
      <c r="U248" s="534"/>
      <c r="V248" s="534"/>
      <c r="W248" s="534"/>
      <c r="X248" s="534"/>
      <c r="Y248" s="534"/>
      <c r="Z248" s="534"/>
      <c r="AA248" s="534"/>
    </row>
    <row r="249" spans="1:27" ht="14.25" customHeight="1">
      <c r="A249" s="654"/>
      <c r="B249" s="654"/>
      <c r="C249" s="534"/>
      <c r="D249" s="534"/>
      <c r="E249" s="534"/>
      <c r="F249" s="654"/>
      <c r="G249" s="654"/>
      <c r="H249" s="654"/>
      <c r="I249" s="654"/>
      <c r="J249" s="655"/>
      <c r="K249" s="654"/>
      <c r="L249" s="654"/>
      <c r="M249" s="534"/>
      <c r="N249" s="534"/>
      <c r="O249" s="534"/>
      <c r="P249" s="534"/>
      <c r="Q249" s="534"/>
      <c r="R249" s="534"/>
      <c r="S249" s="534"/>
      <c r="T249" s="534"/>
      <c r="U249" s="534"/>
      <c r="V249" s="534"/>
      <c r="W249" s="534"/>
      <c r="X249" s="534"/>
      <c r="Y249" s="534"/>
      <c r="Z249" s="534"/>
      <c r="AA249" s="534"/>
    </row>
    <row r="250" spans="1:27" ht="14.25" customHeight="1">
      <c r="A250" s="654"/>
      <c r="B250" s="654"/>
      <c r="C250" s="534"/>
      <c r="D250" s="534"/>
      <c r="E250" s="534"/>
      <c r="F250" s="654"/>
      <c r="G250" s="654"/>
      <c r="H250" s="654"/>
      <c r="I250" s="654"/>
      <c r="J250" s="655"/>
      <c r="K250" s="654"/>
      <c r="L250" s="654"/>
      <c r="M250" s="534"/>
      <c r="N250" s="534"/>
      <c r="O250" s="534"/>
      <c r="P250" s="534"/>
      <c r="Q250" s="534"/>
      <c r="R250" s="534"/>
      <c r="S250" s="534"/>
      <c r="T250" s="534"/>
      <c r="U250" s="534"/>
      <c r="V250" s="534"/>
      <c r="W250" s="534"/>
      <c r="X250" s="534"/>
      <c r="Y250" s="534"/>
      <c r="Z250" s="534"/>
      <c r="AA250" s="534"/>
    </row>
    <row r="251" spans="1:27" ht="14.25" customHeight="1">
      <c r="A251" s="654"/>
      <c r="B251" s="654"/>
      <c r="C251" s="534"/>
      <c r="D251" s="534"/>
      <c r="E251" s="534"/>
      <c r="F251" s="654"/>
      <c r="G251" s="654"/>
      <c r="H251" s="654"/>
      <c r="I251" s="654"/>
      <c r="J251" s="655"/>
      <c r="K251" s="654"/>
      <c r="L251" s="654"/>
      <c r="M251" s="534"/>
      <c r="N251" s="534"/>
      <c r="O251" s="534"/>
      <c r="P251" s="534"/>
      <c r="Q251" s="534"/>
      <c r="R251" s="534"/>
      <c r="S251" s="534"/>
      <c r="T251" s="534"/>
      <c r="U251" s="534"/>
      <c r="V251" s="534"/>
      <c r="W251" s="534"/>
      <c r="X251" s="534"/>
      <c r="Y251" s="534"/>
      <c r="Z251" s="534"/>
      <c r="AA251" s="534"/>
    </row>
    <row r="252" spans="1:27" ht="14.25" customHeight="1">
      <c r="A252" s="654"/>
      <c r="B252" s="654"/>
      <c r="C252" s="534"/>
      <c r="D252" s="534"/>
      <c r="E252" s="534"/>
      <c r="F252" s="654"/>
      <c r="G252" s="654"/>
      <c r="H252" s="654"/>
      <c r="I252" s="654"/>
      <c r="J252" s="655"/>
      <c r="K252" s="654"/>
      <c r="L252" s="654"/>
      <c r="M252" s="534"/>
      <c r="N252" s="534"/>
      <c r="O252" s="534"/>
      <c r="P252" s="534"/>
      <c r="Q252" s="534"/>
      <c r="R252" s="534"/>
      <c r="S252" s="534"/>
      <c r="T252" s="534"/>
      <c r="U252" s="534"/>
      <c r="V252" s="534"/>
      <c r="W252" s="534"/>
      <c r="X252" s="534"/>
      <c r="Y252" s="534"/>
      <c r="Z252" s="534"/>
      <c r="AA252" s="534"/>
    </row>
    <row r="253" spans="1:27" ht="14.25" customHeight="1">
      <c r="A253" s="654"/>
      <c r="B253" s="654"/>
      <c r="C253" s="534"/>
      <c r="D253" s="534"/>
      <c r="E253" s="534"/>
      <c r="F253" s="654"/>
      <c r="G253" s="654"/>
      <c r="H253" s="654"/>
      <c r="I253" s="654"/>
      <c r="J253" s="655"/>
      <c r="K253" s="654"/>
      <c r="L253" s="654"/>
      <c r="M253" s="534"/>
      <c r="N253" s="534"/>
      <c r="O253" s="534"/>
      <c r="P253" s="534"/>
      <c r="Q253" s="534"/>
      <c r="R253" s="534"/>
      <c r="S253" s="534"/>
      <c r="T253" s="534"/>
      <c r="U253" s="534"/>
      <c r="V253" s="534"/>
      <c r="W253" s="534"/>
      <c r="X253" s="534"/>
      <c r="Y253" s="534"/>
      <c r="Z253" s="534"/>
      <c r="AA253" s="534"/>
    </row>
    <row r="254" spans="1:27" ht="14.25" customHeight="1">
      <c r="A254" s="654"/>
      <c r="B254" s="654"/>
      <c r="C254" s="534"/>
      <c r="D254" s="534"/>
      <c r="E254" s="534"/>
      <c r="F254" s="654"/>
      <c r="G254" s="654"/>
      <c r="H254" s="654"/>
      <c r="I254" s="654"/>
      <c r="J254" s="655"/>
      <c r="K254" s="654"/>
      <c r="L254" s="654"/>
      <c r="M254" s="534"/>
      <c r="N254" s="534"/>
      <c r="O254" s="534"/>
      <c r="P254" s="534"/>
      <c r="Q254" s="534"/>
      <c r="R254" s="534"/>
      <c r="S254" s="534"/>
      <c r="T254" s="534"/>
      <c r="U254" s="534"/>
      <c r="V254" s="534"/>
      <c r="W254" s="534"/>
      <c r="X254" s="534"/>
      <c r="Y254" s="534"/>
      <c r="Z254" s="534"/>
      <c r="AA254" s="534"/>
    </row>
    <row r="255" spans="1:27" ht="14.25" customHeight="1">
      <c r="A255" s="654"/>
      <c r="B255" s="654"/>
      <c r="C255" s="534"/>
      <c r="D255" s="534"/>
      <c r="E255" s="534"/>
      <c r="F255" s="654"/>
      <c r="G255" s="654"/>
      <c r="H255" s="654"/>
      <c r="I255" s="654"/>
      <c r="J255" s="655"/>
      <c r="K255" s="654"/>
      <c r="L255" s="654"/>
      <c r="M255" s="534"/>
      <c r="N255" s="534"/>
      <c r="O255" s="534"/>
      <c r="P255" s="534"/>
      <c r="Q255" s="534"/>
      <c r="R255" s="534"/>
      <c r="S255" s="534"/>
      <c r="T255" s="534"/>
      <c r="U255" s="534"/>
      <c r="V255" s="534"/>
      <c r="W255" s="534"/>
      <c r="X255" s="534"/>
      <c r="Y255" s="534"/>
      <c r="Z255" s="534"/>
      <c r="AA255" s="534"/>
    </row>
    <row r="256" spans="1:27" ht="14.25" customHeight="1">
      <c r="A256" s="654"/>
      <c r="B256" s="654"/>
      <c r="C256" s="534"/>
      <c r="D256" s="534"/>
      <c r="E256" s="534"/>
      <c r="F256" s="654"/>
      <c r="G256" s="654"/>
      <c r="H256" s="654"/>
      <c r="I256" s="654"/>
      <c r="J256" s="655"/>
      <c r="K256" s="654"/>
      <c r="L256" s="654"/>
      <c r="M256" s="534"/>
      <c r="N256" s="534"/>
      <c r="O256" s="534"/>
      <c r="P256" s="534"/>
      <c r="Q256" s="534"/>
      <c r="R256" s="534"/>
      <c r="S256" s="534"/>
      <c r="T256" s="534"/>
      <c r="U256" s="534"/>
      <c r="V256" s="534"/>
      <c r="W256" s="534"/>
      <c r="X256" s="534"/>
      <c r="Y256" s="534"/>
      <c r="Z256" s="534"/>
      <c r="AA256" s="534"/>
    </row>
    <row r="257" spans="1:27" ht="14.25" customHeight="1">
      <c r="A257" s="654"/>
      <c r="B257" s="654"/>
      <c r="C257" s="534"/>
      <c r="D257" s="534"/>
      <c r="E257" s="534"/>
      <c r="F257" s="654"/>
      <c r="G257" s="654"/>
      <c r="H257" s="654"/>
      <c r="I257" s="654"/>
      <c r="J257" s="655"/>
      <c r="K257" s="654"/>
      <c r="L257" s="654"/>
      <c r="M257" s="534"/>
      <c r="N257" s="534"/>
      <c r="O257" s="534"/>
      <c r="P257" s="534"/>
      <c r="Q257" s="534"/>
      <c r="R257" s="534"/>
      <c r="S257" s="534"/>
      <c r="T257" s="534"/>
      <c r="U257" s="534"/>
      <c r="V257" s="534"/>
      <c r="W257" s="534"/>
      <c r="X257" s="534"/>
      <c r="Y257" s="534"/>
      <c r="Z257" s="534"/>
      <c r="AA257" s="534"/>
    </row>
    <row r="258" spans="1:27" ht="14.25" customHeight="1">
      <c r="A258" s="654"/>
      <c r="B258" s="654"/>
      <c r="C258" s="534"/>
      <c r="D258" s="534"/>
      <c r="E258" s="534"/>
      <c r="F258" s="654"/>
      <c r="G258" s="654"/>
      <c r="H258" s="654"/>
      <c r="I258" s="654"/>
      <c r="J258" s="655"/>
      <c r="K258" s="654"/>
      <c r="L258" s="654"/>
      <c r="M258" s="534"/>
      <c r="N258" s="534"/>
      <c r="O258" s="534"/>
      <c r="P258" s="534"/>
      <c r="Q258" s="534"/>
      <c r="R258" s="534"/>
      <c r="S258" s="534"/>
      <c r="T258" s="534"/>
      <c r="U258" s="534"/>
      <c r="V258" s="534"/>
      <c r="W258" s="534"/>
      <c r="X258" s="534"/>
      <c r="Y258" s="534"/>
      <c r="Z258" s="534"/>
      <c r="AA258" s="534"/>
    </row>
    <row r="259" spans="1:27" ht="14.25" customHeight="1">
      <c r="A259" s="654"/>
      <c r="B259" s="654"/>
      <c r="C259" s="534"/>
      <c r="D259" s="534"/>
      <c r="E259" s="534"/>
      <c r="F259" s="654"/>
      <c r="G259" s="654"/>
      <c r="H259" s="654"/>
      <c r="I259" s="654"/>
      <c r="J259" s="655"/>
      <c r="K259" s="654"/>
      <c r="L259" s="654"/>
      <c r="M259" s="534"/>
      <c r="N259" s="534"/>
      <c r="O259" s="534"/>
      <c r="P259" s="534"/>
      <c r="Q259" s="534"/>
      <c r="R259" s="534"/>
      <c r="S259" s="534"/>
      <c r="T259" s="534"/>
      <c r="U259" s="534"/>
      <c r="V259" s="534"/>
      <c r="W259" s="534"/>
      <c r="X259" s="534"/>
      <c r="Y259" s="534"/>
      <c r="Z259" s="534"/>
      <c r="AA259" s="534"/>
    </row>
    <row r="260" spans="1:27" ht="14.25" customHeight="1">
      <c r="A260" s="654"/>
      <c r="B260" s="654"/>
      <c r="C260" s="534"/>
      <c r="D260" s="534"/>
      <c r="E260" s="534"/>
      <c r="F260" s="654"/>
      <c r="G260" s="654"/>
      <c r="H260" s="654"/>
      <c r="I260" s="654"/>
      <c r="J260" s="655"/>
      <c r="K260" s="654"/>
      <c r="L260" s="654"/>
      <c r="M260" s="534"/>
      <c r="N260" s="534"/>
      <c r="O260" s="534"/>
      <c r="P260" s="534"/>
      <c r="Q260" s="534"/>
      <c r="R260" s="534"/>
      <c r="S260" s="534"/>
      <c r="T260" s="534"/>
      <c r="U260" s="534"/>
      <c r="V260" s="534"/>
      <c r="W260" s="534"/>
      <c r="X260" s="534"/>
      <c r="Y260" s="534"/>
      <c r="Z260" s="534"/>
      <c r="AA260" s="534"/>
    </row>
    <row r="261" spans="1:27" ht="14.25" customHeight="1">
      <c r="A261" s="654"/>
      <c r="B261" s="654"/>
      <c r="C261" s="534"/>
      <c r="D261" s="534"/>
      <c r="E261" s="534"/>
      <c r="F261" s="654"/>
      <c r="G261" s="654"/>
      <c r="H261" s="654"/>
      <c r="I261" s="654"/>
      <c r="J261" s="655"/>
      <c r="K261" s="654"/>
      <c r="L261" s="654"/>
      <c r="M261" s="534"/>
      <c r="N261" s="534"/>
      <c r="O261" s="534"/>
      <c r="P261" s="534"/>
      <c r="Q261" s="534"/>
      <c r="R261" s="534"/>
      <c r="S261" s="534"/>
      <c r="T261" s="534"/>
      <c r="U261" s="534"/>
      <c r="V261" s="534"/>
      <c r="W261" s="534"/>
      <c r="X261" s="534"/>
      <c r="Y261" s="534"/>
      <c r="Z261" s="534"/>
      <c r="AA261" s="534"/>
    </row>
    <row r="262" spans="1:27" ht="14.25" customHeight="1">
      <c r="A262" s="654"/>
      <c r="B262" s="654"/>
      <c r="C262" s="534"/>
      <c r="D262" s="534"/>
      <c r="E262" s="534"/>
      <c r="F262" s="654"/>
      <c r="G262" s="654"/>
      <c r="H262" s="654"/>
      <c r="I262" s="654"/>
      <c r="J262" s="655"/>
      <c r="K262" s="654"/>
      <c r="L262" s="654"/>
      <c r="M262" s="534"/>
      <c r="N262" s="534"/>
      <c r="O262" s="534"/>
      <c r="P262" s="534"/>
      <c r="Q262" s="534"/>
      <c r="R262" s="534"/>
      <c r="S262" s="534"/>
      <c r="T262" s="534"/>
      <c r="U262" s="534"/>
      <c r="V262" s="534"/>
      <c r="W262" s="534"/>
      <c r="X262" s="534"/>
      <c r="Y262" s="534"/>
      <c r="Z262" s="534"/>
      <c r="AA262" s="534"/>
    </row>
    <row r="263" spans="1:27" ht="14.25" customHeight="1">
      <c r="A263" s="654"/>
      <c r="B263" s="654"/>
      <c r="C263" s="534"/>
      <c r="D263" s="534"/>
      <c r="E263" s="534"/>
      <c r="F263" s="654"/>
      <c r="G263" s="654"/>
      <c r="H263" s="654"/>
      <c r="I263" s="654"/>
      <c r="J263" s="655"/>
      <c r="K263" s="654"/>
      <c r="L263" s="654"/>
      <c r="M263" s="534"/>
      <c r="N263" s="534"/>
      <c r="O263" s="534"/>
      <c r="P263" s="534"/>
      <c r="Q263" s="534"/>
      <c r="R263" s="534"/>
      <c r="S263" s="534"/>
      <c r="T263" s="534"/>
      <c r="U263" s="534"/>
      <c r="V263" s="534"/>
      <c r="W263" s="534"/>
      <c r="X263" s="534"/>
      <c r="Y263" s="534"/>
      <c r="Z263" s="534"/>
      <c r="AA263" s="534"/>
    </row>
    <row r="264" spans="1:27" ht="14.25" customHeight="1">
      <c r="A264" s="654"/>
      <c r="B264" s="654"/>
      <c r="C264" s="534"/>
      <c r="D264" s="534"/>
      <c r="E264" s="534"/>
      <c r="F264" s="654"/>
      <c r="G264" s="654"/>
      <c r="H264" s="654"/>
      <c r="I264" s="654"/>
      <c r="J264" s="655"/>
      <c r="K264" s="654"/>
      <c r="L264" s="654"/>
      <c r="M264" s="534"/>
      <c r="N264" s="534"/>
      <c r="O264" s="534"/>
      <c r="P264" s="534"/>
      <c r="Q264" s="534"/>
      <c r="R264" s="534"/>
      <c r="S264" s="534"/>
      <c r="T264" s="534"/>
      <c r="U264" s="534"/>
      <c r="V264" s="534"/>
      <c r="W264" s="534"/>
      <c r="X264" s="534"/>
      <c r="Y264" s="534"/>
      <c r="Z264" s="534"/>
      <c r="AA264" s="534"/>
    </row>
    <row r="265" spans="1:27" ht="14.25" customHeight="1">
      <c r="A265" s="654"/>
      <c r="B265" s="654"/>
      <c r="C265" s="534"/>
      <c r="D265" s="534"/>
      <c r="E265" s="534"/>
      <c r="F265" s="654"/>
      <c r="G265" s="654"/>
      <c r="H265" s="654"/>
      <c r="I265" s="654"/>
      <c r="J265" s="655"/>
      <c r="K265" s="654"/>
      <c r="L265" s="654"/>
      <c r="M265" s="534"/>
      <c r="N265" s="534"/>
      <c r="O265" s="534"/>
      <c r="P265" s="534"/>
      <c r="Q265" s="534"/>
      <c r="R265" s="534"/>
      <c r="S265" s="534"/>
      <c r="T265" s="534"/>
      <c r="U265" s="534"/>
      <c r="V265" s="534"/>
      <c r="W265" s="534"/>
      <c r="X265" s="534"/>
      <c r="Y265" s="534"/>
      <c r="Z265" s="534"/>
      <c r="AA265" s="534"/>
    </row>
    <row r="266" spans="1:27" ht="14.25" customHeight="1">
      <c r="A266" s="654"/>
      <c r="B266" s="654"/>
      <c r="C266" s="534"/>
      <c r="D266" s="534"/>
      <c r="E266" s="534"/>
      <c r="F266" s="654"/>
      <c r="G266" s="654"/>
      <c r="H266" s="654"/>
      <c r="I266" s="654"/>
      <c r="J266" s="655"/>
      <c r="K266" s="654"/>
      <c r="L266" s="654"/>
      <c r="M266" s="534"/>
      <c r="N266" s="534"/>
      <c r="O266" s="534"/>
      <c r="P266" s="534"/>
      <c r="Q266" s="534"/>
      <c r="R266" s="534"/>
      <c r="S266" s="534"/>
      <c r="T266" s="534"/>
      <c r="U266" s="534"/>
      <c r="V266" s="534"/>
      <c r="W266" s="534"/>
      <c r="X266" s="534"/>
      <c r="Y266" s="534"/>
      <c r="Z266" s="534"/>
      <c r="AA266" s="534"/>
    </row>
    <row r="267" spans="1:27" ht="14.25" customHeight="1">
      <c r="A267" s="654"/>
      <c r="B267" s="654"/>
      <c r="C267" s="534"/>
      <c r="D267" s="534"/>
      <c r="E267" s="534"/>
      <c r="F267" s="654"/>
      <c r="G267" s="654"/>
      <c r="H267" s="654"/>
      <c r="I267" s="654"/>
      <c r="J267" s="655"/>
      <c r="K267" s="654"/>
      <c r="L267" s="654"/>
      <c r="M267" s="534"/>
      <c r="N267" s="534"/>
      <c r="O267" s="534"/>
      <c r="P267" s="534"/>
      <c r="Q267" s="534"/>
      <c r="R267" s="534"/>
      <c r="S267" s="534"/>
      <c r="T267" s="534"/>
      <c r="U267" s="534"/>
      <c r="V267" s="534"/>
      <c r="W267" s="534"/>
      <c r="X267" s="534"/>
      <c r="Y267" s="534"/>
      <c r="Z267" s="534"/>
      <c r="AA267" s="534"/>
    </row>
    <row r="268" spans="1:27" ht="14.25" customHeight="1">
      <c r="A268" s="654"/>
      <c r="B268" s="654"/>
      <c r="C268" s="534"/>
      <c r="D268" s="534"/>
      <c r="E268" s="534"/>
      <c r="F268" s="654"/>
      <c r="G268" s="654"/>
      <c r="H268" s="654"/>
      <c r="I268" s="654"/>
      <c r="J268" s="655"/>
      <c r="K268" s="654"/>
      <c r="L268" s="654"/>
      <c r="M268" s="534"/>
      <c r="N268" s="534"/>
      <c r="O268" s="534"/>
      <c r="P268" s="534"/>
      <c r="Q268" s="534"/>
      <c r="R268" s="534"/>
      <c r="S268" s="534"/>
      <c r="T268" s="534"/>
      <c r="U268" s="534"/>
      <c r="V268" s="534"/>
      <c r="W268" s="534"/>
      <c r="X268" s="534"/>
      <c r="Y268" s="534"/>
      <c r="Z268" s="534"/>
      <c r="AA268" s="534"/>
    </row>
    <row r="269" spans="1:27" ht="14.25" customHeight="1">
      <c r="A269" s="654"/>
      <c r="B269" s="654"/>
      <c r="C269" s="534"/>
      <c r="D269" s="534"/>
      <c r="E269" s="534"/>
      <c r="F269" s="654"/>
      <c r="G269" s="654"/>
      <c r="H269" s="654"/>
      <c r="I269" s="654"/>
      <c r="J269" s="655"/>
      <c r="K269" s="654"/>
      <c r="L269" s="654"/>
      <c r="M269" s="534"/>
      <c r="N269" s="534"/>
      <c r="O269" s="534"/>
      <c r="P269" s="534"/>
      <c r="Q269" s="534"/>
      <c r="R269" s="534"/>
      <c r="S269" s="534"/>
      <c r="T269" s="534"/>
      <c r="U269" s="534"/>
      <c r="V269" s="534"/>
      <c r="W269" s="534"/>
      <c r="X269" s="534"/>
      <c r="Y269" s="534"/>
      <c r="Z269" s="534"/>
      <c r="AA269" s="534"/>
    </row>
    <row r="270" spans="1:27" ht="14.25" customHeight="1">
      <c r="A270" s="654"/>
      <c r="B270" s="654"/>
      <c r="C270" s="534"/>
      <c r="D270" s="534"/>
      <c r="E270" s="534"/>
      <c r="F270" s="654"/>
      <c r="G270" s="654"/>
      <c r="H270" s="654"/>
      <c r="I270" s="654"/>
      <c r="J270" s="655"/>
      <c r="K270" s="654"/>
      <c r="L270" s="654"/>
      <c r="M270" s="534"/>
      <c r="N270" s="534"/>
      <c r="O270" s="534"/>
      <c r="P270" s="534"/>
      <c r="Q270" s="534"/>
      <c r="R270" s="534"/>
      <c r="S270" s="534"/>
      <c r="T270" s="534"/>
      <c r="U270" s="534"/>
      <c r="V270" s="534"/>
      <c r="W270" s="534"/>
      <c r="X270" s="534"/>
      <c r="Y270" s="534"/>
      <c r="Z270" s="534"/>
      <c r="AA270" s="534"/>
    </row>
    <row r="271" spans="1:27" ht="14.25" customHeight="1">
      <c r="A271" s="654"/>
      <c r="B271" s="654"/>
      <c r="C271" s="534"/>
      <c r="D271" s="534"/>
      <c r="E271" s="534"/>
      <c r="F271" s="654"/>
      <c r="G271" s="654"/>
      <c r="H271" s="654"/>
      <c r="I271" s="654"/>
      <c r="J271" s="655"/>
      <c r="K271" s="654"/>
      <c r="L271" s="654"/>
      <c r="M271" s="534"/>
      <c r="N271" s="534"/>
      <c r="O271" s="534"/>
      <c r="P271" s="534"/>
      <c r="Q271" s="534"/>
      <c r="R271" s="534"/>
      <c r="S271" s="534"/>
      <c r="T271" s="534"/>
      <c r="U271" s="534"/>
      <c r="V271" s="534"/>
      <c r="W271" s="534"/>
      <c r="X271" s="534"/>
      <c r="Y271" s="534"/>
      <c r="Z271" s="534"/>
      <c r="AA271" s="534"/>
    </row>
    <row r="272" spans="1:27" ht="14.25" customHeight="1">
      <c r="A272" s="654"/>
      <c r="B272" s="654"/>
      <c r="C272" s="534"/>
      <c r="D272" s="534"/>
      <c r="E272" s="534"/>
      <c r="F272" s="654"/>
      <c r="G272" s="654"/>
      <c r="H272" s="654"/>
      <c r="I272" s="654"/>
      <c r="J272" s="655"/>
      <c r="K272" s="654"/>
      <c r="L272" s="654"/>
      <c r="M272" s="534"/>
      <c r="N272" s="534"/>
      <c r="O272" s="534"/>
      <c r="P272" s="534"/>
      <c r="Q272" s="534"/>
      <c r="R272" s="534"/>
      <c r="S272" s="534"/>
      <c r="T272" s="534"/>
      <c r="U272" s="534"/>
      <c r="V272" s="534"/>
      <c r="W272" s="534"/>
      <c r="X272" s="534"/>
      <c r="Y272" s="534"/>
      <c r="Z272" s="534"/>
      <c r="AA272" s="534"/>
    </row>
    <row r="273" spans="1:27" ht="14.25" customHeight="1">
      <c r="A273" s="654"/>
      <c r="B273" s="654"/>
      <c r="C273" s="534"/>
      <c r="D273" s="534"/>
      <c r="E273" s="534"/>
      <c r="F273" s="654"/>
      <c r="G273" s="654"/>
      <c r="H273" s="654"/>
      <c r="I273" s="654"/>
      <c r="J273" s="655"/>
      <c r="K273" s="654"/>
      <c r="L273" s="654"/>
      <c r="M273" s="534"/>
      <c r="N273" s="534"/>
      <c r="O273" s="534"/>
      <c r="P273" s="534"/>
      <c r="Q273" s="534"/>
      <c r="R273" s="534"/>
      <c r="S273" s="534"/>
      <c r="T273" s="534"/>
      <c r="U273" s="534"/>
      <c r="V273" s="534"/>
      <c r="W273" s="534"/>
      <c r="X273" s="534"/>
      <c r="Y273" s="534"/>
      <c r="Z273" s="534"/>
      <c r="AA273" s="534"/>
    </row>
    <row r="274" spans="1:27" ht="14.25" customHeight="1">
      <c r="A274" s="654"/>
      <c r="B274" s="654"/>
      <c r="C274" s="534"/>
      <c r="D274" s="534"/>
      <c r="E274" s="534"/>
      <c r="F274" s="654"/>
      <c r="G274" s="654"/>
      <c r="H274" s="654"/>
      <c r="I274" s="654"/>
      <c r="J274" s="655"/>
      <c r="K274" s="654"/>
      <c r="L274" s="654"/>
      <c r="M274" s="534"/>
      <c r="N274" s="534"/>
      <c r="O274" s="534"/>
      <c r="P274" s="534"/>
      <c r="Q274" s="534"/>
      <c r="R274" s="534"/>
      <c r="S274" s="534"/>
      <c r="T274" s="534"/>
      <c r="U274" s="534"/>
      <c r="V274" s="534"/>
      <c r="W274" s="534"/>
      <c r="X274" s="534"/>
      <c r="Y274" s="534"/>
      <c r="Z274" s="534"/>
      <c r="AA274" s="534"/>
    </row>
    <row r="275" spans="1:27" ht="14.25" customHeight="1">
      <c r="A275" s="654"/>
      <c r="B275" s="654"/>
      <c r="C275" s="534"/>
      <c r="D275" s="534"/>
      <c r="E275" s="534"/>
      <c r="F275" s="654"/>
      <c r="G275" s="654"/>
      <c r="H275" s="654"/>
      <c r="I275" s="654"/>
      <c r="J275" s="655"/>
      <c r="K275" s="654"/>
      <c r="L275" s="654"/>
      <c r="M275" s="534"/>
      <c r="N275" s="534"/>
      <c r="O275" s="534"/>
      <c r="P275" s="534"/>
      <c r="Q275" s="534"/>
      <c r="R275" s="534"/>
      <c r="S275" s="534"/>
      <c r="T275" s="534"/>
      <c r="U275" s="534"/>
      <c r="V275" s="534"/>
      <c r="W275" s="534"/>
      <c r="X275" s="534"/>
      <c r="Y275" s="534"/>
      <c r="Z275" s="534"/>
      <c r="AA275" s="534"/>
    </row>
    <row r="276" spans="1:27" ht="14.25" customHeight="1">
      <c r="A276" s="654"/>
      <c r="B276" s="654"/>
      <c r="C276" s="534"/>
      <c r="D276" s="534"/>
      <c r="E276" s="534"/>
      <c r="F276" s="654"/>
      <c r="G276" s="654"/>
      <c r="H276" s="654"/>
      <c r="I276" s="654"/>
      <c r="J276" s="655"/>
      <c r="K276" s="654"/>
      <c r="L276" s="654"/>
      <c r="M276" s="534"/>
      <c r="N276" s="534"/>
      <c r="O276" s="534"/>
      <c r="P276" s="534"/>
      <c r="Q276" s="534"/>
      <c r="R276" s="534"/>
      <c r="S276" s="534"/>
      <c r="T276" s="534"/>
      <c r="U276" s="534"/>
      <c r="V276" s="534"/>
      <c r="W276" s="534"/>
      <c r="X276" s="534"/>
      <c r="Y276" s="534"/>
      <c r="Z276" s="534"/>
      <c r="AA276" s="534"/>
    </row>
    <row r="277" spans="1:27" ht="14.25" customHeight="1">
      <c r="A277" s="654"/>
      <c r="B277" s="654"/>
      <c r="C277" s="534"/>
      <c r="D277" s="534"/>
      <c r="E277" s="534"/>
      <c r="F277" s="654"/>
      <c r="G277" s="654"/>
      <c r="H277" s="654"/>
      <c r="I277" s="654"/>
      <c r="J277" s="655"/>
      <c r="K277" s="654"/>
      <c r="L277" s="654"/>
      <c r="M277" s="534"/>
      <c r="N277" s="534"/>
      <c r="O277" s="534"/>
      <c r="P277" s="534"/>
      <c r="Q277" s="534"/>
      <c r="R277" s="534"/>
      <c r="S277" s="534"/>
      <c r="T277" s="534"/>
      <c r="U277" s="534"/>
      <c r="V277" s="534"/>
      <c r="W277" s="534"/>
      <c r="X277" s="534"/>
      <c r="Y277" s="534"/>
      <c r="Z277" s="534"/>
      <c r="AA277" s="534"/>
    </row>
    <row r="278" spans="1:27" ht="14.25" customHeight="1">
      <c r="A278" s="654"/>
      <c r="B278" s="654"/>
      <c r="C278" s="534"/>
      <c r="D278" s="534"/>
      <c r="E278" s="534"/>
      <c r="F278" s="654"/>
      <c r="G278" s="654"/>
      <c r="H278" s="654"/>
      <c r="I278" s="654"/>
      <c r="J278" s="655"/>
      <c r="K278" s="654"/>
      <c r="L278" s="654"/>
      <c r="M278" s="534"/>
      <c r="N278" s="534"/>
      <c r="O278" s="534"/>
      <c r="P278" s="534"/>
      <c r="Q278" s="534"/>
      <c r="R278" s="534"/>
      <c r="S278" s="534"/>
      <c r="T278" s="534"/>
      <c r="U278" s="534"/>
      <c r="V278" s="534"/>
      <c r="W278" s="534"/>
      <c r="X278" s="534"/>
      <c r="Y278" s="534"/>
      <c r="Z278" s="534"/>
      <c r="AA278" s="534"/>
    </row>
    <row r="279" spans="1:27" ht="14.25" customHeight="1">
      <c r="A279" s="654"/>
      <c r="B279" s="654"/>
      <c r="C279" s="534"/>
      <c r="D279" s="534"/>
      <c r="E279" s="534"/>
      <c r="F279" s="654"/>
      <c r="G279" s="654"/>
      <c r="H279" s="654"/>
      <c r="I279" s="654"/>
      <c r="J279" s="655"/>
      <c r="K279" s="654"/>
      <c r="L279" s="654"/>
      <c r="M279" s="534"/>
      <c r="N279" s="534"/>
      <c r="O279" s="534"/>
      <c r="P279" s="534"/>
      <c r="Q279" s="534"/>
      <c r="R279" s="534"/>
      <c r="S279" s="534"/>
      <c r="T279" s="534"/>
      <c r="U279" s="534"/>
      <c r="V279" s="534"/>
      <c r="W279" s="534"/>
      <c r="X279" s="534"/>
      <c r="Y279" s="534"/>
      <c r="Z279" s="534"/>
      <c r="AA279" s="534"/>
    </row>
    <row r="280" spans="1:27" ht="14.25" customHeight="1">
      <c r="A280" s="654"/>
      <c r="B280" s="654"/>
      <c r="C280" s="534"/>
      <c r="D280" s="534"/>
      <c r="E280" s="534"/>
      <c r="F280" s="654"/>
      <c r="G280" s="654"/>
      <c r="H280" s="654"/>
      <c r="I280" s="654"/>
      <c r="J280" s="655"/>
      <c r="K280" s="654"/>
      <c r="L280" s="654"/>
      <c r="M280" s="534"/>
      <c r="N280" s="534"/>
      <c r="O280" s="534"/>
      <c r="P280" s="534"/>
      <c r="Q280" s="534"/>
      <c r="R280" s="534"/>
      <c r="S280" s="534"/>
      <c r="T280" s="534"/>
      <c r="U280" s="534"/>
      <c r="V280" s="534"/>
      <c r="W280" s="534"/>
      <c r="X280" s="534"/>
      <c r="Y280" s="534"/>
      <c r="Z280" s="534"/>
      <c r="AA280" s="534"/>
    </row>
    <row r="281" spans="1:27" ht="14.25" customHeight="1">
      <c r="A281" s="654"/>
      <c r="B281" s="654"/>
      <c r="C281" s="534"/>
      <c r="D281" s="534"/>
      <c r="E281" s="534"/>
      <c r="F281" s="654"/>
      <c r="G281" s="654"/>
      <c r="H281" s="654"/>
      <c r="I281" s="654"/>
      <c r="J281" s="655"/>
      <c r="K281" s="654"/>
      <c r="L281" s="654"/>
      <c r="M281" s="534"/>
      <c r="N281" s="534"/>
      <c r="O281" s="534"/>
      <c r="P281" s="534"/>
      <c r="Q281" s="534"/>
      <c r="R281" s="534"/>
      <c r="S281" s="534"/>
      <c r="T281" s="534"/>
      <c r="U281" s="534"/>
      <c r="V281" s="534"/>
      <c r="W281" s="534"/>
      <c r="X281" s="534"/>
      <c r="Y281" s="534"/>
      <c r="Z281" s="534"/>
      <c r="AA281" s="534"/>
    </row>
    <row r="282" spans="1:27" ht="14.25" customHeight="1">
      <c r="A282" s="654"/>
      <c r="B282" s="654"/>
      <c r="C282" s="534"/>
      <c r="D282" s="534"/>
      <c r="E282" s="534"/>
      <c r="F282" s="654"/>
      <c r="G282" s="654"/>
      <c r="H282" s="654"/>
      <c r="I282" s="654"/>
      <c r="J282" s="655"/>
      <c r="K282" s="654"/>
      <c r="L282" s="654"/>
      <c r="M282" s="534"/>
      <c r="N282" s="534"/>
      <c r="O282" s="534"/>
      <c r="P282" s="534"/>
      <c r="Q282" s="534"/>
      <c r="R282" s="534"/>
      <c r="S282" s="534"/>
      <c r="T282" s="534"/>
      <c r="U282" s="534"/>
      <c r="V282" s="534"/>
      <c r="W282" s="534"/>
      <c r="X282" s="534"/>
      <c r="Y282" s="534"/>
      <c r="Z282" s="534"/>
      <c r="AA282" s="534"/>
    </row>
    <row r="283" spans="1:27" ht="14.25" customHeight="1">
      <c r="A283" s="654"/>
      <c r="B283" s="654"/>
      <c r="C283" s="534"/>
      <c r="D283" s="534"/>
      <c r="E283" s="534"/>
      <c r="F283" s="654"/>
      <c r="G283" s="654"/>
      <c r="H283" s="654"/>
      <c r="I283" s="654"/>
      <c r="J283" s="655"/>
      <c r="K283" s="654"/>
      <c r="L283" s="654"/>
      <c r="M283" s="534"/>
      <c r="N283" s="534"/>
      <c r="O283" s="534"/>
      <c r="P283" s="534"/>
      <c r="Q283" s="534"/>
      <c r="R283" s="534"/>
      <c r="S283" s="534"/>
      <c r="T283" s="534"/>
      <c r="U283" s="534"/>
      <c r="V283" s="534"/>
      <c r="W283" s="534"/>
      <c r="X283" s="534"/>
      <c r="Y283" s="534"/>
      <c r="Z283" s="534"/>
      <c r="AA283" s="534"/>
    </row>
    <row r="284" spans="1:27" ht="14.25" customHeight="1">
      <c r="A284" s="654"/>
      <c r="B284" s="654"/>
      <c r="C284" s="534"/>
      <c r="D284" s="534"/>
      <c r="E284" s="534"/>
      <c r="F284" s="654"/>
      <c r="G284" s="654"/>
      <c r="H284" s="654"/>
      <c r="I284" s="654"/>
      <c r="J284" s="655"/>
      <c r="K284" s="654"/>
      <c r="L284" s="654"/>
      <c r="M284" s="534"/>
      <c r="N284" s="534"/>
      <c r="O284" s="534"/>
      <c r="P284" s="534"/>
      <c r="Q284" s="534"/>
      <c r="R284" s="534"/>
      <c r="S284" s="534"/>
      <c r="T284" s="534"/>
      <c r="U284" s="534"/>
      <c r="V284" s="534"/>
      <c r="W284" s="534"/>
      <c r="X284" s="534"/>
      <c r="Y284" s="534"/>
      <c r="Z284" s="534"/>
      <c r="AA284" s="534"/>
    </row>
    <row r="285" spans="1:27" ht="14.25" customHeight="1">
      <c r="A285" s="654"/>
      <c r="B285" s="654"/>
      <c r="C285" s="534"/>
      <c r="D285" s="534"/>
      <c r="E285" s="534"/>
      <c r="F285" s="654"/>
      <c r="G285" s="654"/>
      <c r="H285" s="654"/>
      <c r="I285" s="654"/>
      <c r="J285" s="655"/>
      <c r="K285" s="654"/>
      <c r="L285" s="654"/>
      <c r="M285" s="534"/>
      <c r="N285" s="534"/>
      <c r="O285" s="534"/>
      <c r="P285" s="534"/>
      <c r="Q285" s="534"/>
      <c r="R285" s="534"/>
      <c r="S285" s="534"/>
      <c r="T285" s="534"/>
      <c r="U285" s="534"/>
      <c r="V285" s="534"/>
      <c r="W285" s="534"/>
      <c r="X285" s="534"/>
      <c r="Y285" s="534"/>
      <c r="Z285" s="534"/>
      <c r="AA285" s="534"/>
    </row>
    <row r="286" spans="1:27" ht="14.25" customHeight="1">
      <c r="A286" s="654"/>
      <c r="B286" s="654"/>
      <c r="C286" s="534"/>
      <c r="D286" s="534"/>
      <c r="E286" s="534"/>
      <c r="F286" s="654"/>
      <c r="G286" s="654"/>
      <c r="H286" s="654"/>
      <c r="I286" s="654"/>
      <c r="J286" s="655"/>
      <c r="K286" s="654"/>
      <c r="L286" s="654"/>
      <c r="M286" s="534"/>
      <c r="N286" s="534"/>
      <c r="O286" s="534"/>
      <c r="P286" s="534"/>
      <c r="Q286" s="534"/>
      <c r="R286" s="534"/>
      <c r="S286" s="534"/>
      <c r="T286" s="534"/>
      <c r="U286" s="534"/>
      <c r="V286" s="534"/>
      <c r="W286" s="534"/>
      <c r="X286" s="534"/>
      <c r="Y286" s="534"/>
      <c r="Z286" s="534"/>
      <c r="AA286" s="534"/>
    </row>
    <row r="287" spans="1:27" ht="14.25" customHeight="1">
      <c r="A287" s="654"/>
      <c r="B287" s="654"/>
      <c r="C287" s="534"/>
      <c r="D287" s="534"/>
      <c r="E287" s="534"/>
      <c r="F287" s="654"/>
      <c r="G287" s="654"/>
      <c r="H287" s="654"/>
      <c r="I287" s="654"/>
      <c r="J287" s="655"/>
      <c r="K287" s="654"/>
      <c r="L287" s="654"/>
      <c r="M287" s="534"/>
      <c r="N287" s="534"/>
      <c r="O287" s="534"/>
      <c r="P287" s="534"/>
      <c r="Q287" s="534"/>
      <c r="R287" s="534"/>
      <c r="S287" s="534"/>
      <c r="T287" s="534"/>
      <c r="U287" s="534"/>
      <c r="V287" s="534"/>
      <c r="W287" s="534"/>
      <c r="X287" s="534"/>
      <c r="Y287" s="534"/>
      <c r="Z287" s="534"/>
      <c r="AA287" s="534"/>
    </row>
    <row r="288" spans="1:27" ht="14.25" customHeight="1">
      <c r="A288" s="654"/>
      <c r="B288" s="654"/>
      <c r="C288" s="534"/>
      <c r="D288" s="534"/>
      <c r="E288" s="534"/>
      <c r="F288" s="654"/>
      <c r="G288" s="654"/>
      <c r="H288" s="654"/>
      <c r="I288" s="654"/>
      <c r="J288" s="655"/>
      <c r="K288" s="654"/>
      <c r="L288" s="654"/>
      <c r="M288" s="534"/>
      <c r="N288" s="534"/>
      <c r="O288" s="534"/>
      <c r="P288" s="534"/>
      <c r="Q288" s="534"/>
      <c r="R288" s="534"/>
      <c r="S288" s="534"/>
      <c r="T288" s="534"/>
      <c r="U288" s="534"/>
      <c r="V288" s="534"/>
      <c r="W288" s="534"/>
      <c r="X288" s="534"/>
      <c r="Y288" s="534"/>
      <c r="Z288" s="534"/>
      <c r="AA288" s="534"/>
    </row>
    <row r="289" spans="1:27" ht="14.25" customHeight="1">
      <c r="A289" s="654"/>
      <c r="B289" s="654"/>
      <c r="C289" s="534"/>
      <c r="D289" s="534"/>
      <c r="E289" s="534"/>
      <c r="F289" s="654"/>
      <c r="G289" s="654"/>
      <c r="H289" s="654"/>
      <c r="I289" s="654"/>
      <c r="J289" s="655"/>
      <c r="K289" s="654"/>
      <c r="L289" s="654"/>
      <c r="M289" s="534"/>
      <c r="N289" s="534"/>
      <c r="O289" s="534"/>
      <c r="P289" s="534"/>
      <c r="Q289" s="534"/>
      <c r="R289" s="534"/>
      <c r="S289" s="534"/>
      <c r="T289" s="534"/>
      <c r="U289" s="534"/>
      <c r="V289" s="534"/>
      <c r="W289" s="534"/>
      <c r="X289" s="534"/>
      <c r="Y289" s="534"/>
      <c r="Z289" s="534"/>
      <c r="AA289" s="534"/>
    </row>
    <row r="290" spans="1:27" ht="14.25" customHeight="1">
      <c r="A290" s="654"/>
      <c r="B290" s="654"/>
      <c r="C290" s="534"/>
      <c r="D290" s="534"/>
      <c r="E290" s="534"/>
      <c r="F290" s="654"/>
      <c r="G290" s="654"/>
      <c r="H290" s="654"/>
      <c r="I290" s="654"/>
      <c r="J290" s="655"/>
      <c r="K290" s="654"/>
      <c r="L290" s="654"/>
      <c r="M290" s="534"/>
      <c r="N290" s="534"/>
      <c r="O290" s="534"/>
      <c r="P290" s="534"/>
      <c r="Q290" s="534"/>
      <c r="R290" s="534"/>
      <c r="S290" s="534"/>
      <c r="T290" s="534"/>
      <c r="U290" s="534"/>
      <c r="V290" s="534"/>
      <c r="W290" s="534"/>
      <c r="X290" s="534"/>
      <c r="Y290" s="534"/>
      <c r="Z290" s="534"/>
      <c r="AA290" s="534"/>
    </row>
    <row r="291" spans="1:27" ht="14.25" customHeight="1">
      <c r="A291" s="654"/>
      <c r="B291" s="654"/>
      <c r="C291" s="534"/>
      <c r="D291" s="534"/>
      <c r="E291" s="534"/>
      <c r="F291" s="654"/>
      <c r="G291" s="654"/>
      <c r="H291" s="654"/>
      <c r="I291" s="654"/>
      <c r="J291" s="655"/>
      <c r="K291" s="654"/>
      <c r="L291" s="654"/>
      <c r="M291" s="534"/>
      <c r="N291" s="534"/>
      <c r="O291" s="534"/>
      <c r="P291" s="534"/>
      <c r="Q291" s="534"/>
      <c r="R291" s="534"/>
      <c r="S291" s="534"/>
      <c r="T291" s="534"/>
      <c r="U291" s="534"/>
      <c r="V291" s="534"/>
      <c r="W291" s="534"/>
      <c r="X291" s="534"/>
      <c r="Y291" s="534"/>
      <c r="Z291" s="534"/>
      <c r="AA291" s="534"/>
    </row>
    <row r="292" spans="1:27" ht="14.25" customHeight="1">
      <c r="A292" s="654"/>
      <c r="B292" s="654"/>
      <c r="C292" s="534"/>
      <c r="D292" s="534"/>
      <c r="E292" s="534"/>
      <c r="F292" s="654"/>
      <c r="G292" s="654"/>
      <c r="H292" s="654"/>
      <c r="I292" s="654"/>
      <c r="J292" s="655"/>
      <c r="K292" s="654"/>
      <c r="L292" s="654"/>
      <c r="M292" s="534"/>
      <c r="N292" s="534"/>
      <c r="O292" s="534"/>
      <c r="P292" s="534"/>
      <c r="Q292" s="534"/>
      <c r="R292" s="534"/>
      <c r="S292" s="534"/>
      <c r="T292" s="534"/>
      <c r="U292" s="534"/>
      <c r="V292" s="534"/>
      <c r="W292" s="534"/>
      <c r="X292" s="534"/>
      <c r="Y292" s="534"/>
      <c r="Z292" s="534"/>
      <c r="AA292" s="534"/>
    </row>
    <row r="293" spans="1:27" ht="14.25" customHeight="1">
      <c r="A293" s="654"/>
      <c r="B293" s="654"/>
      <c r="C293" s="534"/>
      <c r="D293" s="534"/>
      <c r="E293" s="534"/>
      <c r="F293" s="654"/>
      <c r="G293" s="654"/>
      <c r="H293" s="654"/>
      <c r="I293" s="654"/>
      <c r="J293" s="655"/>
      <c r="K293" s="654"/>
      <c r="L293" s="654"/>
      <c r="M293" s="534"/>
      <c r="N293" s="534"/>
      <c r="O293" s="534"/>
      <c r="P293" s="534"/>
      <c r="Q293" s="534"/>
      <c r="R293" s="534"/>
      <c r="S293" s="534"/>
      <c r="T293" s="534"/>
      <c r="U293" s="534"/>
      <c r="V293" s="534"/>
      <c r="W293" s="534"/>
      <c r="X293" s="534"/>
      <c r="Y293" s="534"/>
      <c r="Z293" s="534"/>
      <c r="AA293" s="534"/>
    </row>
    <row r="294" spans="1:27" ht="14.25" customHeight="1">
      <c r="A294" s="654"/>
      <c r="B294" s="654"/>
      <c r="C294" s="534"/>
      <c r="D294" s="534"/>
      <c r="E294" s="534"/>
      <c r="F294" s="654"/>
      <c r="G294" s="654"/>
      <c r="H294" s="654"/>
      <c r="I294" s="654"/>
      <c r="J294" s="655"/>
      <c r="K294" s="654"/>
      <c r="L294" s="654"/>
      <c r="M294" s="534"/>
      <c r="N294" s="534"/>
      <c r="O294" s="534"/>
      <c r="P294" s="534"/>
      <c r="Q294" s="534"/>
      <c r="R294" s="534"/>
      <c r="S294" s="534"/>
      <c r="T294" s="534"/>
      <c r="U294" s="534"/>
      <c r="V294" s="534"/>
      <c r="W294" s="534"/>
      <c r="X294" s="534"/>
      <c r="Y294" s="534"/>
      <c r="Z294" s="534"/>
      <c r="AA294" s="534"/>
    </row>
    <row r="295" spans="1:27" ht="14.25" customHeight="1">
      <c r="A295" s="654"/>
      <c r="B295" s="654"/>
      <c r="C295" s="534"/>
      <c r="D295" s="534"/>
      <c r="E295" s="534"/>
      <c r="F295" s="654"/>
      <c r="G295" s="654"/>
      <c r="H295" s="654"/>
      <c r="I295" s="654"/>
      <c r="J295" s="655"/>
      <c r="K295" s="654"/>
      <c r="L295" s="654"/>
      <c r="M295" s="534"/>
      <c r="N295" s="534"/>
      <c r="O295" s="534"/>
      <c r="P295" s="534"/>
      <c r="Q295" s="534"/>
      <c r="R295" s="534"/>
      <c r="S295" s="534"/>
      <c r="T295" s="534"/>
      <c r="U295" s="534"/>
      <c r="V295" s="534"/>
      <c r="W295" s="534"/>
      <c r="X295" s="534"/>
      <c r="Y295" s="534"/>
      <c r="Z295" s="534"/>
      <c r="AA295" s="534"/>
    </row>
    <row r="296" spans="1:27" ht="14.25" customHeight="1">
      <c r="A296" s="654"/>
      <c r="B296" s="654"/>
      <c r="C296" s="534"/>
      <c r="D296" s="534"/>
      <c r="E296" s="534"/>
      <c r="F296" s="654"/>
      <c r="G296" s="654"/>
      <c r="H296" s="654"/>
      <c r="I296" s="654"/>
      <c r="J296" s="655"/>
      <c r="K296" s="654"/>
      <c r="L296" s="654"/>
      <c r="M296" s="534"/>
      <c r="N296" s="534"/>
      <c r="O296" s="534"/>
      <c r="P296" s="534"/>
      <c r="Q296" s="534"/>
      <c r="R296" s="534"/>
      <c r="S296" s="534"/>
      <c r="T296" s="534"/>
      <c r="U296" s="534"/>
      <c r="V296" s="534"/>
      <c r="W296" s="534"/>
      <c r="X296" s="534"/>
      <c r="Y296" s="534"/>
      <c r="Z296" s="534"/>
      <c r="AA296" s="534"/>
    </row>
    <row r="297" spans="1:27" ht="14.25" customHeight="1">
      <c r="A297" s="654"/>
      <c r="B297" s="654"/>
      <c r="C297" s="534"/>
      <c r="D297" s="534"/>
      <c r="E297" s="534"/>
      <c r="F297" s="654"/>
      <c r="G297" s="654"/>
      <c r="H297" s="654"/>
      <c r="I297" s="654"/>
      <c r="J297" s="655"/>
      <c r="K297" s="654"/>
      <c r="L297" s="654"/>
      <c r="M297" s="534"/>
      <c r="N297" s="534"/>
      <c r="O297" s="534"/>
      <c r="P297" s="534"/>
      <c r="Q297" s="534"/>
      <c r="R297" s="534"/>
      <c r="S297" s="534"/>
      <c r="T297" s="534"/>
      <c r="U297" s="534"/>
      <c r="V297" s="534"/>
      <c r="W297" s="534"/>
      <c r="X297" s="534"/>
      <c r="Y297" s="534"/>
      <c r="Z297" s="534"/>
      <c r="AA297" s="534"/>
    </row>
    <row r="298" spans="1:27" ht="14.25" customHeight="1">
      <c r="A298" s="654"/>
      <c r="B298" s="654"/>
      <c r="C298" s="534"/>
      <c r="D298" s="534"/>
      <c r="E298" s="534"/>
      <c r="F298" s="654"/>
      <c r="G298" s="654"/>
      <c r="H298" s="654"/>
      <c r="I298" s="654"/>
      <c r="J298" s="655"/>
      <c r="K298" s="654"/>
      <c r="L298" s="654"/>
      <c r="M298" s="534"/>
      <c r="N298" s="534"/>
      <c r="O298" s="534"/>
      <c r="P298" s="534"/>
      <c r="Q298" s="534"/>
      <c r="R298" s="534"/>
      <c r="S298" s="534"/>
      <c r="T298" s="534"/>
      <c r="U298" s="534"/>
      <c r="V298" s="534"/>
      <c r="W298" s="534"/>
      <c r="X298" s="534"/>
      <c r="Y298" s="534"/>
      <c r="Z298" s="534"/>
      <c r="AA298" s="534"/>
    </row>
    <row r="299" spans="1:27" ht="14.25" customHeight="1">
      <c r="A299" s="654"/>
      <c r="B299" s="654"/>
      <c r="C299" s="534"/>
      <c r="D299" s="534"/>
      <c r="E299" s="534"/>
      <c r="F299" s="654"/>
      <c r="G299" s="654"/>
      <c r="H299" s="654"/>
      <c r="I299" s="654"/>
      <c r="J299" s="655"/>
      <c r="K299" s="654"/>
      <c r="L299" s="654"/>
      <c r="M299" s="534"/>
      <c r="N299" s="534"/>
      <c r="O299" s="534"/>
      <c r="P299" s="534"/>
      <c r="Q299" s="534"/>
      <c r="R299" s="534"/>
      <c r="S299" s="534"/>
      <c r="T299" s="534"/>
      <c r="U299" s="534"/>
      <c r="V299" s="534"/>
      <c r="W299" s="534"/>
      <c r="X299" s="534"/>
      <c r="Y299" s="534"/>
      <c r="Z299" s="534"/>
      <c r="AA299" s="534"/>
    </row>
    <row r="300" spans="1:27" ht="14.25" customHeight="1">
      <c r="A300" s="654"/>
      <c r="B300" s="654"/>
      <c r="C300" s="534"/>
      <c r="D300" s="534"/>
      <c r="E300" s="534"/>
      <c r="F300" s="654"/>
      <c r="G300" s="654"/>
      <c r="H300" s="654"/>
      <c r="I300" s="654"/>
      <c r="J300" s="655"/>
      <c r="K300" s="654"/>
      <c r="L300" s="654"/>
      <c r="M300" s="534"/>
      <c r="N300" s="534"/>
      <c r="O300" s="534"/>
      <c r="P300" s="534"/>
      <c r="Q300" s="534"/>
      <c r="R300" s="534"/>
      <c r="S300" s="534"/>
      <c r="T300" s="534"/>
      <c r="U300" s="534"/>
      <c r="V300" s="534"/>
      <c r="W300" s="534"/>
      <c r="X300" s="534"/>
      <c r="Y300" s="534"/>
      <c r="Z300" s="534"/>
      <c r="AA300" s="534"/>
    </row>
    <row r="301" spans="1:27" ht="14.25" customHeight="1">
      <c r="A301" s="654"/>
      <c r="B301" s="654"/>
      <c r="C301" s="534"/>
      <c r="D301" s="534"/>
      <c r="E301" s="534"/>
      <c r="F301" s="654"/>
      <c r="G301" s="654"/>
      <c r="H301" s="654"/>
      <c r="I301" s="654"/>
      <c r="J301" s="655"/>
      <c r="K301" s="654"/>
      <c r="L301" s="654"/>
      <c r="M301" s="534"/>
      <c r="N301" s="534"/>
      <c r="O301" s="534"/>
      <c r="P301" s="534"/>
      <c r="Q301" s="534"/>
      <c r="R301" s="534"/>
      <c r="S301" s="534"/>
      <c r="T301" s="534"/>
      <c r="U301" s="534"/>
      <c r="V301" s="534"/>
      <c r="W301" s="534"/>
      <c r="X301" s="534"/>
      <c r="Y301" s="534"/>
      <c r="Z301" s="534"/>
      <c r="AA301" s="534"/>
    </row>
    <row r="302" spans="1:27" ht="14.25" customHeight="1">
      <c r="A302" s="654"/>
      <c r="B302" s="654"/>
      <c r="C302" s="534"/>
      <c r="D302" s="534"/>
      <c r="E302" s="534"/>
      <c r="F302" s="654"/>
      <c r="G302" s="654"/>
      <c r="H302" s="654"/>
      <c r="I302" s="654"/>
      <c r="J302" s="655"/>
      <c r="K302" s="654"/>
      <c r="L302" s="654"/>
      <c r="M302" s="534"/>
      <c r="N302" s="534"/>
      <c r="O302" s="534"/>
      <c r="P302" s="534"/>
      <c r="Q302" s="534"/>
      <c r="R302" s="534"/>
      <c r="S302" s="534"/>
      <c r="T302" s="534"/>
      <c r="U302" s="534"/>
      <c r="V302" s="534"/>
      <c r="W302" s="534"/>
      <c r="X302" s="534"/>
      <c r="Y302" s="534"/>
      <c r="Z302" s="534"/>
      <c r="AA302" s="534"/>
    </row>
    <row r="303" spans="1:27" ht="14.25" customHeight="1">
      <c r="A303" s="654"/>
      <c r="B303" s="654"/>
      <c r="C303" s="534"/>
      <c r="D303" s="534"/>
      <c r="E303" s="534"/>
      <c r="F303" s="654"/>
      <c r="G303" s="654"/>
      <c r="H303" s="654"/>
      <c r="I303" s="654"/>
      <c r="J303" s="655"/>
      <c r="K303" s="654"/>
      <c r="L303" s="654"/>
      <c r="M303" s="534"/>
      <c r="N303" s="534"/>
      <c r="O303" s="534"/>
      <c r="P303" s="534"/>
      <c r="Q303" s="534"/>
      <c r="R303" s="534"/>
      <c r="S303" s="534"/>
      <c r="T303" s="534"/>
      <c r="U303" s="534"/>
      <c r="V303" s="534"/>
      <c r="W303" s="534"/>
      <c r="X303" s="534"/>
      <c r="Y303" s="534"/>
      <c r="Z303" s="534"/>
      <c r="AA303" s="534"/>
    </row>
    <row r="304" spans="1:27" ht="14.25" customHeight="1">
      <c r="A304" s="654"/>
      <c r="B304" s="654"/>
      <c r="C304" s="534"/>
      <c r="D304" s="534"/>
      <c r="E304" s="534"/>
      <c r="F304" s="654"/>
      <c r="G304" s="654"/>
      <c r="H304" s="654"/>
      <c r="I304" s="654"/>
      <c r="J304" s="655"/>
      <c r="K304" s="654"/>
      <c r="L304" s="654"/>
      <c r="M304" s="534"/>
      <c r="N304" s="534"/>
      <c r="O304" s="534"/>
      <c r="P304" s="534"/>
      <c r="Q304" s="534"/>
      <c r="R304" s="534"/>
      <c r="S304" s="534"/>
      <c r="T304" s="534"/>
      <c r="U304" s="534"/>
      <c r="V304" s="534"/>
      <c r="W304" s="534"/>
      <c r="X304" s="534"/>
      <c r="Y304" s="534"/>
      <c r="Z304" s="534"/>
      <c r="AA304" s="534"/>
    </row>
    <row r="305" spans="1:27" ht="14.25" customHeight="1">
      <c r="A305" s="654"/>
      <c r="B305" s="654"/>
      <c r="C305" s="534"/>
      <c r="D305" s="534"/>
      <c r="E305" s="534"/>
      <c r="F305" s="654"/>
      <c r="G305" s="654"/>
      <c r="H305" s="654"/>
      <c r="I305" s="654"/>
      <c r="J305" s="655"/>
      <c r="K305" s="654"/>
      <c r="L305" s="654"/>
      <c r="M305" s="534"/>
      <c r="N305" s="534"/>
      <c r="O305" s="534"/>
      <c r="P305" s="534"/>
      <c r="Q305" s="534"/>
      <c r="R305" s="534"/>
      <c r="S305" s="534"/>
      <c r="T305" s="534"/>
      <c r="U305" s="534"/>
      <c r="V305" s="534"/>
      <c r="W305" s="534"/>
      <c r="X305" s="534"/>
      <c r="Y305" s="534"/>
      <c r="Z305" s="534"/>
      <c r="AA305" s="534"/>
    </row>
    <row r="306" spans="1:27" ht="14.25" customHeight="1">
      <c r="A306" s="654"/>
      <c r="B306" s="654"/>
      <c r="C306" s="534"/>
      <c r="D306" s="534"/>
      <c r="E306" s="534"/>
      <c r="F306" s="654"/>
      <c r="G306" s="654"/>
      <c r="H306" s="654"/>
      <c r="I306" s="654"/>
      <c r="J306" s="655"/>
      <c r="K306" s="654"/>
      <c r="L306" s="654"/>
      <c r="M306" s="534"/>
      <c r="N306" s="534"/>
      <c r="O306" s="534"/>
      <c r="P306" s="534"/>
      <c r="Q306" s="534"/>
      <c r="R306" s="534"/>
      <c r="S306" s="534"/>
      <c r="T306" s="534"/>
      <c r="U306" s="534"/>
      <c r="V306" s="534"/>
      <c r="W306" s="534"/>
      <c r="X306" s="534"/>
      <c r="Y306" s="534"/>
      <c r="Z306" s="534"/>
      <c r="AA306" s="534"/>
    </row>
    <row r="307" spans="1:27" ht="14.25" customHeight="1">
      <c r="A307" s="654"/>
      <c r="B307" s="654"/>
      <c r="C307" s="534"/>
      <c r="D307" s="534"/>
      <c r="E307" s="534"/>
      <c r="F307" s="654"/>
      <c r="G307" s="654"/>
      <c r="H307" s="654"/>
      <c r="I307" s="654"/>
      <c r="J307" s="655"/>
      <c r="K307" s="654"/>
      <c r="L307" s="654"/>
      <c r="M307" s="534"/>
      <c r="N307" s="534"/>
      <c r="O307" s="534"/>
      <c r="P307" s="534"/>
      <c r="Q307" s="534"/>
      <c r="R307" s="534"/>
      <c r="S307" s="534"/>
      <c r="T307" s="534"/>
      <c r="U307" s="534"/>
      <c r="V307" s="534"/>
      <c r="W307" s="534"/>
      <c r="X307" s="534"/>
      <c r="Y307" s="534"/>
      <c r="Z307" s="534"/>
      <c r="AA307" s="534"/>
    </row>
    <row r="308" spans="1:27" ht="14.25" customHeight="1">
      <c r="A308" s="654"/>
      <c r="B308" s="654"/>
      <c r="C308" s="534"/>
      <c r="D308" s="534"/>
      <c r="E308" s="534"/>
      <c r="F308" s="654"/>
      <c r="G308" s="654"/>
      <c r="H308" s="654"/>
      <c r="I308" s="654"/>
      <c r="J308" s="655"/>
      <c r="K308" s="654"/>
      <c r="L308" s="654"/>
      <c r="M308" s="534"/>
      <c r="N308" s="534"/>
      <c r="O308" s="534"/>
      <c r="P308" s="534"/>
      <c r="Q308" s="534"/>
      <c r="R308" s="534"/>
      <c r="S308" s="534"/>
      <c r="T308" s="534"/>
      <c r="U308" s="534"/>
      <c r="V308" s="534"/>
      <c r="W308" s="534"/>
      <c r="X308" s="534"/>
      <c r="Y308" s="534"/>
      <c r="Z308" s="534"/>
      <c r="AA308" s="534"/>
    </row>
    <row r="309" spans="1:27" ht="14.25" customHeight="1">
      <c r="A309" s="654"/>
      <c r="B309" s="654"/>
      <c r="C309" s="534"/>
      <c r="D309" s="534"/>
      <c r="E309" s="534"/>
      <c r="F309" s="654"/>
      <c r="G309" s="654"/>
      <c r="H309" s="654"/>
      <c r="I309" s="654"/>
      <c r="J309" s="655"/>
      <c r="K309" s="654"/>
      <c r="L309" s="654"/>
      <c r="M309" s="534"/>
      <c r="N309" s="534"/>
      <c r="O309" s="534"/>
      <c r="P309" s="534"/>
      <c r="Q309" s="534"/>
      <c r="R309" s="534"/>
      <c r="S309" s="534"/>
      <c r="T309" s="534"/>
      <c r="U309" s="534"/>
      <c r="V309" s="534"/>
      <c r="W309" s="534"/>
      <c r="X309" s="534"/>
      <c r="Y309" s="534"/>
      <c r="Z309" s="534"/>
      <c r="AA309" s="534"/>
    </row>
    <row r="310" spans="1:27" ht="14.25" customHeight="1">
      <c r="A310" s="654"/>
      <c r="B310" s="654"/>
      <c r="C310" s="534"/>
      <c r="D310" s="534"/>
      <c r="E310" s="534"/>
      <c r="F310" s="654"/>
      <c r="G310" s="654"/>
      <c r="H310" s="654"/>
      <c r="I310" s="654"/>
      <c r="J310" s="655"/>
      <c r="K310" s="654"/>
      <c r="L310" s="654"/>
      <c r="M310" s="534"/>
      <c r="N310" s="534"/>
      <c r="O310" s="534"/>
      <c r="P310" s="534"/>
      <c r="Q310" s="534"/>
      <c r="R310" s="534"/>
      <c r="S310" s="534"/>
      <c r="T310" s="534"/>
      <c r="U310" s="534"/>
      <c r="V310" s="534"/>
      <c r="W310" s="534"/>
      <c r="X310" s="534"/>
      <c r="Y310" s="534"/>
      <c r="Z310" s="534"/>
      <c r="AA310" s="534"/>
    </row>
    <row r="311" spans="1:27" ht="14.25" customHeight="1">
      <c r="A311" s="654"/>
      <c r="B311" s="654"/>
      <c r="C311" s="534"/>
      <c r="D311" s="534"/>
      <c r="E311" s="534"/>
      <c r="F311" s="654"/>
      <c r="G311" s="654"/>
      <c r="H311" s="654"/>
      <c r="I311" s="654"/>
      <c r="J311" s="655"/>
      <c r="K311" s="654"/>
      <c r="L311" s="654"/>
      <c r="M311" s="534"/>
      <c r="N311" s="534"/>
      <c r="O311" s="534"/>
      <c r="P311" s="534"/>
      <c r="Q311" s="534"/>
      <c r="R311" s="534"/>
      <c r="S311" s="534"/>
      <c r="T311" s="534"/>
      <c r="U311" s="534"/>
      <c r="V311" s="534"/>
      <c r="W311" s="534"/>
      <c r="X311" s="534"/>
      <c r="Y311" s="534"/>
      <c r="Z311" s="534"/>
      <c r="AA311" s="534"/>
    </row>
    <row r="312" spans="1:27" ht="14.25" customHeight="1">
      <c r="A312" s="654"/>
      <c r="B312" s="654"/>
      <c r="C312" s="534"/>
      <c r="D312" s="534"/>
      <c r="E312" s="534"/>
      <c r="F312" s="654"/>
      <c r="G312" s="654"/>
      <c r="H312" s="654"/>
      <c r="I312" s="654"/>
      <c r="J312" s="655"/>
      <c r="K312" s="654"/>
      <c r="L312" s="654"/>
      <c r="M312" s="534"/>
      <c r="N312" s="534"/>
      <c r="O312" s="534"/>
      <c r="P312" s="534"/>
      <c r="Q312" s="534"/>
      <c r="R312" s="534"/>
      <c r="S312" s="534"/>
      <c r="T312" s="534"/>
      <c r="U312" s="534"/>
      <c r="V312" s="534"/>
      <c r="W312" s="534"/>
      <c r="X312" s="534"/>
      <c r="Y312" s="534"/>
      <c r="Z312" s="534"/>
      <c r="AA312" s="534"/>
    </row>
    <row r="313" spans="1:27" ht="14.25" customHeight="1">
      <c r="A313" s="654"/>
      <c r="B313" s="654"/>
      <c r="C313" s="534"/>
      <c r="D313" s="534"/>
      <c r="E313" s="534"/>
      <c r="F313" s="654"/>
      <c r="G313" s="654"/>
      <c r="H313" s="654"/>
      <c r="I313" s="654"/>
      <c r="J313" s="655"/>
      <c r="K313" s="654"/>
      <c r="L313" s="654"/>
      <c r="M313" s="534"/>
      <c r="N313" s="534"/>
      <c r="O313" s="534"/>
      <c r="P313" s="534"/>
      <c r="Q313" s="534"/>
      <c r="R313" s="534"/>
      <c r="S313" s="534"/>
      <c r="T313" s="534"/>
      <c r="U313" s="534"/>
      <c r="V313" s="534"/>
      <c r="W313" s="534"/>
      <c r="X313" s="534"/>
      <c r="Y313" s="534"/>
      <c r="Z313" s="534"/>
      <c r="AA313" s="534"/>
    </row>
    <row r="314" spans="1:27" ht="14.25" customHeight="1">
      <c r="A314" s="654"/>
      <c r="B314" s="654"/>
      <c r="C314" s="534"/>
      <c r="D314" s="534"/>
      <c r="E314" s="534"/>
      <c r="F314" s="654"/>
      <c r="G314" s="654"/>
      <c r="H314" s="654"/>
      <c r="I314" s="654"/>
      <c r="J314" s="655"/>
      <c r="K314" s="654"/>
      <c r="L314" s="654"/>
      <c r="M314" s="534"/>
      <c r="N314" s="534"/>
      <c r="O314" s="534"/>
      <c r="P314" s="534"/>
      <c r="Q314" s="534"/>
      <c r="R314" s="534"/>
      <c r="S314" s="534"/>
      <c r="T314" s="534"/>
      <c r="U314" s="534"/>
      <c r="V314" s="534"/>
      <c r="W314" s="534"/>
      <c r="X314" s="534"/>
      <c r="Y314" s="534"/>
      <c r="Z314" s="534"/>
      <c r="AA314" s="534"/>
    </row>
    <row r="315" spans="1:27" ht="14.25" customHeight="1">
      <c r="A315" s="654"/>
      <c r="B315" s="654"/>
      <c r="C315" s="534"/>
      <c r="D315" s="534"/>
      <c r="E315" s="534"/>
      <c r="F315" s="654"/>
      <c r="G315" s="654"/>
      <c r="H315" s="654"/>
      <c r="I315" s="654"/>
      <c r="J315" s="655"/>
      <c r="K315" s="654"/>
      <c r="L315" s="654"/>
      <c r="M315" s="534"/>
      <c r="N315" s="534"/>
      <c r="O315" s="534"/>
      <c r="P315" s="534"/>
      <c r="Q315" s="534"/>
      <c r="R315" s="534"/>
      <c r="S315" s="534"/>
      <c r="T315" s="534"/>
      <c r="U315" s="534"/>
      <c r="V315" s="534"/>
      <c r="W315" s="534"/>
      <c r="X315" s="534"/>
      <c r="Y315" s="534"/>
      <c r="Z315" s="534"/>
      <c r="AA315" s="534"/>
    </row>
    <row r="316" spans="1:27" ht="14.25" customHeight="1">
      <c r="A316" s="654"/>
      <c r="B316" s="654"/>
      <c r="C316" s="534"/>
      <c r="D316" s="534"/>
      <c r="E316" s="534"/>
      <c r="F316" s="654"/>
      <c r="G316" s="654"/>
      <c r="H316" s="654"/>
      <c r="I316" s="654"/>
      <c r="J316" s="655"/>
      <c r="K316" s="654"/>
      <c r="L316" s="654"/>
      <c r="M316" s="534"/>
      <c r="N316" s="534"/>
      <c r="O316" s="534"/>
      <c r="P316" s="534"/>
      <c r="Q316" s="534"/>
      <c r="R316" s="534"/>
      <c r="S316" s="534"/>
      <c r="T316" s="534"/>
      <c r="U316" s="534"/>
      <c r="V316" s="534"/>
      <c r="W316" s="534"/>
      <c r="X316" s="534"/>
      <c r="Y316" s="534"/>
      <c r="Z316" s="534"/>
      <c r="AA316" s="534"/>
    </row>
    <row r="317" spans="1:27" ht="14.25" customHeight="1">
      <c r="A317" s="654"/>
      <c r="B317" s="654"/>
      <c r="C317" s="534"/>
      <c r="D317" s="534"/>
      <c r="E317" s="534"/>
      <c r="F317" s="654"/>
      <c r="G317" s="654"/>
      <c r="H317" s="654"/>
      <c r="I317" s="654"/>
      <c r="J317" s="655"/>
      <c r="K317" s="654"/>
      <c r="L317" s="654"/>
      <c r="M317" s="534"/>
      <c r="N317" s="534"/>
      <c r="O317" s="534"/>
      <c r="P317" s="534"/>
      <c r="Q317" s="534"/>
      <c r="R317" s="534"/>
      <c r="S317" s="534"/>
      <c r="T317" s="534"/>
      <c r="U317" s="534"/>
      <c r="V317" s="534"/>
      <c r="W317" s="534"/>
      <c r="X317" s="534"/>
      <c r="Y317" s="534"/>
      <c r="Z317" s="534"/>
      <c r="AA317" s="534"/>
    </row>
    <row r="318" spans="1:27" ht="14.25" customHeight="1">
      <c r="A318" s="654"/>
      <c r="B318" s="654"/>
      <c r="C318" s="534"/>
      <c r="D318" s="534"/>
      <c r="E318" s="534"/>
      <c r="F318" s="654"/>
      <c r="G318" s="654"/>
      <c r="H318" s="654"/>
      <c r="I318" s="654"/>
      <c r="J318" s="655"/>
      <c r="K318" s="654"/>
      <c r="L318" s="654"/>
      <c r="M318" s="534"/>
      <c r="N318" s="534"/>
      <c r="O318" s="534"/>
      <c r="P318" s="534"/>
      <c r="Q318" s="534"/>
      <c r="R318" s="534"/>
      <c r="S318" s="534"/>
      <c r="T318" s="534"/>
      <c r="U318" s="534"/>
      <c r="V318" s="534"/>
      <c r="W318" s="534"/>
      <c r="X318" s="534"/>
      <c r="Y318" s="534"/>
      <c r="Z318" s="534"/>
      <c r="AA318" s="534"/>
    </row>
    <row r="319" spans="1:27" ht="14.25" customHeight="1">
      <c r="A319" s="654"/>
      <c r="B319" s="654"/>
      <c r="C319" s="534"/>
      <c r="D319" s="534"/>
      <c r="E319" s="534"/>
      <c r="F319" s="654"/>
      <c r="G319" s="654"/>
      <c r="H319" s="654"/>
      <c r="I319" s="654"/>
      <c r="J319" s="655"/>
      <c r="K319" s="654"/>
      <c r="L319" s="654"/>
      <c r="M319" s="534"/>
      <c r="N319" s="534"/>
      <c r="O319" s="534"/>
      <c r="P319" s="534"/>
      <c r="Q319" s="534"/>
      <c r="R319" s="534"/>
      <c r="S319" s="534"/>
      <c r="T319" s="534"/>
      <c r="U319" s="534"/>
      <c r="V319" s="534"/>
      <c r="W319" s="534"/>
      <c r="X319" s="534"/>
      <c r="Y319" s="534"/>
      <c r="Z319" s="534"/>
      <c r="AA319" s="534"/>
    </row>
    <row r="320" spans="1:27" ht="14.25" customHeight="1">
      <c r="A320" s="654"/>
      <c r="B320" s="654"/>
      <c r="C320" s="534"/>
      <c r="D320" s="534"/>
      <c r="E320" s="534"/>
      <c r="F320" s="654"/>
      <c r="G320" s="654"/>
      <c r="H320" s="654"/>
      <c r="I320" s="654"/>
      <c r="J320" s="655"/>
      <c r="K320" s="654"/>
      <c r="L320" s="654"/>
      <c r="M320" s="534"/>
      <c r="N320" s="534"/>
      <c r="O320" s="534"/>
      <c r="P320" s="534"/>
      <c r="Q320" s="534"/>
      <c r="R320" s="534"/>
      <c r="S320" s="534"/>
      <c r="T320" s="534"/>
      <c r="U320" s="534"/>
      <c r="V320" s="534"/>
      <c r="W320" s="534"/>
      <c r="X320" s="534"/>
      <c r="Y320" s="534"/>
      <c r="Z320" s="534"/>
      <c r="AA320" s="534"/>
    </row>
    <row r="321" spans="1:27" ht="14.25" customHeight="1">
      <c r="A321" s="654"/>
      <c r="B321" s="654"/>
      <c r="C321" s="534"/>
      <c r="D321" s="534"/>
      <c r="E321" s="534"/>
      <c r="F321" s="654"/>
      <c r="G321" s="654"/>
      <c r="H321" s="654"/>
      <c r="I321" s="654"/>
      <c r="J321" s="655"/>
      <c r="K321" s="654"/>
      <c r="L321" s="654"/>
      <c r="M321" s="534"/>
      <c r="N321" s="534"/>
      <c r="O321" s="534"/>
      <c r="P321" s="534"/>
      <c r="Q321" s="534"/>
      <c r="R321" s="534"/>
      <c r="S321" s="534"/>
      <c r="T321" s="534"/>
      <c r="U321" s="534"/>
      <c r="V321" s="534"/>
      <c r="W321" s="534"/>
      <c r="X321" s="534"/>
      <c r="Y321" s="534"/>
      <c r="Z321" s="534"/>
      <c r="AA321" s="534"/>
    </row>
    <row r="322" spans="1:27" ht="14.25" customHeight="1">
      <c r="A322" s="654"/>
      <c r="B322" s="654"/>
      <c r="C322" s="534"/>
      <c r="D322" s="534"/>
      <c r="E322" s="534"/>
      <c r="F322" s="654"/>
      <c r="G322" s="654"/>
      <c r="H322" s="654"/>
      <c r="I322" s="654"/>
      <c r="J322" s="655"/>
      <c r="K322" s="654"/>
      <c r="L322" s="654"/>
      <c r="M322" s="534"/>
      <c r="N322" s="534"/>
      <c r="O322" s="534"/>
      <c r="P322" s="534"/>
      <c r="Q322" s="534"/>
      <c r="R322" s="534"/>
      <c r="S322" s="534"/>
      <c r="T322" s="534"/>
      <c r="U322" s="534"/>
      <c r="V322" s="534"/>
      <c r="W322" s="534"/>
      <c r="X322" s="534"/>
      <c r="Y322" s="534"/>
      <c r="Z322" s="534"/>
      <c r="AA322" s="534"/>
    </row>
    <row r="323" spans="1:27" ht="14.25" customHeight="1">
      <c r="A323" s="654"/>
      <c r="B323" s="654"/>
      <c r="C323" s="534"/>
      <c r="D323" s="534"/>
      <c r="E323" s="534"/>
      <c r="F323" s="654"/>
      <c r="G323" s="654"/>
      <c r="H323" s="654"/>
      <c r="I323" s="654"/>
      <c r="J323" s="655"/>
      <c r="K323" s="654"/>
      <c r="L323" s="654"/>
      <c r="M323" s="534"/>
      <c r="N323" s="534"/>
      <c r="O323" s="534"/>
      <c r="P323" s="534"/>
      <c r="Q323" s="534"/>
      <c r="R323" s="534"/>
      <c r="S323" s="534"/>
      <c r="T323" s="534"/>
      <c r="U323" s="534"/>
      <c r="V323" s="534"/>
      <c r="W323" s="534"/>
      <c r="X323" s="534"/>
      <c r="Y323" s="534"/>
      <c r="Z323" s="534"/>
      <c r="AA323" s="534"/>
    </row>
    <row r="324" spans="1:27" ht="14.25" customHeight="1">
      <c r="A324" s="654"/>
      <c r="B324" s="654"/>
      <c r="C324" s="534"/>
      <c r="D324" s="534"/>
      <c r="E324" s="534"/>
      <c r="F324" s="654"/>
      <c r="G324" s="654"/>
      <c r="H324" s="654"/>
      <c r="I324" s="654"/>
      <c r="J324" s="655"/>
      <c r="K324" s="654"/>
      <c r="L324" s="654"/>
      <c r="M324" s="534"/>
      <c r="N324" s="534"/>
      <c r="O324" s="534"/>
      <c r="P324" s="534"/>
      <c r="Q324" s="534"/>
      <c r="R324" s="534"/>
      <c r="S324" s="534"/>
      <c r="T324" s="534"/>
      <c r="U324" s="534"/>
      <c r="V324" s="534"/>
      <c r="W324" s="534"/>
      <c r="X324" s="534"/>
      <c r="Y324" s="534"/>
      <c r="Z324" s="534"/>
      <c r="AA324" s="534"/>
    </row>
    <row r="325" spans="1:27" ht="14.25" customHeight="1">
      <c r="A325" s="654"/>
      <c r="B325" s="654"/>
      <c r="C325" s="534"/>
      <c r="D325" s="534"/>
      <c r="E325" s="534"/>
      <c r="F325" s="654"/>
      <c r="G325" s="654"/>
      <c r="H325" s="654"/>
      <c r="I325" s="654"/>
      <c r="J325" s="655"/>
      <c r="K325" s="654"/>
      <c r="L325" s="654"/>
      <c r="M325" s="534"/>
      <c r="N325" s="534"/>
      <c r="O325" s="534"/>
      <c r="P325" s="534"/>
      <c r="Q325" s="534"/>
      <c r="R325" s="534"/>
      <c r="S325" s="534"/>
      <c r="T325" s="534"/>
      <c r="U325" s="534"/>
      <c r="V325" s="534"/>
      <c r="W325" s="534"/>
      <c r="X325" s="534"/>
      <c r="Y325" s="534"/>
      <c r="Z325" s="534"/>
      <c r="AA325" s="534"/>
    </row>
    <row r="326" spans="1:27" ht="14.25" customHeight="1">
      <c r="A326" s="654"/>
      <c r="B326" s="654"/>
      <c r="C326" s="534"/>
      <c r="D326" s="534"/>
      <c r="E326" s="534"/>
      <c r="F326" s="654"/>
      <c r="G326" s="654"/>
      <c r="H326" s="654"/>
      <c r="I326" s="654"/>
      <c r="J326" s="655"/>
      <c r="K326" s="654"/>
      <c r="L326" s="654"/>
      <c r="M326" s="534"/>
      <c r="N326" s="534"/>
      <c r="O326" s="534"/>
      <c r="P326" s="534"/>
      <c r="Q326" s="534"/>
      <c r="R326" s="534"/>
      <c r="S326" s="534"/>
      <c r="T326" s="534"/>
      <c r="U326" s="534"/>
      <c r="V326" s="534"/>
      <c r="W326" s="534"/>
      <c r="X326" s="534"/>
      <c r="Y326" s="534"/>
      <c r="Z326" s="534"/>
      <c r="AA326" s="534"/>
    </row>
    <row r="327" spans="1:27" ht="14.25" customHeight="1">
      <c r="A327" s="654"/>
      <c r="B327" s="654"/>
      <c r="C327" s="534"/>
      <c r="D327" s="534"/>
      <c r="E327" s="534"/>
      <c r="F327" s="654"/>
      <c r="G327" s="654"/>
      <c r="H327" s="654"/>
      <c r="I327" s="654"/>
      <c r="J327" s="655"/>
      <c r="K327" s="654"/>
      <c r="L327" s="654"/>
      <c r="M327" s="534"/>
      <c r="N327" s="534"/>
      <c r="O327" s="534"/>
      <c r="P327" s="534"/>
      <c r="Q327" s="534"/>
      <c r="R327" s="534"/>
      <c r="S327" s="534"/>
      <c r="T327" s="534"/>
      <c r="U327" s="534"/>
      <c r="V327" s="534"/>
      <c r="W327" s="534"/>
      <c r="X327" s="534"/>
      <c r="Y327" s="534"/>
      <c r="Z327" s="534"/>
      <c r="AA327" s="534"/>
    </row>
    <row r="328" spans="1:27" ht="14.25" customHeight="1">
      <c r="A328" s="654"/>
      <c r="B328" s="654"/>
      <c r="C328" s="534"/>
      <c r="D328" s="534"/>
      <c r="E328" s="534"/>
      <c r="F328" s="654"/>
      <c r="G328" s="654"/>
      <c r="H328" s="654"/>
      <c r="I328" s="654"/>
      <c r="J328" s="655"/>
      <c r="K328" s="654"/>
      <c r="L328" s="654"/>
      <c r="M328" s="534"/>
      <c r="N328" s="534"/>
      <c r="O328" s="534"/>
      <c r="P328" s="534"/>
      <c r="Q328" s="534"/>
      <c r="R328" s="534"/>
      <c r="S328" s="534"/>
      <c r="T328" s="534"/>
      <c r="U328" s="534"/>
      <c r="V328" s="534"/>
      <c r="W328" s="534"/>
      <c r="X328" s="534"/>
      <c r="Y328" s="534"/>
      <c r="Z328" s="534"/>
      <c r="AA328" s="534"/>
    </row>
    <row r="329" spans="1:27" ht="14.25" customHeight="1">
      <c r="A329" s="654"/>
      <c r="B329" s="654"/>
      <c r="C329" s="534"/>
      <c r="D329" s="534"/>
      <c r="E329" s="534"/>
      <c r="F329" s="654"/>
      <c r="G329" s="654"/>
      <c r="H329" s="654"/>
      <c r="I329" s="654"/>
      <c r="J329" s="655"/>
      <c r="K329" s="654"/>
      <c r="L329" s="654"/>
      <c r="M329" s="534"/>
      <c r="N329" s="534"/>
      <c r="O329" s="534"/>
      <c r="P329" s="534"/>
      <c r="Q329" s="534"/>
      <c r="R329" s="534"/>
      <c r="S329" s="534"/>
      <c r="T329" s="534"/>
      <c r="U329" s="534"/>
      <c r="V329" s="534"/>
      <c r="W329" s="534"/>
      <c r="X329" s="534"/>
      <c r="Y329" s="534"/>
      <c r="Z329" s="534"/>
      <c r="AA329" s="534"/>
    </row>
    <row r="330" spans="1:27" ht="14.25" customHeight="1">
      <c r="A330" s="654"/>
      <c r="B330" s="654"/>
      <c r="C330" s="534"/>
      <c r="D330" s="534"/>
      <c r="E330" s="534"/>
      <c r="F330" s="654"/>
      <c r="G330" s="654"/>
      <c r="H330" s="654"/>
      <c r="I330" s="654"/>
      <c r="J330" s="655"/>
      <c r="K330" s="654"/>
      <c r="L330" s="654"/>
      <c r="M330" s="534"/>
      <c r="N330" s="534"/>
      <c r="O330" s="534"/>
      <c r="P330" s="534"/>
      <c r="Q330" s="534"/>
      <c r="R330" s="534"/>
      <c r="S330" s="534"/>
      <c r="T330" s="534"/>
      <c r="U330" s="534"/>
      <c r="V330" s="534"/>
      <c r="W330" s="534"/>
      <c r="X330" s="534"/>
      <c r="Y330" s="534"/>
      <c r="Z330" s="534"/>
      <c r="AA330" s="534"/>
    </row>
    <row r="331" spans="1:27" ht="14.25" customHeight="1">
      <c r="A331" s="654"/>
      <c r="B331" s="654"/>
      <c r="C331" s="534"/>
      <c r="D331" s="534"/>
      <c r="E331" s="534"/>
      <c r="F331" s="654"/>
      <c r="G331" s="654"/>
      <c r="H331" s="654"/>
      <c r="I331" s="654"/>
      <c r="J331" s="655"/>
      <c r="K331" s="654"/>
      <c r="L331" s="654"/>
      <c r="M331" s="534"/>
      <c r="N331" s="534"/>
      <c r="O331" s="534"/>
      <c r="P331" s="534"/>
      <c r="Q331" s="534"/>
      <c r="R331" s="534"/>
      <c r="S331" s="534"/>
      <c r="T331" s="534"/>
      <c r="U331" s="534"/>
      <c r="V331" s="534"/>
      <c r="W331" s="534"/>
      <c r="X331" s="534"/>
      <c r="Y331" s="534"/>
      <c r="Z331" s="534"/>
      <c r="AA331" s="534"/>
    </row>
    <row r="332" spans="1:27" ht="14.25" customHeight="1">
      <c r="A332" s="654"/>
      <c r="B332" s="654"/>
      <c r="C332" s="534"/>
      <c r="D332" s="534"/>
      <c r="E332" s="534"/>
      <c r="F332" s="654"/>
      <c r="G332" s="654"/>
      <c r="H332" s="654"/>
      <c r="I332" s="654"/>
      <c r="J332" s="655"/>
      <c r="K332" s="654"/>
      <c r="L332" s="654"/>
      <c r="M332" s="534"/>
      <c r="N332" s="534"/>
      <c r="O332" s="534"/>
      <c r="P332" s="534"/>
      <c r="Q332" s="534"/>
      <c r="R332" s="534"/>
      <c r="S332" s="534"/>
      <c r="T332" s="534"/>
      <c r="U332" s="534"/>
      <c r="V332" s="534"/>
      <c r="W332" s="534"/>
      <c r="X332" s="534"/>
      <c r="Y332" s="534"/>
      <c r="Z332" s="534"/>
      <c r="AA332" s="534"/>
    </row>
    <row r="333" spans="1:27" ht="14.25" customHeight="1">
      <c r="A333" s="654"/>
      <c r="B333" s="654"/>
      <c r="C333" s="534"/>
      <c r="D333" s="534"/>
      <c r="E333" s="534"/>
      <c r="F333" s="654"/>
      <c r="G333" s="654"/>
      <c r="H333" s="654"/>
      <c r="I333" s="654"/>
      <c r="J333" s="655"/>
      <c r="K333" s="654"/>
      <c r="L333" s="654"/>
      <c r="M333" s="534"/>
      <c r="N333" s="534"/>
      <c r="O333" s="534"/>
      <c r="P333" s="534"/>
      <c r="Q333" s="534"/>
      <c r="R333" s="534"/>
      <c r="S333" s="534"/>
      <c r="T333" s="534"/>
      <c r="U333" s="534"/>
      <c r="V333" s="534"/>
      <c r="W333" s="534"/>
      <c r="X333" s="534"/>
      <c r="Y333" s="534"/>
      <c r="Z333" s="534"/>
      <c r="AA333" s="534"/>
    </row>
    <row r="334" spans="1:27" ht="14.25" customHeight="1">
      <c r="A334" s="654"/>
      <c r="B334" s="654"/>
      <c r="C334" s="534"/>
      <c r="D334" s="534"/>
      <c r="E334" s="534"/>
      <c r="F334" s="654"/>
      <c r="G334" s="654"/>
      <c r="H334" s="654"/>
      <c r="I334" s="654"/>
      <c r="J334" s="655"/>
      <c r="K334" s="654"/>
      <c r="L334" s="654"/>
      <c r="M334" s="534"/>
      <c r="N334" s="534"/>
      <c r="O334" s="534"/>
      <c r="P334" s="534"/>
      <c r="Q334" s="534"/>
      <c r="R334" s="534"/>
      <c r="S334" s="534"/>
      <c r="T334" s="534"/>
      <c r="U334" s="534"/>
      <c r="V334" s="534"/>
      <c r="W334" s="534"/>
      <c r="X334" s="534"/>
      <c r="Y334" s="534"/>
      <c r="Z334" s="534"/>
      <c r="AA334" s="534"/>
    </row>
    <row r="335" spans="1:27" ht="14.25" customHeight="1">
      <c r="A335" s="654"/>
      <c r="B335" s="654"/>
      <c r="C335" s="534"/>
      <c r="D335" s="534"/>
      <c r="E335" s="534"/>
      <c r="F335" s="654"/>
      <c r="G335" s="654"/>
      <c r="H335" s="654"/>
      <c r="I335" s="654"/>
      <c r="J335" s="655"/>
      <c r="K335" s="654"/>
      <c r="L335" s="654"/>
      <c r="M335" s="534"/>
      <c r="N335" s="534"/>
      <c r="O335" s="534"/>
      <c r="P335" s="534"/>
      <c r="Q335" s="534"/>
      <c r="R335" s="534"/>
      <c r="S335" s="534"/>
      <c r="T335" s="534"/>
      <c r="U335" s="534"/>
      <c r="V335" s="534"/>
      <c r="W335" s="534"/>
      <c r="X335" s="534"/>
      <c r="Y335" s="534"/>
      <c r="Z335" s="534"/>
      <c r="AA335" s="534"/>
    </row>
    <row r="336" spans="1:27" ht="14.25" customHeight="1">
      <c r="A336" s="654"/>
      <c r="B336" s="654"/>
      <c r="C336" s="534"/>
      <c r="D336" s="534"/>
      <c r="E336" s="534"/>
      <c r="F336" s="654"/>
      <c r="G336" s="654"/>
      <c r="H336" s="654"/>
      <c r="I336" s="654"/>
      <c r="J336" s="655"/>
      <c r="K336" s="654"/>
      <c r="L336" s="654"/>
      <c r="M336" s="534"/>
      <c r="N336" s="534"/>
      <c r="O336" s="534"/>
      <c r="P336" s="534"/>
      <c r="Q336" s="534"/>
      <c r="R336" s="534"/>
      <c r="S336" s="534"/>
      <c r="T336" s="534"/>
      <c r="U336" s="534"/>
      <c r="V336" s="534"/>
      <c r="W336" s="534"/>
      <c r="X336" s="534"/>
      <c r="Y336" s="534"/>
      <c r="Z336" s="534"/>
      <c r="AA336" s="534"/>
    </row>
    <row r="337" spans="1:27" ht="14.25" customHeight="1">
      <c r="A337" s="654"/>
      <c r="B337" s="654"/>
      <c r="C337" s="534"/>
      <c r="D337" s="534"/>
      <c r="E337" s="534"/>
      <c r="F337" s="654"/>
      <c r="G337" s="654"/>
      <c r="H337" s="654"/>
      <c r="I337" s="654"/>
      <c r="J337" s="655"/>
      <c r="K337" s="654"/>
      <c r="L337" s="654"/>
      <c r="M337" s="534"/>
      <c r="N337" s="534"/>
      <c r="O337" s="534"/>
      <c r="P337" s="534"/>
      <c r="Q337" s="534"/>
      <c r="R337" s="534"/>
      <c r="S337" s="534"/>
      <c r="T337" s="534"/>
      <c r="U337" s="534"/>
      <c r="V337" s="534"/>
      <c r="W337" s="534"/>
      <c r="X337" s="534"/>
      <c r="Y337" s="534"/>
      <c r="Z337" s="534"/>
      <c r="AA337" s="534"/>
    </row>
    <row r="338" spans="1:27" ht="14.25" customHeight="1">
      <c r="A338" s="654"/>
      <c r="B338" s="654"/>
      <c r="C338" s="534"/>
      <c r="D338" s="534"/>
      <c r="E338" s="534"/>
      <c r="F338" s="654"/>
      <c r="G338" s="654"/>
      <c r="H338" s="654"/>
      <c r="I338" s="654"/>
      <c r="J338" s="655"/>
      <c r="K338" s="654"/>
      <c r="L338" s="654"/>
      <c r="M338" s="534"/>
      <c r="N338" s="534"/>
      <c r="O338" s="534"/>
      <c r="P338" s="534"/>
      <c r="Q338" s="534"/>
      <c r="R338" s="534"/>
      <c r="S338" s="534"/>
      <c r="T338" s="534"/>
      <c r="U338" s="534"/>
      <c r="V338" s="534"/>
      <c r="W338" s="534"/>
      <c r="X338" s="534"/>
      <c r="Y338" s="534"/>
      <c r="Z338" s="534"/>
      <c r="AA338" s="534"/>
    </row>
    <row r="339" spans="1:27" ht="14.25" customHeight="1">
      <c r="A339" s="654"/>
      <c r="B339" s="654"/>
      <c r="C339" s="534"/>
      <c r="D339" s="534"/>
      <c r="E339" s="534"/>
      <c r="F339" s="654"/>
      <c r="G339" s="654"/>
      <c r="H339" s="654"/>
      <c r="I339" s="654"/>
      <c r="J339" s="655"/>
      <c r="K339" s="654"/>
      <c r="L339" s="654"/>
      <c r="M339" s="534"/>
      <c r="N339" s="534"/>
      <c r="O339" s="534"/>
      <c r="P339" s="534"/>
      <c r="Q339" s="534"/>
      <c r="R339" s="534"/>
      <c r="S339" s="534"/>
      <c r="T339" s="534"/>
      <c r="U339" s="534"/>
      <c r="V339" s="534"/>
      <c r="W339" s="534"/>
      <c r="X339" s="534"/>
      <c r="Y339" s="534"/>
      <c r="Z339" s="534"/>
      <c r="AA339" s="534"/>
    </row>
    <row r="340" spans="1:27" ht="14.25" customHeight="1">
      <c r="A340" s="654"/>
      <c r="B340" s="654"/>
      <c r="C340" s="534"/>
      <c r="D340" s="534"/>
      <c r="E340" s="534"/>
      <c r="F340" s="654"/>
      <c r="G340" s="654"/>
      <c r="H340" s="654"/>
      <c r="I340" s="654"/>
      <c r="J340" s="655"/>
      <c r="K340" s="654"/>
      <c r="L340" s="654"/>
      <c r="M340" s="534"/>
      <c r="N340" s="534"/>
      <c r="O340" s="534"/>
      <c r="P340" s="534"/>
      <c r="Q340" s="534"/>
      <c r="R340" s="534"/>
      <c r="S340" s="534"/>
      <c r="T340" s="534"/>
      <c r="U340" s="534"/>
      <c r="V340" s="534"/>
      <c r="W340" s="534"/>
      <c r="X340" s="534"/>
      <c r="Y340" s="534"/>
      <c r="Z340" s="534"/>
      <c r="AA340" s="534"/>
    </row>
    <row r="341" spans="1:27" ht="14.25" customHeight="1">
      <c r="A341" s="654"/>
      <c r="B341" s="654"/>
      <c r="C341" s="534"/>
      <c r="D341" s="534"/>
      <c r="E341" s="534"/>
      <c r="F341" s="654"/>
      <c r="G341" s="654"/>
      <c r="H341" s="654"/>
      <c r="I341" s="654"/>
      <c r="J341" s="655"/>
      <c r="K341" s="654"/>
      <c r="L341" s="654"/>
      <c r="M341" s="534"/>
      <c r="N341" s="534"/>
      <c r="O341" s="534"/>
      <c r="P341" s="534"/>
      <c r="Q341" s="534"/>
      <c r="R341" s="534"/>
      <c r="S341" s="534"/>
      <c r="T341" s="534"/>
      <c r="U341" s="534"/>
      <c r="V341" s="534"/>
      <c r="W341" s="534"/>
      <c r="X341" s="534"/>
      <c r="Y341" s="534"/>
      <c r="Z341" s="534"/>
      <c r="AA341" s="534"/>
    </row>
    <row r="342" spans="1:27" ht="14.25" customHeight="1">
      <c r="A342" s="654"/>
      <c r="B342" s="654"/>
      <c r="C342" s="534"/>
      <c r="D342" s="534"/>
      <c r="E342" s="534"/>
      <c r="F342" s="654"/>
      <c r="G342" s="654"/>
      <c r="H342" s="654"/>
      <c r="I342" s="654"/>
      <c r="J342" s="655"/>
      <c r="K342" s="654"/>
      <c r="L342" s="654"/>
      <c r="M342" s="534"/>
      <c r="N342" s="534"/>
      <c r="O342" s="534"/>
      <c r="P342" s="534"/>
      <c r="Q342" s="534"/>
      <c r="R342" s="534"/>
      <c r="S342" s="534"/>
      <c r="T342" s="534"/>
      <c r="U342" s="534"/>
      <c r="V342" s="534"/>
      <c r="W342" s="534"/>
      <c r="X342" s="534"/>
      <c r="Y342" s="534"/>
      <c r="Z342" s="534"/>
      <c r="AA342" s="534"/>
    </row>
    <row r="343" spans="1:27" ht="14.25" customHeight="1">
      <c r="A343" s="654"/>
      <c r="B343" s="654"/>
      <c r="C343" s="534"/>
      <c r="D343" s="534"/>
      <c r="E343" s="534"/>
      <c r="F343" s="654"/>
      <c r="G343" s="654"/>
      <c r="H343" s="654"/>
      <c r="I343" s="654"/>
      <c r="J343" s="655"/>
      <c r="K343" s="654"/>
      <c r="L343" s="654"/>
      <c r="M343" s="534"/>
      <c r="N343" s="534"/>
      <c r="O343" s="534"/>
      <c r="P343" s="534"/>
      <c r="Q343" s="534"/>
      <c r="R343" s="534"/>
      <c r="S343" s="534"/>
      <c r="T343" s="534"/>
      <c r="U343" s="534"/>
      <c r="V343" s="534"/>
      <c r="W343" s="534"/>
      <c r="X343" s="534"/>
      <c r="Y343" s="534"/>
      <c r="Z343" s="534"/>
      <c r="AA343" s="534"/>
    </row>
    <row r="344" spans="1:27" ht="14.25" customHeight="1">
      <c r="A344" s="654"/>
      <c r="B344" s="654"/>
      <c r="C344" s="534"/>
      <c r="D344" s="534"/>
      <c r="E344" s="534"/>
      <c r="F344" s="654"/>
      <c r="G344" s="654"/>
      <c r="H344" s="654"/>
      <c r="I344" s="654"/>
      <c r="J344" s="655"/>
      <c r="K344" s="654"/>
      <c r="L344" s="654"/>
      <c r="M344" s="534"/>
      <c r="N344" s="534"/>
      <c r="O344" s="534"/>
      <c r="P344" s="534"/>
      <c r="Q344" s="534"/>
      <c r="R344" s="534"/>
      <c r="S344" s="534"/>
      <c r="T344" s="534"/>
      <c r="U344" s="534"/>
      <c r="V344" s="534"/>
      <c r="W344" s="534"/>
      <c r="X344" s="534"/>
      <c r="Y344" s="534"/>
      <c r="Z344" s="534"/>
      <c r="AA344" s="534"/>
    </row>
    <row r="345" spans="1:27" ht="14.25" customHeight="1">
      <c r="A345" s="654"/>
      <c r="B345" s="654"/>
      <c r="C345" s="534"/>
      <c r="D345" s="534"/>
      <c r="E345" s="534"/>
      <c r="F345" s="654"/>
      <c r="G345" s="654"/>
      <c r="H345" s="654"/>
      <c r="I345" s="654"/>
      <c r="J345" s="655"/>
      <c r="K345" s="654"/>
      <c r="L345" s="654"/>
      <c r="M345" s="534"/>
      <c r="N345" s="534"/>
      <c r="O345" s="534"/>
      <c r="P345" s="534"/>
      <c r="Q345" s="534"/>
      <c r="R345" s="534"/>
      <c r="S345" s="534"/>
      <c r="T345" s="534"/>
      <c r="U345" s="534"/>
      <c r="V345" s="534"/>
      <c r="W345" s="534"/>
      <c r="X345" s="534"/>
      <c r="Y345" s="534"/>
      <c r="Z345" s="534"/>
      <c r="AA345" s="534"/>
    </row>
    <row r="346" spans="1:27" ht="14.25" customHeight="1">
      <c r="A346" s="654"/>
      <c r="B346" s="654"/>
      <c r="C346" s="534"/>
      <c r="D346" s="534"/>
      <c r="E346" s="534"/>
      <c r="F346" s="654"/>
      <c r="G346" s="654"/>
      <c r="H346" s="654"/>
      <c r="I346" s="654"/>
      <c r="J346" s="655"/>
      <c r="K346" s="654"/>
      <c r="L346" s="654"/>
      <c r="M346" s="534"/>
      <c r="N346" s="534"/>
      <c r="O346" s="534"/>
      <c r="P346" s="534"/>
      <c r="Q346" s="534"/>
      <c r="R346" s="534"/>
      <c r="S346" s="534"/>
      <c r="T346" s="534"/>
      <c r="U346" s="534"/>
      <c r="V346" s="534"/>
      <c r="W346" s="534"/>
      <c r="X346" s="534"/>
      <c r="Y346" s="534"/>
      <c r="Z346" s="534"/>
      <c r="AA346" s="534"/>
    </row>
    <row r="347" spans="1:27" ht="14.25" customHeight="1">
      <c r="A347" s="654"/>
      <c r="B347" s="654"/>
      <c r="C347" s="534"/>
      <c r="D347" s="534"/>
      <c r="E347" s="534"/>
      <c r="F347" s="654"/>
      <c r="G347" s="654"/>
      <c r="H347" s="654"/>
      <c r="I347" s="654"/>
      <c r="J347" s="655"/>
      <c r="K347" s="654"/>
      <c r="L347" s="654"/>
      <c r="M347" s="534"/>
      <c r="N347" s="534"/>
      <c r="O347" s="534"/>
      <c r="P347" s="534"/>
      <c r="Q347" s="534"/>
      <c r="R347" s="534"/>
      <c r="S347" s="534"/>
      <c r="T347" s="534"/>
      <c r="U347" s="534"/>
      <c r="V347" s="534"/>
      <c r="W347" s="534"/>
      <c r="X347" s="534"/>
      <c r="Y347" s="534"/>
      <c r="Z347" s="534"/>
      <c r="AA347" s="534"/>
    </row>
    <row r="348" spans="1:27" ht="14.25" customHeight="1">
      <c r="A348" s="654"/>
      <c r="B348" s="654"/>
      <c r="C348" s="534"/>
      <c r="D348" s="534"/>
      <c r="E348" s="534"/>
      <c r="F348" s="654"/>
      <c r="G348" s="654"/>
      <c r="H348" s="654"/>
      <c r="I348" s="654"/>
      <c r="J348" s="655"/>
      <c r="K348" s="654"/>
      <c r="L348" s="654"/>
      <c r="M348" s="534"/>
      <c r="N348" s="534"/>
      <c r="O348" s="534"/>
      <c r="P348" s="534"/>
      <c r="Q348" s="534"/>
      <c r="R348" s="534"/>
      <c r="S348" s="534"/>
      <c r="T348" s="534"/>
      <c r="U348" s="534"/>
      <c r="V348" s="534"/>
      <c r="W348" s="534"/>
      <c r="X348" s="534"/>
      <c r="Y348" s="534"/>
      <c r="Z348" s="534"/>
      <c r="AA348" s="534"/>
    </row>
    <row r="349" spans="1:27" ht="14.25" customHeight="1">
      <c r="A349" s="654"/>
      <c r="B349" s="654"/>
      <c r="C349" s="534"/>
      <c r="D349" s="534"/>
      <c r="E349" s="534"/>
      <c r="F349" s="654"/>
      <c r="G349" s="654"/>
      <c r="H349" s="654"/>
      <c r="I349" s="654"/>
      <c r="J349" s="655"/>
      <c r="K349" s="654"/>
      <c r="L349" s="654"/>
      <c r="M349" s="534"/>
      <c r="N349" s="534"/>
      <c r="O349" s="534"/>
      <c r="P349" s="534"/>
      <c r="Q349" s="534"/>
      <c r="R349" s="534"/>
      <c r="S349" s="534"/>
      <c r="T349" s="534"/>
      <c r="U349" s="534"/>
      <c r="V349" s="534"/>
      <c r="W349" s="534"/>
      <c r="X349" s="534"/>
      <c r="Y349" s="534"/>
      <c r="Z349" s="534"/>
      <c r="AA349" s="534"/>
    </row>
    <row r="350" spans="1:27" ht="14.25" customHeight="1">
      <c r="A350" s="654"/>
      <c r="B350" s="654"/>
      <c r="C350" s="534"/>
      <c r="D350" s="534"/>
      <c r="E350" s="534"/>
      <c r="F350" s="654"/>
      <c r="G350" s="654"/>
      <c r="H350" s="654"/>
      <c r="I350" s="654"/>
      <c r="J350" s="655"/>
      <c r="K350" s="654"/>
      <c r="L350" s="654"/>
      <c r="M350" s="534"/>
      <c r="N350" s="534"/>
      <c r="O350" s="534"/>
      <c r="P350" s="534"/>
      <c r="Q350" s="534"/>
      <c r="R350" s="534"/>
      <c r="S350" s="534"/>
      <c r="T350" s="534"/>
      <c r="U350" s="534"/>
      <c r="V350" s="534"/>
      <c r="W350" s="534"/>
      <c r="X350" s="534"/>
      <c r="Y350" s="534"/>
      <c r="Z350" s="534"/>
      <c r="AA350" s="534"/>
    </row>
    <row r="351" spans="1:27" ht="14.25" customHeight="1">
      <c r="A351" s="654"/>
      <c r="B351" s="654"/>
      <c r="C351" s="534"/>
      <c r="D351" s="534"/>
      <c r="E351" s="534"/>
      <c r="F351" s="654"/>
      <c r="G351" s="654"/>
      <c r="H351" s="654"/>
      <c r="I351" s="654"/>
      <c r="J351" s="655"/>
      <c r="K351" s="654"/>
      <c r="L351" s="654"/>
      <c r="M351" s="534"/>
      <c r="N351" s="534"/>
      <c r="O351" s="534"/>
      <c r="P351" s="534"/>
      <c r="Q351" s="534"/>
      <c r="R351" s="534"/>
      <c r="S351" s="534"/>
      <c r="T351" s="534"/>
      <c r="U351" s="534"/>
      <c r="V351" s="534"/>
      <c r="W351" s="534"/>
      <c r="X351" s="534"/>
      <c r="Y351" s="534"/>
      <c r="Z351" s="534"/>
      <c r="AA351" s="534"/>
    </row>
    <row r="352" spans="1:27" ht="14.25" customHeight="1">
      <c r="A352" s="654"/>
      <c r="B352" s="654"/>
      <c r="C352" s="534"/>
      <c r="D352" s="534"/>
      <c r="E352" s="534"/>
      <c r="F352" s="654"/>
      <c r="G352" s="654"/>
      <c r="H352" s="654"/>
      <c r="I352" s="654"/>
      <c r="J352" s="655"/>
      <c r="K352" s="654"/>
      <c r="L352" s="654"/>
      <c r="M352" s="534"/>
      <c r="N352" s="534"/>
      <c r="O352" s="534"/>
      <c r="P352" s="534"/>
      <c r="Q352" s="534"/>
      <c r="R352" s="534"/>
      <c r="S352" s="534"/>
      <c r="T352" s="534"/>
      <c r="U352" s="534"/>
      <c r="V352" s="534"/>
      <c r="W352" s="534"/>
      <c r="X352" s="534"/>
      <c r="Y352" s="534"/>
      <c r="Z352" s="534"/>
      <c r="AA352" s="534"/>
    </row>
    <row r="353" spans="1:27" ht="14.25" customHeight="1">
      <c r="A353" s="654"/>
      <c r="B353" s="654"/>
      <c r="C353" s="534"/>
      <c r="D353" s="534"/>
      <c r="E353" s="534"/>
      <c r="F353" s="654"/>
      <c r="G353" s="654"/>
      <c r="H353" s="654"/>
      <c r="I353" s="654"/>
      <c r="J353" s="655"/>
      <c r="K353" s="654"/>
      <c r="L353" s="654"/>
      <c r="M353" s="534"/>
      <c r="N353" s="534"/>
      <c r="O353" s="534"/>
      <c r="P353" s="534"/>
      <c r="Q353" s="534"/>
      <c r="R353" s="534"/>
      <c r="S353" s="534"/>
      <c r="T353" s="534"/>
      <c r="U353" s="534"/>
      <c r="V353" s="534"/>
      <c r="W353" s="534"/>
      <c r="X353" s="534"/>
      <c r="Y353" s="534"/>
      <c r="Z353" s="534"/>
      <c r="AA353" s="534"/>
    </row>
    <row r="354" spans="1:27" ht="14.25" customHeight="1">
      <c r="A354" s="654"/>
      <c r="B354" s="654"/>
      <c r="C354" s="534"/>
      <c r="D354" s="534"/>
      <c r="E354" s="534"/>
      <c r="F354" s="654"/>
      <c r="G354" s="654"/>
      <c r="H354" s="654"/>
      <c r="I354" s="654"/>
      <c r="J354" s="655"/>
      <c r="K354" s="654"/>
      <c r="L354" s="654"/>
      <c r="M354" s="534"/>
      <c r="N354" s="534"/>
      <c r="O354" s="534"/>
      <c r="P354" s="534"/>
      <c r="Q354" s="534"/>
      <c r="R354" s="534"/>
      <c r="S354" s="534"/>
      <c r="T354" s="534"/>
      <c r="U354" s="534"/>
      <c r="V354" s="534"/>
      <c r="W354" s="534"/>
      <c r="X354" s="534"/>
      <c r="Y354" s="534"/>
      <c r="Z354" s="534"/>
      <c r="AA354" s="534"/>
    </row>
    <row r="355" spans="1:27" ht="14.25" customHeight="1">
      <c r="A355" s="654"/>
      <c r="B355" s="654"/>
      <c r="C355" s="534"/>
      <c r="D355" s="534"/>
      <c r="E355" s="534"/>
      <c r="F355" s="654"/>
      <c r="G355" s="654"/>
      <c r="H355" s="654"/>
      <c r="I355" s="654"/>
      <c r="J355" s="655"/>
      <c r="K355" s="654"/>
      <c r="L355" s="654"/>
      <c r="M355" s="534"/>
      <c r="N355" s="534"/>
      <c r="O355" s="534"/>
      <c r="P355" s="534"/>
      <c r="Q355" s="534"/>
      <c r="R355" s="534"/>
      <c r="S355" s="534"/>
      <c r="T355" s="534"/>
      <c r="U355" s="534"/>
      <c r="V355" s="534"/>
      <c r="W355" s="534"/>
      <c r="X355" s="534"/>
      <c r="Y355" s="534"/>
      <c r="Z355" s="534"/>
      <c r="AA355" s="534"/>
    </row>
    <row r="356" spans="1:27" ht="14.25" customHeight="1">
      <c r="A356" s="654"/>
      <c r="B356" s="654"/>
      <c r="C356" s="534"/>
      <c r="D356" s="534"/>
      <c r="E356" s="534"/>
      <c r="F356" s="654"/>
      <c r="G356" s="654"/>
      <c r="H356" s="654"/>
      <c r="I356" s="654"/>
      <c r="J356" s="655"/>
      <c r="K356" s="654"/>
      <c r="L356" s="654"/>
      <c r="M356" s="534"/>
      <c r="N356" s="534"/>
      <c r="O356" s="534"/>
      <c r="P356" s="534"/>
      <c r="Q356" s="534"/>
      <c r="R356" s="534"/>
      <c r="S356" s="534"/>
      <c r="T356" s="534"/>
      <c r="U356" s="534"/>
      <c r="V356" s="534"/>
      <c r="W356" s="534"/>
      <c r="X356" s="534"/>
      <c r="Y356" s="534"/>
      <c r="Z356" s="534"/>
      <c r="AA356" s="534"/>
    </row>
    <row r="357" spans="1:27" ht="14.25" customHeight="1">
      <c r="A357" s="654"/>
      <c r="B357" s="654"/>
      <c r="C357" s="534"/>
      <c r="D357" s="534"/>
      <c r="E357" s="534"/>
      <c r="F357" s="654"/>
      <c r="G357" s="654"/>
      <c r="H357" s="654"/>
      <c r="I357" s="654"/>
      <c r="J357" s="655"/>
      <c r="K357" s="654"/>
      <c r="L357" s="654"/>
      <c r="M357" s="534"/>
      <c r="N357" s="534"/>
      <c r="O357" s="534"/>
      <c r="P357" s="534"/>
      <c r="Q357" s="534"/>
      <c r="R357" s="534"/>
      <c r="S357" s="534"/>
      <c r="T357" s="534"/>
      <c r="U357" s="534"/>
      <c r="V357" s="534"/>
      <c r="W357" s="534"/>
      <c r="X357" s="534"/>
      <c r="Y357" s="534"/>
      <c r="Z357" s="534"/>
      <c r="AA357" s="534"/>
    </row>
    <row r="358" spans="1:27" ht="14.25" customHeight="1">
      <c r="A358" s="654"/>
      <c r="B358" s="654"/>
      <c r="C358" s="534"/>
      <c r="D358" s="534"/>
      <c r="E358" s="534"/>
      <c r="F358" s="654"/>
      <c r="G358" s="654"/>
      <c r="H358" s="654"/>
      <c r="I358" s="654"/>
      <c r="J358" s="655"/>
      <c r="K358" s="654"/>
      <c r="L358" s="654"/>
      <c r="M358" s="534"/>
      <c r="N358" s="534"/>
      <c r="O358" s="534"/>
      <c r="P358" s="534"/>
      <c r="Q358" s="534"/>
      <c r="R358" s="534"/>
      <c r="S358" s="534"/>
      <c r="T358" s="534"/>
      <c r="U358" s="534"/>
      <c r="V358" s="534"/>
      <c r="W358" s="534"/>
      <c r="X358" s="534"/>
      <c r="Y358" s="534"/>
      <c r="Z358" s="534"/>
      <c r="AA358" s="534"/>
    </row>
    <row r="359" spans="1:27" ht="14.25" customHeight="1">
      <c r="A359" s="654"/>
      <c r="B359" s="654"/>
      <c r="C359" s="534"/>
      <c r="D359" s="534"/>
      <c r="E359" s="534"/>
      <c r="F359" s="654"/>
      <c r="G359" s="654"/>
      <c r="H359" s="654"/>
      <c r="I359" s="654"/>
      <c r="J359" s="655"/>
      <c r="K359" s="654"/>
      <c r="L359" s="654"/>
      <c r="M359" s="534"/>
      <c r="N359" s="534"/>
      <c r="O359" s="534"/>
      <c r="P359" s="534"/>
      <c r="Q359" s="534"/>
      <c r="R359" s="534"/>
      <c r="S359" s="534"/>
      <c r="T359" s="534"/>
      <c r="U359" s="534"/>
      <c r="V359" s="534"/>
      <c r="W359" s="534"/>
      <c r="X359" s="534"/>
      <c r="Y359" s="534"/>
      <c r="Z359" s="534"/>
      <c r="AA359" s="534"/>
    </row>
    <row r="360" spans="1:27" ht="14.25" customHeight="1">
      <c r="A360" s="654"/>
      <c r="B360" s="654"/>
      <c r="C360" s="534"/>
      <c r="D360" s="534"/>
      <c r="E360" s="534"/>
      <c r="F360" s="654"/>
      <c r="G360" s="654"/>
      <c r="H360" s="654"/>
      <c r="I360" s="654"/>
      <c r="J360" s="655"/>
      <c r="K360" s="654"/>
      <c r="L360" s="654"/>
      <c r="M360" s="534"/>
      <c r="N360" s="534"/>
      <c r="O360" s="534"/>
      <c r="P360" s="534"/>
      <c r="Q360" s="534"/>
      <c r="R360" s="534"/>
      <c r="S360" s="534"/>
      <c r="T360" s="534"/>
      <c r="U360" s="534"/>
      <c r="V360" s="534"/>
      <c r="W360" s="534"/>
      <c r="X360" s="534"/>
      <c r="Y360" s="534"/>
      <c r="Z360" s="534"/>
      <c r="AA360" s="534"/>
    </row>
    <row r="361" spans="1:27" ht="14.25" customHeight="1">
      <c r="A361" s="654"/>
      <c r="B361" s="654"/>
      <c r="C361" s="534"/>
      <c r="D361" s="534"/>
      <c r="E361" s="534"/>
      <c r="F361" s="654"/>
      <c r="G361" s="654"/>
      <c r="H361" s="654"/>
      <c r="I361" s="654"/>
      <c r="J361" s="655"/>
      <c r="K361" s="654"/>
      <c r="L361" s="654"/>
      <c r="M361" s="534"/>
      <c r="N361" s="534"/>
      <c r="O361" s="534"/>
      <c r="P361" s="534"/>
      <c r="Q361" s="534"/>
      <c r="R361" s="534"/>
      <c r="S361" s="534"/>
      <c r="T361" s="534"/>
      <c r="U361" s="534"/>
      <c r="V361" s="534"/>
      <c r="W361" s="534"/>
      <c r="X361" s="534"/>
      <c r="Y361" s="534"/>
      <c r="Z361" s="534"/>
      <c r="AA361" s="534"/>
    </row>
    <row r="362" spans="1:27" ht="14.25" customHeight="1">
      <c r="A362" s="654"/>
      <c r="B362" s="654"/>
      <c r="C362" s="534"/>
      <c r="D362" s="534"/>
      <c r="E362" s="534"/>
      <c r="F362" s="654"/>
      <c r="G362" s="654"/>
      <c r="H362" s="654"/>
      <c r="I362" s="654"/>
      <c r="J362" s="655"/>
      <c r="K362" s="654"/>
      <c r="L362" s="654"/>
      <c r="M362" s="534"/>
      <c r="N362" s="534"/>
      <c r="O362" s="534"/>
      <c r="P362" s="534"/>
      <c r="Q362" s="534"/>
      <c r="R362" s="534"/>
      <c r="S362" s="534"/>
      <c r="T362" s="534"/>
      <c r="U362" s="534"/>
      <c r="V362" s="534"/>
      <c r="W362" s="534"/>
      <c r="X362" s="534"/>
      <c r="Y362" s="534"/>
      <c r="Z362" s="534"/>
      <c r="AA362" s="534"/>
    </row>
    <row r="363" spans="1:27" ht="14.25" customHeight="1">
      <c r="A363" s="654"/>
      <c r="B363" s="654"/>
      <c r="C363" s="534"/>
      <c r="D363" s="534"/>
      <c r="E363" s="534"/>
      <c r="F363" s="654"/>
      <c r="G363" s="654"/>
      <c r="H363" s="654"/>
      <c r="I363" s="654"/>
      <c r="J363" s="655"/>
      <c r="K363" s="654"/>
      <c r="L363" s="654"/>
      <c r="M363" s="534"/>
      <c r="N363" s="534"/>
      <c r="O363" s="534"/>
      <c r="P363" s="534"/>
      <c r="Q363" s="534"/>
      <c r="R363" s="534"/>
      <c r="S363" s="534"/>
      <c r="T363" s="534"/>
      <c r="U363" s="534"/>
      <c r="V363" s="534"/>
      <c r="W363" s="534"/>
      <c r="X363" s="534"/>
      <c r="Y363" s="534"/>
      <c r="Z363" s="534"/>
      <c r="AA363" s="534"/>
    </row>
    <row r="364" spans="1:27" ht="14.25" customHeight="1">
      <c r="A364" s="654"/>
      <c r="B364" s="654"/>
      <c r="C364" s="534"/>
      <c r="D364" s="534"/>
      <c r="E364" s="534"/>
      <c r="F364" s="654"/>
      <c r="G364" s="654"/>
      <c r="H364" s="654"/>
      <c r="I364" s="654"/>
      <c r="J364" s="655"/>
      <c r="K364" s="654"/>
      <c r="L364" s="654"/>
      <c r="M364" s="534"/>
      <c r="N364" s="534"/>
      <c r="O364" s="534"/>
      <c r="P364" s="534"/>
      <c r="Q364" s="534"/>
      <c r="R364" s="534"/>
      <c r="S364" s="534"/>
      <c r="T364" s="534"/>
      <c r="U364" s="534"/>
      <c r="V364" s="534"/>
      <c r="W364" s="534"/>
      <c r="X364" s="534"/>
      <c r="Y364" s="534"/>
      <c r="Z364" s="534"/>
      <c r="AA364" s="534"/>
    </row>
    <row r="365" spans="1:27" ht="14.25" customHeight="1">
      <c r="A365" s="654"/>
      <c r="B365" s="654"/>
      <c r="C365" s="534"/>
      <c r="D365" s="534"/>
      <c r="E365" s="534"/>
      <c r="F365" s="654"/>
      <c r="G365" s="654"/>
      <c r="H365" s="654"/>
      <c r="I365" s="654"/>
      <c r="J365" s="655"/>
      <c r="K365" s="654"/>
      <c r="L365" s="654"/>
      <c r="M365" s="534"/>
      <c r="N365" s="534"/>
      <c r="O365" s="534"/>
      <c r="P365" s="534"/>
      <c r="Q365" s="534"/>
      <c r="R365" s="534"/>
      <c r="S365" s="534"/>
      <c r="T365" s="534"/>
      <c r="U365" s="534"/>
      <c r="V365" s="534"/>
      <c r="W365" s="534"/>
      <c r="X365" s="534"/>
      <c r="Y365" s="534"/>
      <c r="Z365" s="534"/>
      <c r="AA365" s="534"/>
    </row>
    <row r="366" spans="1:27" ht="14.25" customHeight="1">
      <c r="A366" s="654"/>
      <c r="B366" s="654"/>
      <c r="C366" s="534"/>
      <c r="D366" s="534"/>
      <c r="E366" s="534"/>
      <c r="F366" s="654"/>
      <c r="G366" s="654"/>
      <c r="H366" s="654"/>
      <c r="I366" s="654"/>
      <c r="J366" s="655"/>
      <c r="K366" s="654"/>
      <c r="L366" s="654"/>
      <c r="M366" s="534"/>
      <c r="N366" s="534"/>
      <c r="O366" s="534"/>
      <c r="P366" s="534"/>
      <c r="Q366" s="534"/>
      <c r="R366" s="534"/>
      <c r="S366" s="534"/>
      <c r="T366" s="534"/>
      <c r="U366" s="534"/>
      <c r="V366" s="534"/>
      <c r="W366" s="534"/>
      <c r="X366" s="534"/>
      <c r="Y366" s="534"/>
      <c r="Z366" s="534"/>
      <c r="AA366" s="534"/>
    </row>
    <row r="367" spans="1:27" ht="14.25" customHeight="1">
      <c r="A367" s="654"/>
      <c r="B367" s="654"/>
      <c r="C367" s="534"/>
      <c r="D367" s="534"/>
      <c r="E367" s="534"/>
      <c r="F367" s="654"/>
      <c r="G367" s="654"/>
      <c r="H367" s="654"/>
      <c r="I367" s="654"/>
      <c r="J367" s="655"/>
      <c r="K367" s="654"/>
      <c r="L367" s="654"/>
      <c r="M367" s="534"/>
      <c r="N367" s="534"/>
      <c r="O367" s="534"/>
      <c r="P367" s="534"/>
      <c r="Q367" s="534"/>
      <c r="R367" s="534"/>
      <c r="S367" s="534"/>
      <c r="T367" s="534"/>
      <c r="U367" s="534"/>
      <c r="V367" s="534"/>
      <c r="W367" s="534"/>
      <c r="X367" s="534"/>
      <c r="Y367" s="534"/>
      <c r="Z367" s="534"/>
      <c r="AA367" s="534"/>
    </row>
    <row r="368" spans="1:27" ht="14.25" customHeight="1">
      <c r="A368" s="654"/>
      <c r="B368" s="654"/>
      <c r="C368" s="534"/>
      <c r="D368" s="534"/>
      <c r="E368" s="534"/>
      <c r="F368" s="654"/>
      <c r="G368" s="654"/>
      <c r="H368" s="654"/>
      <c r="I368" s="654"/>
      <c r="J368" s="655"/>
      <c r="K368" s="654"/>
      <c r="L368" s="654"/>
      <c r="M368" s="534"/>
      <c r="N368" s="534"/>
      <c r="O368" s="534"/>
      <c r="P368" s="534"/>
      <c r="Q368" s="534"/>
      <c r="R368" s="534"/>
      <c r="S368" s="534"/>
      <c r="T368" s="534"/>
      <c r="U368" s="534"/>
      <c r="V368" s="534"/>
      <c r="W368" s="534"/>
      <c r="X368" s="534"/>
      <c r="Y368" s="534"/>
      <c r="Z368" s="534"/>
      <c r="AA368" s="534"/>
    </row>
    <row r="369" spans="1:27" ht="14.25" customHeight="1">
      <c r="A369" s="654"/>
      <c r="B369" s="654"/>
      <c r="C369" s="534"/>
      <c r="D369" s="534"/>
      <c r="E369" s="534"/>
      <c r="F369" s="654"/>
      <c r="G369" s="654"/>
      <c r="H369" s="654"/>
      <c r="I369" s="654"/>
      <c r="J369" s="655"/>
      <c r="K369" s="654"/>
      <c r="L369" s="654"/>
      <c r="M369" s="534"/>
      <c r="N369" s="534"/>
      <c r="O369" s="534"/>
      <c r="P369" s="534"/>
      <c r="Q369" s="534"/>
      <c r="R369" s="534"/>
      <c r="S369" s="534"/>
      <c r="T369" s="534"/>
      <c r="U369" s="534"/>
      <c r="V369" s="534"/>
      <c r="W369" s="534"/>
      <c r="X369" s="534"/>
      <c r="Y369" s="534"/>
      <c r="Z369" s="534"/>
      <c r="AA369" s="534"/>
    </row>
    <row r="370" spans="1:27" ht="14.25" customHeight="1">
      <c r="A370" s="654"/>
      <c r="B370" s="654"/>
      <c r="C370" s="534"/>
      <c r="D370" s="534"/>
      <c r="E370" s="534"/>
      <c r="F370" s="654"/>
      <c r="G370" s="654"/>
      <c r="H370" s="654"/>
      <c r="I370" s="654"/>
      <c r="J370" s="655"/>
      <c r="K370" s="654"/>
      <c r="L370" s="654"/>
      <c r="M370" s="534"/>
      <c r="N370" s="534"/>
      <c r="O370" s="534"/>
      <c r="P370" s="534"/>
      <c r="Q370" s="534"/>
      <c r="R370" s="534"/>
      <c r="S370" s="534"/>
      <c r="T370" s="534"/>
      <c r="U370" s="534"/>
      <c r="V370" s="534"/>
      <c r="W370" s="534"/>
      <c r="X370" s="534"/>
      <c r="Y370" s="534"/>
      <c r="Z370" s="534"/>
      <c r="AA370" s="534"/>
    </row>
    <row r="371" spans="1:27" ht="14.25" customHeight="1">
      <c r="A371" s="654"/>
      <c r="B371" s="654"/>
      <c r="C371" s="534"/>
      <c r="D371" s="534"/>
      <c r="E371" s="534"/>
      <c r="F371" s="654"/>
      <c r="G371" s="654"/>
      <c r="H371" s="654"/>
      <c r="I371" s="654"/>
      <c r="J371" s="655"/>
      <c r="K371" s="654"/>
      <c r="L371" s="654"/>
      <c r="M371" s="534"/>
      <c r="N371" s="534"/>
      <c r="O371" s="534"/>
      <c r="P371" s="534"/>
      <c r="Q371" s="534"/>
      <c r="R371" s="534"/>
      <c r="S371" s="534"/>
      <c r="T371" s="534"/>
      <c r="U371" s="534"/>
      <c r="V371" s="534"/>
      <c r="W371" s="534"/>
      <c r="X371" s="534"/>
      <c r="Y371" s="534"/>
      <c r="Z371" s="534"/>
      <c r="AA371" s="534"/>
    </row>
    <row r="372" spans="1:27" ht="14.25" customHeight="1">
      <c r="A372" s="654"/>
      <c r="B372" s="654"/>
      <c r="C372" s="534"/>
      <c r="D372" s="534"/>
      <c r="E372" s="534"/>
      <c r="F372" s="654"/>
      <c r="G372" s="654"/>
      <c r="H372" s="654"/>
      <c r="I372" s="654"/>
      <c r="J372" s="655"/>
      <c r="K372" s="654"/>
      <c r="L372" s="654"/>
      <c r="M372" s="534"/>
      <c r="N372" s="534"/>
      <c r="O372" s="534"/>
      <c r="P372" s="534"/>
      <c r="Q372" s="534"/>
      <c r="R372" s="534"/>
      <c r="S372" s="534"/>
      <c r="T372" s="534"/>
      <c r="U372" s="534"/>
      <c r="V372" s="534"/>
      <c r="W372" s="534"/>
      <c r="X372" s="534"/>
      <c r="Y372" s="534"/>
      <c r="Z372" s="534"/>
      <c r="AA372" s="534"/>
    </row>
    <row r="373" spans="1:27" ht="14.25" customHeight="1">
      <c r="A373" s="654"/>
      <c r="B373" s="654"/>
      <c r="C373" s="534"/>
      <c r="D373" s="534"/>
      <c r="E373" s="534"/>
      <c r="F373" s="654"/>
      <c r="G373" s="654"/>
      <c r="H373" s="654"/>
      <c r="I373" s="654"/>
      <c r="J373" s="655"/>
      <c r="K373" s="654"/>
      <c r="L373" s="654"/>
      <c r="M373" s="534"/>
      <c r="N373" s="534"/>
      <c r="O373" s="534"/>
      <c r="P373" s="534"/>
      <c r="Q373" s="534"/>
      <c r="R373" s="534"/>
      <c r="S373" s="534"/>
      <c r="T373" s="534"/>
      <c r="U373" s="534"/>
      <c r="V373" s="534"/>
      <c r="W373" s="534"/>
      <c r="X373" s="534"/>
      <c r="Y373" s="534"/>
      <c r="Z373" s="534"/>
      <c r="AA373" s="534"/>
    </row>
    <row r="374" spans="1:27" ht="14.25" customHeight="1">
      <c r="A374" s="654"/>
      <c r="B374" s="654"/>
      <c r="C374" s="534"/>
      <c r="D374" s="534"/>
      <c r="E374" s="534"/>
      <c r="F374" s="654"/>
      <c r="G374" s="654"/>
      <c r="H374" s="654"/>
      <c r="I374" s="654"/>
      <c r="J374" s="655"/>
      <c r="K374" s="654"/>
      <c r="L374" s="654"/>
      <c r="M374" s="534"/>
      <c r="N374" s="534"/>
      <c r="O374" s="534"/>
      <c r="P374" s="534"/>
      <c r="Q374" s="534"/>
      <c r="R374" s="534"/>
      <c r="S374" s="534"/>
      <c r="T374" s="534"/>
      <c r="U374" s="534"/>
      <c r="V374" s="534"/>
      <c r="W374" s="534"/>
      <c r="X374" s="534"/>
      <c r="Y374" s="534"/>
      <c r="Z374" s="534"/>
      <c r="AA374" s="534"/>
    </row>
    <row r="375" spans="1:27" ht="14.25" customHeight="1">
      <c r="A375" s="654"/>
      <c r="B375" s="654"/>
      <c r="C375" s="534"/>
      <c r="D375" s="534"/>
      <c r="E375" s="534"/>
      <c r="F375" s="654"/>
      <c r="G375" s="654"/>
      <c r="H375" s="654"/>
      <c r="I375" s="654"/>
      <c r="J375" s="655"/>
      <c r="K375" s="654"/>
      <c r="L375" s="654"/>
      <c r="M375" s="534"/>
      <c r="N375" s="534"/>
      <c r="O375" s="534"/>
      <c r="P375" s="534"/>
      <c r="Q375" s="534"/>
      <c r="R375" s="534"/>
      <c r="S375" s="534"/>
      <c r="T375" s="534"/>
      <c r="U375" s="534"/>
      <c r="V375" s="534"/>
      <c r="W375" s="534"/>
      <c r="X375" s="534"/>
      <c r="Y375" s="534"/>
      <c r="Z375" s="534"/>
      <c r="AA375" s="534"/>
    </row>
    <row r="376" spans="1:27" ht="14.25" customHeight="1">
      <c r="A376" s="654"/>
      <c r="B376" s="654"/>
      <c r="C376" s="534"/>
      <c r="D376" s="534"/>
      <c r="E376" s="534"/>
      <c r="F376" s="654"/>
      <c r="G376" s="654"/>
      <c r="H376" s="654"/>
      <c r="I376" s="654"/>
      <c r="J376" s="655"/>
      <c r="K376" s="654"/>
      <c r="L376" s="654"/>
      <c r="M376" s="534"/>
      <c r="N376" s="534"/>
      <c r="O376" s="534"/>
      <c r="P376" s="534"/>
      <c r="Q376" s="534"/>
      <c r="R376" s="534"/>
      <c r="S376" s="534"/>
      <c r="T376" s="534"/>
      <c r="U376" s="534"/>
      <c r="V376" s="534"/>
      <c r="W376" s="534"/>
      <c r="X376" s="534"/>
      <c r="Y376" s="534"/>
      <c r="Z376" s="534"/>
      <c r="AA376" s="534"/>
    </row>
    <row r="377" spans="1:27" ht="14.25" customHeight="1">
      <c r="A377" s="654"/>
      <c r="B377" s="654"/>
      <c r="C377" s="534"/>
      <c r="D377" s="534"/>
      <c r="E377" s="534"/>
      <c r="F377" s="654"/>
      <c r="G377" s="654"/>
      <c r="H377" s="654"/>
      <c r="I377" s="654"/>
      <c r="J377" s="655"/>
      <c r="K377" s="654"/>
      <c r="L377" s="654"/>
      <c r="M377" s="534"/>
      <c r="N377" s="534"/>
      <c r="O377" s="534"/>
      <c r="P377" s="534"/>
      <c r="Q377" s="534"/>
      <c r="R377" s="534"/>
      <c r="S377" s="534"/>
      <c r="T377" s="534"/>
      <c r="U377" s="534"/>
      <c r="V377" s="534"/>
      <c r="W377" s="534"/>
      <c r="X377" s="534"/>
      <c r="Y377" s="534"/>
      <c r="Z377" s="534"/>
      <c r="AA377" s="534"/>
    </row>
    <row r="378" spans="1:27" ht="14.25" customHeight="1">
      <c r="A378" s="654"/>
      <c r="B378" s="654"/>
      <c r="C378" s="534"/>
      <c r="D378" s="534"/>
      <c r="E378" s="534"/>
      <c r="F378" s="654"/>
      <c r="G378" s="654"/>
      <c r="H378" s="654"/>
      <c r="I378" s="654"/>
      <c r="J378" s="655"/>
      <c r="K378" s="654"/>
      <c r="L378" s="654"/>
      <c r="M378" s="534"/>
      <c r="N378" s="534"/>
      <c r="O378" s="534"/>
      <c r="P378" s="534"/>
      <c r="Q378" s="534"/>
      <c r="R378" s="534"/>
      <c r="S378" s="534"/>
      <c r="T378" s="534"/>
      <c r="U378" s="534"/>
      <c r="V378" s="534"/>
      <c r="W378" s="534"/>
      <c r="X378" s="534"/>
      <c r="Y378" s="534"/>
      <c r="Z378" s="534"/>
      <c r="AA378" s="534"/>
    </row>
    <row r="379" spans="1:27" ht="14.25" customHeight="1">
      <c r="A379" s="654"/>
      <c r="B379" s="654"/>
      <c r="C379" s="534"/>
      <c r="D379" s="534"/>
      <c r="E379" s="534"/>
      <c r="F379" s="654"/>
      <c r="G379" s="654"/>
      <c r="H379" s="654"/>
      <c r="I379" s="654"/>
      <c r="J379" s="655"/>
      <c r="K379" s="654"/>
      <c r="L379" s="654"/>
      <c r="M379" s="534"/>
      <c r="N379" s="534"/>
      <c r="O379" s="534"/>
      <c r="P379" s="534"/>
      <c r="Q379" s="534"/>
      <c r="R379" s="534"/>
      <c r="S379" s="534"/>
      <c r="T379" s="534"/>
      <c r="U379" s="534"/>
      <c r="V379" s="534"/>
      <c r="W379" s="534"/>
      <c r="X379" s="534"/>
      <c r="Y379" s="534"/>
      <c r="Z379" s="534"/>
      <c r="AA379" s="534"/>
    </row>
    <row r="380" spans="1:27" ht="14.25" customHeight="1">
      <c r="A380" s="654"/>
      <c r="B380" s="654"/>
      <c r="C380" s="534"/>
      <c r="D380" s="534"/>
      <c r="E380" s="534"/>
      <c r="F380" s="654"/>
      <c r="G380" s="654"/>
      <c r="H380" s="654"/>
      <c r="I380" s="654"/>
      <c r="J380" s="655"/>
      <c r="K380" s="654"/>
      <c r="L380" s="654"/>
      <c r="M380" s="534"/>
      <c r="N380" s="534"/>
      <c r="O380" s="534"/>
      <c r="P380" s="534"/>
      <c r="Q380" s="534"/>
      <c r="R380" s="534"/>
      <c r="S380" s="534"/>
      <c r="T380" s="534"/>
      <c r="U380" s="534"/>
      <c r="V380" s="534"/>
      <c r="W380" s="534"/>
      <c r="X380" s="534"/>
      <c r="Y380" s="534"/>
      <c r="Z380" s="534"/>
      <c r="AA380" s="534"/>
    </row>
    <row r="381" spans="1:27" ht="14.25" customHeight="1">
      <c r="A381" s="654"/>
      <c r="B381" s="654"/>
      <c r="C381" s="534"/>
      <c r="D381" s="534"/>
      <c r="E381" s="534"/>
      <c r="F381" s="654"/>
      <c r="G381" s="654"/>
      <c r="H381" s="654"/>
      <c r="I381" s="654"/>
      <c r="J381" s="655"/>
      <c r="K381" s="654"/>
      <c r="L381" s="654"/>
      <c r="M381" s="534"/>
      <c r="N381" s="534"/>
      <c r="O381" s="534"/>
      <c r="P381" s="534"/>
      <c r="Q381" s="534"/>
      <c r="R381" s="534"/>
      <c r="S381" s="534"/>
      <c r="T381" s="534"/>
      <c r="U381" s="534"/>
      <c r="V381" s="534"/>
      <c r="W381" s="534"/>
      <c r="X381" s="534"/>
      <c r="Y381" s="534"/>
      <c r="Z381" s="534"/>
      <c r="AA381" s="534"/>
    </row>
    <row r="382" spans="1:27" ht="14.25" customHeight="1">
      <c r="A382" s="654"/>
      <c r="B382" s="654"/>
      <c r="C382" s="534"/>
      <c r="D382" s="534"/>
      <c r="E382" s="534"/>
      <c r="F382" s="654"/>
      <c r="G382" s="654"/>
      <c r="H382" s="654"/>
      <c r="I382" s="654"/>
      <c r="J382" s="655"/>
      <c r="K382" s="654"/>
      <c r="L382" s="654"/>
      <c r="M382" s="534"/>
      <c r="N382" s="534"/>
      <c r="O382" s="534"/>
      <c r="P382" s="534"/>
      <c r="Q382" s="534"/>
      <c r="R382" s="534"/>
      <c r="S382" s="534"/>
      <c r="T382" s="534"/>
      <c r="U382" s="534"/>
      <c r="V382" s="534"/>
      <c r="W382" s="534"/>
      <c r="X382" s="534"/>
      <c r="Y382" s="534"/>
      <c r="Z382" s="534"/>
      <c r="AA382" s="534"/>
    </row>
    <row r="383" spans="1:27" ht="14.25" customHeight="1">
      <c r="A383" s="654"/>
      <c r="B383" s="654"/>
      <c r="C383" s="534"/>
      <c r="D383" s="534"/>
      <c r="E383" s="534"/>
      <c r="F383" s="654"/>
      <c r="G383" s="654"/>
      <c r="H383" s="654"/>
      <c r="I383" s="654"/>
      <c r="J383" s="655"/>
      <c r="K383" s="654"/>
      <c r="L383" s="654"/>
      <c r="M383" s="534"/>
      <c r="N383" s="534"/>
      <c r="O383" s="534"/>
      <c r="P383" s="534"/>
      <c r="Q383" s="534"/>
      <c r="R383" s="534"/>
      <c r="S383" s="534"/>
      <c r="T383" s="534"/>
      <c r="U383" s="534"/>
      <c r="V383" s="534"/>
      <c r="W383" s="534"/>
      <c r="X383" s="534"/>
      <c r="Y383" s="534"/>
      <c r="Z383" s="534"/>
      <c r="AA383" s="534"/>
    </row>
    <row r="384" spans="1:27" ht="14.25" customHeight="1">
      <c r="A384" s="654"/>
      <c r="B384" s="654"/>
      <c r="C384" s="534"/>
      <c r="D384" s="534"/>
      <c r="E384" s="534"/>
      <c r="F384" s="654"/>
      <c r="G384" s="654"/>
      <c r="H384" s="654"/>
      <c r="I384" s="654"/>
      <c r="J384" s="655"/>
      <c r="K384" s="654"/>
      <c r="L384" s="654"/>
      <c r="M384" s="534"/>
      <c r="N384" s="534"/>
      <c r="O384" s="534"/>
      <c r="P384" s="534"/>
      <c r="Q384" s="534"/>
      <c r="R384" s="534"/>
      <c r="S384" s="534"/>
      <c r="T384" s="534"/>
      <c r="U384" s="534"/>
      <c r="V384" s="534"/>
      <c r="W384" s="534"/>
      <c r="X384" s="534"/>
      <c r="Y384" s="534"/>
      <c r="Z384" s="534"/>
      <c r="AA384" s="534"/>
    </row>
    <row r="385" spans="1:27" ht="14.25" customHeight="1">
      <c r="A385" s="654"/>
      <c r="B385" s="654"/>
      <c r="C385" s="534"/>
      <c r="D385" s="534"/>
      <c r="E385" s="534"/>
      <c r="F385" s="654"/>
      <c r="G385" s="654"/>
      <c r="H385" s="654"/>
      <c r="I385" s="654"/>
      <c r="J385" s="655"/>
      <c r="K385" s="654"/>
      <c r="L385" s="654"/>
      <c r="M385" s="534"/>
      <c r="N385" s="534"/>
      <c r="O385" s="534"/>
      <c r="P385" s="534"/>
      <c r="Q385" s="534"/>
      <c r="R385" s="534"/>
      <c r="S385" s="534"/>
      <c r="T385" s="534"/>
      <c r="U385" s="534"/>
      <c r="V385" s="534"/>
      <c r="W385" s="534"/>
      <c r="X385" s="534"/>
      <c r="Y385" s="534"/>
      <c r="Z385" s="534"/>
      <c r="AA385" s="534"/>
    </row>
    <row r="386" spans="1:27" ht="14.25" customHeight="1">
      <c r="A386" s="654"/>
      <c r="B386" s="654"/>
      <c r="C386" s="534"/>
      <c r="D386" s="534"/>
      <c r="E386" s="534"/>
      <c r="F386" s="654"/>
      <c r="G386" s="654"/>
      <c r="H386" s="654"/>
      <c r="I386" s="654"/>
      <c r="J386" s="655"/>
      <c r="K386" s="654"/>
      <c r="L386" s="654"/>
      <c r="M386" s="534"/>
      <c r="N386" s="534"/>
      <c r="O386" s="534"/>
      <c r="P386" s="534"/>
      <c r="Q386" s="534"/>
      <c r="R386" s="534"/>
      <c r="S386" s="534"/>
      <c r="T386" s="534"/>
      <c r="U386" s="534"/>
      <c r="V386" s="534"/>
      <c r="W386" s="534"/>
      <c r="X386" s="534"/>
      <c r="Y386" s="534"/>
      <c r="Z386" s="534"/>
      <c r="AA386" s="534"/>
    </row>
    <row r="387" spans="1:27" ht="14.25" customHeight="1">
      <c r="A387" s="654"/>
      <c r="B387" s="654"/>
      <c r="C387" s="534"/>
      <c r="D387" s="534"/>
      <c r="E387" s="534"/>
      <c r="F387" s="654"/>
      <c r="G387" s="654"/>
      <c r="H387" s="654"/>
      <c r="I387" s="654"/>
      <c r="J387" s="655"/>
      <c r="K387" s="654"/>
      <c r="L387" s="654"/>
      <c r="M387" s="534"/>
      <c r="N387" s="534"/>
      <c r="O387" s="534"/>
      <c r="P387" s="534"/>
      <c r="Q387" s="534"/>
      <c r="R387" s="534"/>
      <c r="S387" s="534"/>
      <c r="T387" s="534"/>
      <c r="U387" s="534"/>
      <c r="V387" s="534"/>
      <c r="W387" s="534"/>
      <c r="X387" s="534"/>
      <c r="Y387" s="534"/>
      <c r="Z387" s="534"/>
      <c r="AA387" s="534"/>
    </row>
    <row r="388" spans="1:27" ht="14.25" customHeight="1">
      <c r="A388" s="654"/>
      <c r="B388" s="654"/>
      <c r="C388" s="534"/>
      <c r="D388" s="534"/>
      <c r="E388" s="534"/>
      <c r="F388" s="654"/>
      <c r="G388" s="654"/>
      <c r="H388" s="654"/>
      <c r="I388" s="654"/>
      <c r="J388" s="655"/>
      <c r="K388" s="654"/>
      <c r="L388" s="654"/>
      <c r="M388" s="534"/>
      <c r="N388" s="534"/>
      <c r="O388" s="534"/>
      <c r="P388" s="534"/>
      <c r="Q388" s="534"/>
      <c r="R388" s="534"/>
      <c r="S388" s="534"/>
      <c r="T388" s="534"/>
      <c r="U388" s="534"/>
      <c r="V388" s="534"/>
      <c r="W388" s="534"/>
      <c r="X388" s="534"/>
      <c r="Y388" s="534"/>
      <c r="Z388" s="534"/>
      <c r="AA388" s="534"/>
    </row>
    <row r="389" spans="1:27" ht="14.25" customHeight="1">
      <c r="A389" s="654"/>
      <c r="B389" s="654"/>
      <c r="C389" s="534"/>
      <c r="D389" s="534"/>
      <c r="E389" s="534"/>
      <c r="F389" s="654"/>
      <c r="G389" s="654"/>
      <c r="H389" s="654"/>
      <c r="I389" s="654"/>
      <c r="J389" s="655"/>
      <c r="K389" s="654"/>
      <c r="L389" s="654"/>
      <c r="M389" s="534"/>
      <c r="N389" s="534"/>
      <c r="O389" s="534"/>
      <c r="P389" s="534"/>
      <c r="Q389" s="534"/>
      <c r="R389" s="534"/>
      <c r="S389" s="534"/>
      <c r="T389" s="534"/>
      <c r="U389" s="534"/>
      <c r="V389" s="534"/>
      <c r="W389" s="534"/>
      <c r="X389" s="534"/>
      <c r="Y389" s="534"/>
      <c r="Z389" s="534"/>
      <c r="AA389" s="534"/>
    </row>
    <row r="390" spans="1:27" ht="14.25" customHeight="1">
      <c r="A390" s="654"/>
      <c r="B390" s="654"/>
      <c r="C390" s="534"/>
      <c r="D390" s="534"/>
      <c r="E390" s="534"/>
      <c r="F390" s="654"/>
      <c r="G390" s="654"/>
      <c r="H390" s="654"/>
      <c r="I390" s="654"/>
      <c r="J390" s="655"/>
      <c r="K390" s="654"/>
      <c r="L390" s="654"/>
      <c r="M390" s="534"/>
      <c r="N390" s="534"/>
      <c r="O390" s="534"/>
      <c r="P390" s="534"/>
      <c r="Q390" s="534"/>
      <c r="R390" s="534"/>
      <c r="S390" s="534"/>
      <c r="T390" s="534"/>
      <c r="U390" s="534"/>
      <c r="V390" s="534"/>
      <c r="W390" s="534"/>
      <c r="X390" s="534"/>
      <c r="Y390" s="534"/>
      <c r="Z390" s="534"/>
      <c r="AA390" s="534"/>
    </row>
    <row r="391" spans="1:27" ht="14.25" customHeight="1">
      <c r="A391" s="654"/>
      <c r="B391" s="654"/>
      <c r="C391" s="534"/>
      <c r="D391" s="534"/>
      <c r="E391" s="534"/>
      <c r="F391" s="654"/>
      <c r="G391" s="654"/>
      <c r="H391" s="654"/>
      <c r="I391" s="654"/>
      <c r="J391" s="655"/>
      <c r="K391" s="654"/>
      <c r="L391" s="654"/>
      <c r="M391" s="534"/>
      <c r="N391" s="534"/>
      <c r="O391" s="534"/>
      <c r="P391" s="534"/>
      <c r="Q391" s="534"/>
      <c r="R391" s="534"/>
      <c r="S391" s="534"/>
      <c r="T391" s="534"/>
      <c r="U391" s="534"/>
      <c r="V391" s="534"/>
      <c r="W391" s="534"/>
      <c r="X391" s="534"/>
      <c r="Y391" s="534"/>
      <c r="Z391" s="534"/>
      <c r="AA391" s="534"/>
    </row>
    <row r="392" spans="1:27" ht="14.25" customHeight="1">
      <c r="A392" s="654"/>
      <c r="B392" s="654"/>
      <c r="C392" s="534"/>
      <c r="D392" s="534"/>
      <c r="E392" s="534"/>
      <c r="F392" s="654"/>
      <c r="G392" s="654"/>
      <c r="H392" s="654"/>
      <c r="I392" s="654"/>
      <c r="J392" s="655"/>
      <c r="K392" s="654"/>
      <c r="L392" s="654"/>
      <c r="M392" s="534"/>
      <c r="N392" s="534"/>
      <c r="O392" s="534"/>
      <c r="P392" s="534"/>
      <c r="Q392" s="534"/>
      <c r="R392" s="534"/>
      <c r="S392" s="534"/>
      <c r="T392" s="534"/>
      <c r="U392" s="534"/>
      <c r="V392" s="534"/>
      <c r="W392" s="534"/>
      <c r="X392" s="534"/>
      <c r="Y392" s="534"/>
      <c r="Z392" s="534"/>
      <c r="AA392" s="534"/>
    </row>
    <row r="393" spans="1:27" ht="14.25" customHeight="1">
      <c r="A393" s="654"/>
      <c r="B393" s="654"/>
      <c r="C393" s="534"/>
      <c r="D393" s="534"/>
      <c r="E393" s="534"/>
      <c r="F393" s="654"/>
      <c r="G393" s="654"/>
      <c r="H393" s="654"/>
      <c r="I393" s="654"/>
      <c r="J393" s="655"/>
      <c r="K393" s="654"/>
      <c r="L393" s="654"/>
      <c r="M393" s="534"/>
      <c r="N393" s="534"/>
      <c r="O393" s="534"/>
      <c r="P393" s="534"/>
      <c r="Q393" s="534"/>
      <c r="R393" s="534"/>
      <c r="S393" s="534"/>
      <c r="T393" s="534"/>
      <c r="U393" s="534"/>
      <c r="V393" s="534"/>
      <c r="W393" s="534"/>
      <c r="X393" s="534"/>
      <c r="Y393" s="534"/>
      <c r="Z393" s="534"/>
      <c r="AA393" s="534"/>
    </row>
    <row r="394" spans="1:27" ht="14.25" customHeight="1">
      <c r="A394" s="654"/>
      <c r="B394" s="654"/>
      <c r="C394" s="534"/>
      <c r="D394" s="534"/>
      <c r="E394" s="534"/>
      <c r="F394" s="654"/>
      <c r="G394" s="654"/>
      <c r="H394" s="654"/>
      <c r="I394" s="654"/>
      <c r="J394" s="655"/>
      <c r="K394" s="654"/>
      <c r="L394" s="654"/>
      <c r="M394" s="534"/>
      <c r="N394" s="534"/>
      <c r="O394" s="534"/>
      <c r="P394" s="534"/>
      <c r="Q394" s="534"/>
      <c r="R394" s="534"/>
      <c r="S394" s="534"/>
      <c r="T394" s="534"/>
      <c r="U394" s="534"/>
      <c r="V394" s="534"/>
      <c r="W394" s="534"/>
      <c r="X394" s="534"/>
      <c r="Y394" s="534"/>
      <c r="Z394" s="534"/>
      <c r="AA394" s="534"/>
    </row>
    <row r="395" spans="1:27" ht="14.25" customHeight="1">
      <c r="A395" s="654"/>
      <c r="B395" s="654"/>
      <c r="C395" s="534"/>
      <c r="D395" s="534"/>
      <c r="E395" s="534"/>
      <c r="F395" s="654"/>
      <c r="G395" s="654"/>
      <c r="H395" s="654"/>
      <c r="I395" s="654"/>
      <c r="J395" s="655"/>
      <c r="K395" s="654"/>
      <c r="L395" s="654"/>
      <c r="M395" s="534"/>
      <c r="N395" s="534"/>
      <c r="O395" s="534"/>
      <c r="P395" s="534"/>
      <c r="Q395" s="534"/>
      <c r="R395" s="534"/>
      <c r="S395" s="534"/>
      <c r="T395" s="534"/>
      <c r="U395" s="534"/>
      <c r="V395" s="534"/>
      <c r="W395" s="534"/>
      <c r="X395" s="534"/>
      <c r="Y395" s="534"/>
      <c r="Z395" s="534"/>
      <c r="AA395" s="534"/>
    </row>
    <row r="396" spans="1:27" ht="14.25" customHeight="1">
      <c r="A396" s="654"/>
      <c r="B396" s="654"/>
      <c r="C396" s="534"/>
      <c r="D396" s="534"/>
      <c r="E396" s="534"/>
      <c r="F396" s="654"/>
      <c r="G396" s="654"/>
      <c r="H396" s="654"/>
      <c r="I396" s="654"/>
      <c r="J396" s="655"/>
      <c r="K396" s="654"/>
      <c r="L396" s="654"/>
      <c r="M396" s="534"/>
      <c r="N396" s="534"/>
      <c r="O396" s="534"/>
      <c r="P396" s="534"/>
      <c r="Q396" s="534"/>
      <c r="R396" s="534"/>
      <c r="S396" s="534"/>
      <c r="T396" s="534"/>
      <c r="U396" s="534"/>
      <c r="V396" s="534"/>
      <c r="W396" s="534"/>
      <c r="X396" s="534"/>
      <c r="Y396" s="534"/>
      <c r="Z396" s="534"/>
      <c r="AA396" s="534"/>
    </row>
    <row r="397" spans="1:27" ht="14.25" customHeight="1">
      <c r="A397" s="654"/>
      <c r="B397" s="654"/>
      <c r="C397" s="534"/>
      <c r="D397" s="534"/>
      <c r="E397" s="534"/>
      <c r="F397" s="654"/>
      <c r="G397" s="654"/>
      <c r="H397" s="654"/>
      <c r="I397" s="654"/>
      <c r="J397" s="655"/>
      <c r="K397" s="654"/>
      <c r="L397" s="654"/>
      <c r="M397" s="534"/>
      <c r="N397" s="534"/>
      <c r="O397" s="534"/>
      <c r="P397" s="534"/>
      <c r="Q397" s="534"/>
      <c r="R397" s="534"/>
      <c r="S397" s="534"/>
      <c r="T397" s="534"/>
      <c r="U397" s="534"/>
      <c r="V397" s="534"/>
      <c r="W397" s="534"/>
      <c r="X397" s="534"/>
      <c r="Y397" s="534"/>
      <c r="Z397" s="534"/>
      <c r="AA397" s="534"/>
    </row>
    <row r="398" spans="1:27" ht="14.25" customHeight="1">
      <c r="A398" s="654"/>
      <c r="B398" s="654"/>
      <c r="C398" s="534"/>
      <c r="D398" s="534"/>
      <c r="E398" s="534"/>
      <c r="F398" s="654"/>
      <c r="G398" s="654"/>
      <c r="H398" s="654"/>
      <c r="I398" s="654"/>
      <c r="J398" s="655"/>
      <c r="K398" s="654"/>
      <c r="L398" s="654"/>
      <c r="M398" s="534"/>
      <c r="N398" s="534"/>
      <c r="O398" s="534"/>
      <c r="P398" s="534"/>
      <c r="Q398" s="534"/>
      <c r="R398" s="534"/>
      <c r="S398" s="534"/>
      <c r="T398" s="534"/>
      <c r="U398" s="534"/>
      <c r="V398" s="534"/>
      <c r="W398" s="534"/>
      <c r="X398" s="534"/>
      <c r="Y398" s="534"/>
      <c r="Z398" s="534"/>
      <c r="AA398" s="534"/>
    </row>
    <row r="399" spans="1:27" ht="14.25" customHeight="1">
      <c r="A399" s="654"/>
      <c r="B399" s="654"/>
      <c r="C399" s="534"/>
      <c r="D399" s="534"/>
      <c r="E399" s="534"/>
      <c r="F399" s="654"/>
      <c r="G399" s="654"/>
      <c r="H399" s="654"/>
      <c r="I399" s="654"/>
      <c r="J399" s="655"/>
      <c r="K399" s="654"/>
      <c r="L399" s="654"/>
      <c r="M399" s="534"/>
      <c r="N399" s="534"/>
      <c r="O399" s="534"/>
      <c r="P399" s="534"/>
      <c r="Q399" s="534"/>
      <c r="R399" s="534"/>
      <c r="S399" s="534"/>
      <c r="T399" s="534"/>
      <c r="U399" s="534"/>
      <c r="V399" s="534"/>
      <c r="W399" s="534"/>
      <c r="X399" s="534"/>
      <c r="Y399" s="534"/>
      <c r="Z399" s="534"/>
      <c r="AA399" s="534"/>
    </row>
    <row r="400" spans="1:27" ht="14.25" customHeight="1">
      <c r="A400" s="654"/>
      <c r="B400" s="654"/>
      <c r="C400" s="534"/>
      <c r="D400" s="534"/>
      <c r="E400" s="534"/>
      <c r="F400" s="654"/>
      <c r="G400" s="654"/>
      <c r="H400" s="654"/>
      <c r="I400" s="654"/>
      <c r="J400" s="655"/>
      <c r="K400" s="654"/>
      <c r="L400" s="654"/>
      <c r="M400" s="534"/>
      <c r="N400" s="534"/>
      <c r="O400" s="534"/>
      <c r="P400" s="534"/>
      <c r="Q400" s="534"/>
      <c r="R400" s="534"/>
      <c r="S400" s="534"/>
      <c r="T400" s="534"/>
      <c r="U400" s="534"/>
      <c r="V400" s="534"/>
      <c r="W400" s="534"/>
      <c r="X400" s="534"/>
      <c r="Y400" s="534"/>
      <c r="Z400" s="534"/>
      <c r="AA400" s="534"/>
    </row>
    <row r="401" spans="1:27" ht="14.25" customHeight="1">
      <c r="A401" s="654"/>
      <c r="B401" s="654"/>
      <c r="C401" s="534"/>
      <c r="D401" s="534"/>
      <c r="E401" s="534"/>
      <c r="F401" s="654"/>
      <c r="G401" s="654"/>
      <c r="H401" s="654"/>
      <c r="I401" s="654"/>
      <c r="J401" s="655"/>
      <c r="K401" s="654"/>
      <c r="L401" s="654"/>
      <c r="M401" s="534"/>
      <c r="N401" s="534"/>
      <c r="O401" s="534"/>
      <c r="P401" s="534"/>
      <c r="Q401" s="534"/>
      <c r="R401" s="534"/>
      <c r="S401" s="534"/>
      <c r="T401" s="534"/>
      <c r="U401" s="534"/>
      <c r="V401" s="534"/>
      <c r="W401" s="534"/>
      <c r="X401" s="534"/>
      <c r="Y401" s="534"/>
      <c r="Z401" s="534"/>
      <c r="AA401" s="534"/>
    </row>
    <row r="402" spans="1:27" ht="14.25" customHeight="1">
      <c r="A402" s="654"/>
      <c r="B402" s="654"/>
      <c r="C402" s="534"/>
      <c r="D402" s="534"/>
      <c r="E402" s="534"/>
      <c r="F402" s="654"/>
      <c r="G402" s="654"/>
      <c r="H402" s="654"/>
      <c r="I402" s="654"/>
      <c r="J402" s="655"/>
      <c r="K402" s="654"/>
      <c r="L402" s="654"/>
      <c r="M402" s="534"/>
      <c r="N402" s="534"/>
      <c r="O402" s="534"/>
      <c r="P402" s="534"/>
      <c r="Q402" s="534"/>
      <c r="R402" s="534"/>
      <c r="S402" s="534"/>
      <c r="T402" s="534"/>
      <c r="U402" s="534"/>
      <c r="V402" s="534"/>
      <c r="W402" s="534"/>
      <c r="X402" s="534"/>
      <c r="Y402" s="534"/>
      <c r="Z402" s="534"/>
      <c r="AA402" s="534"/>
    </row>
    <row r="403" spans="1:27" ht="14.25" customHeight="1">
      <c r="A403" s="654"/>
      <c r="B403" s="654"/>
      <c r="C403" s="534"/>
      <c r="D403" s="534"/>
      <c r="E403" s="534"/>
      <c r="F403" s="654"/>
      <c r="G403" s="654"/>
      <c r="H403" s="654"/>
      <c r="I403" s="654"/>
      <c r="J403" s="655"/>
      <c r="K403" s="654"/>
      <c r="L403" s="654"/>
      <c r="M403" s="534"/>
      <c r="N403" s="534"/>
      <c r="O403" s="534"/>
      <c r="P403" s="534"/>
      <c r="Q403" s="534"/>
      <c r="R403" s="534"/>
      <c r="S403" s="534"/>
      <c r="T403" s="534"/>
      <c r="U403" s="534"/>
      <c r="V403" s="534"/>
      <c r="W403" s="534"/>
      <c r="X403" s="534"/>
      <c r="Y403" s="534"/>
      <c r="Z403" s="534"/>
      <c r="AA403" s="534"/>
    </row>
    <row r="404" spans="1:27" ht="14.25" customHeight="1">
      <c r="A404" s="654"/>
      <c r="B404" s="654"/>
      <c r="C404" s="534"/>
      <c r="D404" s="534"/>
      <c r="E404" s="534"/>
      <c r="F404" s="654"/>
      <c r="G404" s="654"/>
      <c r="H404" s="654"/>
      <c r="I404" s="654"/>
      <c r="J404" s="655"/>
      <c r="K404" s="654"/>
      <c r="L404" s="654"/>
      <c r="M404" s="534"/>
      <c r="N404" s="534"/>
      <c r="O404" s="534"/>
      <c r="P404" s="534"/>
      <c r="Q404" s="534"/>
      <c r="R404" s="534"/>
      <c r="S404" s="534"/>
      <c r="T404" s="534"/>
      <c r="U404" s="534"/>
      <c r="V404" s="534"/>
      <c r="W404" s="534"/>
      <c r="X404" s="534"/>
      <c r="Y404" s="534"/>
      <c r="Z404" s="534"/>
      <c r="AA404" s="534"/>
    </row>
    <row r="405" spans="1:27" ht="14.25" customHeight="1">
      <c r="A405" s="654"/>
      <c r="B405" s="654"/>
      <c r="C405" s="534"/>
      <c r="D405" s="534"/>
      <c r="E405" s="534"/>
      <c r="F405" s="654"/>
      <c r="G405" s="654"/>
      <c r="H405" s="654"/>
      <c r="I405" s="654"/>
      <c r="J405" s="655"/>
      <c r="K405" s="654"/>
      <c r="L405" s="654"/>
      <c r="M405" s="534"/>
      <c r="N405" s="534"/>
      <c r="O405" s="534"/>
      <c r="P405" s="534"/>
      <c r="Q405" s="534"/>
      <c r="R405" s="534"/>
      <c r="S405" s="534"/>
      <c r="T405" s="534"/>
      <c r="U405" s="534"/>
      <c r="V405" s="534"/>
      <c r="W405" s="534"/>
      <c r="X405" s="534"/>
      <c r="Y405" s="534"/>
      <c r="Z405" s="534"/>
      <c r="AA405" s="534"/>
    </row>
    <row r="406" spans="1:27" ht="14.25" customHeight="1">
      <c r="A406" s="654"/>
      <c r="B406" s="654"/>
      <c r="C406" s="534"/>
      <c r="D406" s="534"/>
      <c r="E406" s="534"/>
      <c r="F406" s="654"/>
      <c r="G406" s="654"/>
      <c r="H406" s="654"/>
      <c r="I406" s="654"/>
      <c r="J406" s="655"/>
      <c r="K406" s="654"/>
      <c r="L406" s="654"/>
      <c r="M406" s="534"/>
      <c r="N406" s="534"/>
      <c r="O406" s="534"/>
      <c r="P406" s="534"/>
      <c r="Q406" s="534"/>
      <c r="R406" s="534"/>
      <c r="S406" s="534"/>
      <c r="T406" s="534"/>
      <c r="U406" s="534"/>
      <c r="V406" s="534"/>
      <c r="W406" s="534"/>
      <c r="X406" s="534"/>
      <c r="Y406" s="534"/>
      <c r="Z406" s="534"/>
      <c r="AA406" s="534"/>
    </row>
    <row r="407" spans="1:27" ht="14.25" customHeight="1">
      <c r="A407" s="654"/>
      <c r="B407" s="654"/>
      <c r="C407" s="534"/>
      <c r="D407" s="534"/>
      <c r="E407" s="534"/>
      <c r="F407" s="654"/>
      <c r="G407" s="654"/>
      <c r="H407" s="654"/>
      <c r="I407" s="654"/>
      <c r="J407" s="655"/>
      <c r="K407" s="654"/>
      <c r="L407" s="654"/>
      <c r="M407" s="534"/>
      <c r="N407" s="534"/>
      <c r="O407" s="534"/>
      <c r="P407" s="534"/>
      <c r="Q407" s="534"/>
      <c r="R407" s="534"/>
      <c r="S407" s="534"/>
      <c r="T407" s="534"/>
      <c r="U407" s="534"/>
      <c r="V407" s="534"/>
      <c r="W407" s="534"/>
      <c r="X407" s="534"/>
      <c r="Y407" s="534"/>
      <c r="Z407" s="534"/>
      <c r="AA407" s="534"/>
    </row>
    <row r="408" spans="1:27" ht="14.25" customHeight="1">
      <c r="A408" s="654"/>
      <c r="B408" s="654"/>
      <c r="C408" s="534"/>
      <c r="D408" s="534"/>
      <c r="E408" s="534"/>
      <c r="F408" s="654"/>
      <c r="G408" s="654"/>
      <c r="H408" s="654"/>
      <c r="I408" s="654"/>
      <c r="J408" s="655"/>
      <c r="K408" s="654"/>
      <c r="L408" s="654"/>
      <c r="M408" s="534"/>
      <c r="N408" s="534"/>
      <c r="O408" s="534"/>
      <c r="P408" s="534"/>
      <c r="Q408" s="534"/>
      <c r="R408" s="534"/>
      <c r="S408" s="534"/>
      <c r="T408" s="534"/>
      <c r="U408" s="534"/>
      <c r="V408" s="534"/>
      <c r="W408" s="534"/>
      <c r="X408" s="534"/>
      <c r="Y408" s="534"/>
      <c r="Z408" s="534"/>
      <c r="AA408" s="534"/>
    </row>
    <row r="409" spans="1:27" ht="14.25" customHeight="1">
      <c r="A409" s="654"/>
      <c r="B409" s="654"/>
      <c r="C409" s="534"/>
      <c r="D409" s="534"/>
      <c r="E409" s="534"/>
      <c r="F409" s="654"/>
      <c r="G409" s="654"/>
      <c r="H409" s="654"/>
      <c r="I409" s="654"/>
      <c r="J409" s="655"/>
      <c r="K409" s="654"/>
      <c r="L409" s="654"/>
      <c r="M409" s="534"/>
      <c r="N409" s="534"/>
      <c r="O409" s="534"/>
      <c r="P409" s="534"/>
      <c r="Q409" s="534"/>
      <c r="R409" s="534"/>
      <c r="S409" s="534"/>
      <c r="T409" s="534"/>
      <c r="U409" s="534"/>
      <c r="V409" s="534"/>
      <c r="W409" s="534"/>
      <c r="X409" s="534"/>
      <c r="Y409" s="534"/>
      <c r="Z409" s="534"/>
      <c r="AA409" s="534"/>
    </row>
    <row r="410" spans="1:27" ht="14.25" customHeight="1">
      <c r="A410" s="654"/>
      <c r="B410" s="654"/>
      <c r="C410" s="534"/>
      <c r="D410" s="534"/>
      <c r="E410" s="534"/>
      <c r="F410" s="654"/>
      <c r="G410" s="654"/>
      <c r="H410" s="654"/>
      <c r="I410" s="654"/>
      <c r="J410" s="655"/>
      <c r="K410" s="654"/>
      <c r="L410" s="654"/>
      <c r="M410" s="534"/>
      <c r="N410" s="534"/>
      <c r="O410" s="534"/>
      <c r="P410" s="534"/>
      <c r="Q410" s="534"/>
      <c r="R410" s="534"/>
      <c r="S410" s="534"/>
      <c r="T410" s="534"/>
      <c r="U410" s="534"/>
      <c r="V410" s="534"/>
      <c r="W410" s="534"/>
      <c r="X410" s="534"/>
      <c r="Y410" s="534"/>
      <c r="Z410" s="534"/>
      <c r="AA410" s="534"/>
    </row>
    <row r="411" spans="1:27" ht="14.25" customHeight="1">
      <c r="A411" s="654"/>
      <c r="B411" s="654"/>
      <c r="C411" s="534"/>
      <c r="D411" s="534"/>
      <c r="E411" s="534"/>
      <c r="F411" s="654"/>
      <c r="G411" s="654"/>
      <c r="H411" s="654"/>
      <c r="I411" s="654"/>
      <c r="J411" s="655"/>
      <c r="K411" s="654"/>
      <c r="L411" s="654"/>
      <c r="M411" s="534"/>
      <c r="N411" s="534"/>
      <c r="O411" s="534"/>
      <c r="P411" s="534"/>
      <c r="Q411" s="534"/>
      <c r="R411" s="534"/>
      <c r="S411" s="534"/>
      <c r="T411" s="534"/>
      <c r="U411" s="534"/>
      <c r="V411" s="534"/>
      <c r="W411" s="534"/>
      <c r="X411" s="534"/>
      <c r="Y411" s="534"/>
      <c r="Z411" s="534"/>
      <c r="AA411" s="534"/>
    </row>
    <row r="412" spans="1:27" ht="14.25" customHeight="1">
      <c r="A412" s="654"/>
      <c r="B412" s="654"/>
      <c r="C412" s="534"/>
      <c r="D412" s="534"/>
      <c r="E412" s="534"/>
      <c r="F412" s="654"/>
      <c r="G412" s="654"/>
      <c r="H412" s="654"/>
      <c r="I412" s="654"/>
      <c r="J412" s="655"/>
      <c r="K412" s="654"/>
      <c r="L412" s="654"/>
      <c r="M412" s="534"/>
      <c r="N412" s="534"/>
      <c r="O412" s="534"/>
      <c r="P412" s="534"/>
      <c r="Q412" s="534"/>
      <c r="R412" s="534"/>
      <c r="S412" s="534"/>
      <c r="T412" s="534"/>
      <c r="U412" s="534"/>
      <c r="V412" s="534"/>
      <c r="W412" s="534"/>
      <c r="X412" s="534"/>
      <c r="Y412" s="534"/>
      <c r="Z412" s="534"/>
      <c r="AA412" s="534"/>
    </row>
    <row r="413" spans="1:27" ht="14.25" customHeight="1">
      <c r="A413" s="654"/>
      <c r="B413" s="654"/>
      <c r="C413" s="534"/>
      <c r="D413" s="534"/>
      <c r="E413" s="534"/>
      <c r="F413" s="654"/>
      <c r="G413" s="654"/>
      <c r="H413" s="654"/>
      <c r="I413" s="654"/>
      <c r="J413" s="655"/>
      <c r="K413" s="654"/>
      <c r="L413" s="654"/>
      <c r="M413" s="534"/>
      <c r="N413" s="534"/>
      <c r="O413" s="534"/>
      <c r="P413" s="534"/>
      <c r="Q413" s="534"/>
      <c r="R413" s="534"/>
      <c r="S413" s="534"/>
      <c r="T413" s="534"/>
      <c r="U413" s="534"/>
      <c r="V413" s="534"/>
      <c r="W413" s="534"/>
      <c r="X413" s="534"/>
      <c r="Y413" s="534"/>
      <c r="Z413" s="534"/>
      <c r="AA413" s="534"/>
    </row>
    <row r="414" spans="1:27" ht="14.25" customHeight="1">
      <c r="A414" s="654"/>
      <c r="B414" s="654"/>
      <c r="C414" s="534"/>
      <c r="D414" s="534"/>
      <c r="E414" s="534"/>
      <c r="F414" s="654"/>
      <c r="G414" s="654"/>
      <c r="H414" s="654"/>
      <c r="I414" s="654"/>
      <c r="J414" s="655"/>
      <c r="K414" s="654"/>
      <c r="L414" s="654"/>
      <c r="M414" s="534"/>
      <c r="N414" s="534"/>
      <c r="O414" s="534"/>
      <c r="P414" s="534"/>
      <c r="Q414" s="534"/>
      <c r="R414" s="534"/>
      <c r="S414" s="534"/>
      <c r="T414" s="534"/>
      <c r="U414" s="534"/>
      <c r="V414" s="534"/>
      <c r="W414" s="534"/>
      <c r="X414" s="534"/>
      <c r="Y414" s="534"/>
      <c r="Z414" s="534"/>
      <c r="AA414" s="534"/>
    </row>
    <row r="415" spans="1:27" ht="14.25" customHeight="1">
      <c r="A415" s="654"/>
      <c r="B415" s="654"/>
      <c r="C415" s="534"/>
      <c r="D415" s="534"/>
      <c r="E415" s="534"/>
      <c r="F415" s="654"/>
      <c r="G415" s="654"/>
      <c r="H415" s="654"/>
      <c r="I415" s="654"/>
      <c r="J415" s="655"/>
      <c r="K415" s="654"/>
      <c r="L415" s="654"/>
      <c r="M415" s="534"/>
      <c r="N415" s="534"/>
      <c r="O415" s="534"/>
      <c r="P415" s="534"/>
      <c r="Q415" s="534"/>
      <c r="R415" s="534"/>
      <c r="S415" s="534"/>
      <c r="T415" s="534"/>
      <c r="U415" s="534"/>
      <c r="V415" s="534"/>
      <c r="W415" s="534"/>
      <c r="X415" s="534"/>
      <c r="Y415" s="534"/>
      <c r="Z415" s="534"/>
      <c r="AA415" s="534"/>
    </row>
    <row r="416" spans="1:27" ht="14.25" customHeight="1">
      <c r="A416" s="654"/>
      <c r="B416" s="654"/>
      <c r="C416" s="534"/>
      <c r="D416" s="534"/>
      <c r="E416" s="534"/>
      <c r="F416" s="654"/>
      <c r="G416" s="654"/>
      <c r="H416" s="654"/>
      <c r="I416" s="654"/>
      <c r="J416" s="655"/>
      <c r="K416" s="654"/>
      <c r="L416" s="654"/>
      <c r="M416" s="534"/>
      <c r="N416" s="534"/>
      <c r="O416" s="534"/>
      <c r="P416" s="534"/>
      <c r="Q416" s="534"/>
      <c r="R416" s="534"/>
      <c r="S416" s="534"/>
      <c r="T416" s="534"/>
      <c r="U416" s="534"/>
      <c r="V416" s="534"/>
      <c r="W416" s="534"/>
      <c r="X416" s="534"/>
      <c r="Y416" s="534"/>
      <c r="Z416" s="534"/>
      <c r="AA416" s="534"/>
    </row>
    <row r="417" spans="1:27" ht="14.25" customHeight="1">
      <c r="A417" s="654"/>
      <c r="B417" s="654"/>
      <c r="C417" s="534"/>
      <c r="D417" s="534"/>
      <c r="E417" s="534"/>
      <c r="F417" s="654"/>
      <c r="G417" s="654"/>
      <c r="H417" s="654"/>
      <c r="I417" s="654"/>
      <c r="J417" s="655"/>
      <c r="K417" s="654"/>
      <c r="L417" s="654"/>
      <c r="M417" s="534"/>
      <c r="N417" s="534"/>
      <c r="O417" s="534"/>
      <c r="P417" s="534"/>
      <c r="Q417" s="534"/>
      <c r="R417" s="534"/>
      <c r="S417" s="534"/>
      <c r="T417" s="534"/>
      <c r="U417" s="534"/>
      <c r="V417" s="534"/>
      <c r="W417" s="534"/>
      <c r="X417" s="534"/>
      <c r="Y417" s="534"/>
      <c r="Z417" s="534"/>
      <c r="AA417" s="534"/>
    </row>
    <row r="418" spans="1:27" ht="14.25" customHeight="1">
      <c r="A418" s="654"/>
      <c r="B418" s="654"/>
      <c r="C418" s="534"/>
      <c r="D418" s="534"/>
      <c r="E418" s="534"/>
      <c r="F418" s="654"/>
      <c r="G418" s="654"/>
      <c r="H418" s="654"/>
      <c r="I418" s="654"/>
      <c r="J418" s="655"/>
      <c r="K418" s="654"/>
      <c r="L418" s="654"/>
      <c r="M418" s="534"/>
      <c r="N418" s="534"/>
      <c r="O418" s="534"/>
      <c r="P418" s="534"/>
      <c r="Q418" s="534"/>
      <c r="R418" s="534"/>
      <c r="S418" s="534"/>
      <c r="T418" s="534"/>
      <c r="U418" s="534"/>
      <c r="V418" s="534"/>
      <c r="W418" s="534"/>
      <c r="X418" s="534"/>
      <c r="Y418" s="534"/>
      <c r="Z418" s="534"/>
      <c r="AA418" s="534"/>
    </row>
    <row r="419" spans="1:27" ht="14.25" customHeight="1">
      <c r="A419" s="654"/>
      <c r="B419" s="654"/>
      <c r="C419" s="534"/>
      <c r="D419" s="534"/>
      <c r="E419" s="534"/>
      <c r="F419" s="654"/>
      <c r="G419" s="654"/>
      <c r="H419" s="654"/>
      <c r="I419" s="654"/>
      <c r="J419" s="655"/>
      <c r="K419" s="654"/>
      <c r="L419" s="654"/>
      <c r="M419" s="534"/>
      <c r="N419" s="534"/>
      <c r="O419" s="534"/>
      <c r="P419" s="534"/>
      <c r="Q419" s="534"/>
      <c r="R419" s="534"/>
      <c r="S419" s="534"/>
      <c r="T419" s="534"/>
      <c r="U419" s="534"/>
      <c r="V419" s="534"/>
      <c r="W419" s="534"/>
      <c r="X419" s="534"/>
      <c r="Y419" s="534"/>
      <c r="Z419" s="534"/>
      <c r="AA419" s="534"/>
    </row>
    <row r="420" spans="1:27" ht="14.25" customHeight="1">
      <c r="A420" s="654"/>
      <c r="B420" s="654"/>
      <c r="C420" s="534"/>
      <c r="D420" s="534"/>
      <c r="E420" s="534"/>
      <c r="F420" s="654"/>
      <c r="G420" s="654"/>
      <c r="H420" s="654"/>
      <c r="I420" s="654"/>
      <c r="J420" s="655"/>
      <c r="K420" s="654"/>
      <c r="L420" s="654"/>
      <c r="M420" s="534"/>
      <c r="N420" s="534"/>
      <c r="O420" s="534"/>
      <c r="P420" s="534"/>
      <c r="Q420" s="534"/>
      <c r="R420" s="534"/>
      <c r="S420" s="534"/>
      <c r="T420" s="534"/>
      <c r="U420" s="534"/>
      <c r="V420" s="534"/>
      <c r="W420" s="534"/>
      <c r="X420" s="534"/>
      <c r="Y420" s="534"/>
      <c r="Z420" s="534"/>
      <c r="AA420" s="534"/>
    </row>
    <row r="421" spans="1:27" ht="14.25" customHeight="1">
      <c r="A421" s="654"/>
      <c r="B421" s="654"/>
      <c r="C421" s="534"/>
      <c r="D421" s="534"/>
      <c r="E421" s="534"/>
      <c r="F421" s="654"/>
      <c r="G421" s="654"/>
      <c r="H421" s="654"/>
      <c r="I421" s="654"/>
      <c r="J421" s="655"/>
      <c r="K421" s="654"/>
      <c r="L421" s="654"/>
      <c r="M421" s="534"/>
      <c r="N421" s="534"/>
      <c r="O421" s="534"/>
      <c r="P421" s="534"/>
      <c r="Q421" s="534"/>
      <c r="R421" s="534"/>
      <c r="S421" s="534"/>
      <c r="T421" s="534"/>
      <c r="U421" s="534"/>
      <c r="V421" s="534"/>
      <c r="W421" s="534"/>
      <c r="X421" s="534"/>
      <c r="Y421" s="534"/>
      <c r="Z421" s="534"/>
      <c r="AA421" s="534"/>
    </row>
    <row r="422" spans="1:27" ht="14.25" customHeight="1">
      <c r="A422" s="654"/>
      <c r="B422" s="654"/>
      <c r="C422" s="534"/>
      <c r="D422" s="534"/>
      <c r="E422" s="534"/>
      <c r="F422" s="654"/>
      <c r="G422" s="654"/>
      <c r="H422" s="654"/>
      <c r="I422" s="654"/>
      <c r="J422" s="655"/>
      <c r="K422" s="654"/>
      <c r="L422" s="654"/>
      <c r="M422" s="534"/>
      <c r="N422" s="534"/>
      <c r="O422" s="534"/>
      <c r="P422" s="534"/>
      <c r="Q422" s="534"/>
      <c r="R422" s="534"/>
      <c r="S422" s="534"/>
      <c r="T422" s="534"/>
      <c r="U422" s="534"/>
      <c r="V422" s="534"/>
      <c r="W422" s="534"/>
      <c r="X422" s="534"/>
      <c r="Y422" s="534"/>
      <c r="Z422" s="534"/>
      <c r="AA422" s="534"/>
    </row>
    <row r="423" spans="1:27" ht="14.25" customHeight="1">
      <c r="A423" s="654"/>
      <c r="B423" s="654"/>
      <c r="C423" s="534"/>
      <c r="D423" s="534"/>
      <c r="E423" s="534"/>
      <c r="F423" s="654"/>
      <c r="G423" s="654"/>
      <c r="H423" s="654"/>
      <c r="I423" s="654"/>
      <c r="J423" s="655"/>
      <c r="K423" s="654"/>
      <c r="L423" s="654"/>
      <c r="M423" s="534"/>
      <c r="N423" s="534"/>
      <c r="O423" s="534"/>
      <c r="P423" s="534"/>
      <c r="Q423" s="534"/>
      <c r="R423" s="534"/>
      <c r="S423" s="534"/>
      <c r="T423" s="534"/>
      <c r="U423" s="534"/>
      <c r="V423" s="534"/>
      <c r="W423" s="534"/>
      <c r="X423" s="534"/>
      <c r="Y423" s="534"/>
      <c r="Z423" s="534"/>
      <c r="AA423" s="534"/>
    </row>
    <row r="424" spans="1:27" ht="14.25" customHeight="1">
      <c r="A424" s="654"/>
      <c r="B424" s="654"/>
      <c r="C424" s="534"/>
      <c r="D424" s="534"/>
      <c r="E424" s="534"/>
      <c r="F424" s="654"/>
      <c r="G424" s="654"/>
      <c r="H424" s="654"/>
      <c r="I424" s="654"/>
      <c r="J424" s="655"/>
      <c r="K424" s="654"/>
      <c r="L424" s="654"/>
      <c r="M424" s="534"/>
      <c r="N424" s="534"/>
      <c r="O424" s="534"/>
      <c r="P424" s="534"/>
      <c r="Q424" s="534"/>
      <c r="R424" s="534"/>
      <c r="S424" s="534"/>
      <c r="T424" s="534"/>
      <c r="U424" s="534"/>
      <c r="V424" s="534"/>
      <c r="W424" s="534"/>
      <c r="X424" s="534"/>
      <c r="Y424" s="534"/>
      <c r="Z424" s="534"/>
      <c r="AA424" s="534"/>
    </row>
    <row r="425" spans="1:27" ht="14.25" customHeight="1">
      <c r="A425" s="654"/>
      <c r="B425" s="654"/>
      <c r="C425" s="534"/>
      <c r="D425" s="534"/>
      <c r="E425" s="534"/>
      <c r="F425" s="654"/>
      <c r="G425" s="654"/>
      <c r="H425" s="654"/>
      <c r="I425" s="654"/>
      <c r="J425" s="655"/>
      <c r="K425" s="654"/>
      <c r="L425" s="654"/>
      <c r="M425" s="534"/>
      <c r="N425" s="534"/>
      <c r="O425" s="534"/>
      <c r="P425" s="534"/>
      <c r="Q425" s="534"/>
      <c r="R425" s="534"/>
      <c r="S425" s="534"/>
      <c r="T425" s="534"/>
      <c r="U425" s="534"/>
      <c r="V425" s="534"/>
      <c r="W425" s="534"/>
      <c r="X425" s="534"/>
      <c r="Y425" s="534"/>
      <c r="Z425" s="534"/>
      <c r="AA425" s="534"/>
    </row>
    <row r="426" spans="1:27" ht="14.25" customHeight="1">
      <c r="A426" s="654"/>
      <c r="B426" s="654"/>
      <c r="C426" s="534"/>
      <c r="D426" s="534"/>
      <c r="E426" s="534"/>
      <c r="F426" s="654"/>
      <c r="G426" s="654"/>
      <c r="H426" s="654"/>
      <c r="I426" s="654"/>
      <c r="J426" s="655"/>
      <c r="K426" s="654"/>
      <c r="L426" s="654"/>
      <c r="M426" s="534"/>
      <c r="N426" s="534"/>
      <c r="O426" s="534"/>
      <c r="P426" s="534"/>
      <c r="Q426" s="534"/>
      <c r="R426" s="534"/>
      <c r="S426" s="534"/>
      <c r="T426" s="534"/>
      <c r="U426" s="534"/>
      <c r="V426" s="534"/>
      <c r="W426" s="534"/>
      <c r="X426" s="534"/>
      <c r="Y426" s="534"/>
      <c r="Z426" s="534"/>
      <c r="AA426" s="534"/>
    </row>
    <row r="427" spans="1:27" ht="14.25" customHeight="1">
      <c r="A427" s="654"/>
      <c r="B427" s="654"/>
      <c r="C427" s="534"/>
      <c r="D427" s="534"/>
      <c r="E427" s="534"/>
      <c r="F427" s="654"/>
      <c r="G427" s="654"/>
      <c r="H427" s="654"/>
      <c r="I427" s="654"/>
      <c r="J427" s="655"/>
      <c r="K427" s="654"/>
      <c r="L427" s="654"/>
      <c r="M427" s="534"/>
      <c r="N427" s="534"/>
      <c r="O427" s="534"/>
      <c r="P427" s="534"/>
      <c r="Q427" s="534"/>
      <c r="R427" s="534"/>
      <c r="S427" s="534"/>
      <c r="T427" s="534"/>
      <c r="U427" s="534"/>
      <c r="V427" s="534"/>
      <c r="W427" s="534"/>
      <c r="X427" s="534"/>
      <c r="Y427" s="534"/>
      <c r="Z427" s="534"/>
      <c r="AA427" s="534"/>
    </row>
    <row r="428" spans="1:27" ht="14.25" customHeight="1">
      <c r="A428" s="654"/>
      <c r="B428" s="654"/>
      <c r="C428" s="534"/>
      <c r="D428" s="534"/>
      <c r="E428" s="534"/>
      <c r="F428" s="654"/>
      <c r="G428" s="654"/>
      <c r="H428" s="654"/>
      <c r="I428" s="654"/>
      <c r="J428" s="655"/>
      <c r="K428" s="654"/>
      <c r="L428" s="654"/>
      <c r="M428" s="534"/>
      <c r="N428" s="534"/>
      <c r="O428" s="534"/>
      <c r="P428" s="534"/>
      <c r="Q428" s="534"/>
      <c r="R428" s="534"/>
      <c r="S428" s="534"/>
      <c r="T428" s="534"/>
      <c r="U428" s="534"/>
      <c r="V428" s="534"/>
      <c r="W428" s="534"/>
      <c r="X428" s="534"/>
      <c r="Y428" s="534"/>
      <c r="Z428" s="534"/>
      <c r="AA428" s="534"/>
    </row>
    <row r="429" spans="1:27" ht="14.25" customHeight="1">
      <c r="A429" s="654"/>
      <c r="B429" s="654"/>
      <c r="C429" s="534"/>
      <c r="D429" s="534"/>
      <c r="E429" s="534"/>
      <c r="F429" s="654"/>
      <c r="G429" s="654"/>
      <c r="H429" s="654"/>
      <c r="I429" s="654"/>
      <c r="J429" s="655"/>
      <c r="K429" s="654"/>
      <c r="L429" s="654"/>
      <c r="M429" s="534"/>
      <c r="N429" s="534"/>
      <c r="O429" s="534"/>
      <c r="P429" s="534"/>
      <c r="Q429" s="534"/>
      <c r="R429" s="534"/>
      <c r="S429" s="534"/>
      <c r="T429" s="534"/>
      <c r="U429" s="534"/>
      <c r="V429" s="534"/>
      <c r="W429" s="534"/>
      <c r="X429" s="534"/>
      <c r="Y429" s="534"/>
      <c r="Z429" s="534"/>
      <c r="AA429" s="534"/>
    </row>
    <row r="430" spans="1:27" ht="14.25" customHeight="1">
      <c r="A430" s="654"/>
      <c r="B430" s="654"/>
      <c r="C430" s="534"/>
      <c r="D430" s="534"/>
      <c r="E430" s="534"/>
      <c r="F430" s="654"/>
      <c r="G430" s="654"/>
      <c r="H430" s="654"/>
      <c r="I430" s="654"/>
      <c r="J430" s="655"/>
      <c r="K430" s="654"/>
      <c r="L430" s="654"/>
      <c r="M430" s="534"/>
      <c r="N430" s="534"/>
      <c r="O430" s="534"/>
      <c r="P430" s="534"/>
      <c r="Q430" s="534"/>
      <c r="R430" s="534"/>
      <c r="S430" s="534"/>
      <c r="T430" s="534"/>
      <c r="U430" s="534"/>
      <c r="V430" s="534"/>
      <c r="W430" s="534"/>
      <c r="X430" s="534"/>
      <c r="Y430" s="534"/>
      <c r="Z430" s="534"/>
      <c r="AA430" s="534"/>
    </row>
    <row r="431" spans="1:27" ht="14.25" customHeight="1">
      <c r="A431" s="654"/>
      <c r="B431" s="654"/>
      <c r="C431" s="534"/>
      <c r="D431" s="534"/>
      <c r="E431" s="534"/>
      <c r="F431" s="654"/>
      <c r="G431" s="654"/>
      <c r="H431" s="654"/>
      <c r="I431" s="654"/>
      <c r="J431" s="655"/>
      <c r="K431" s="654"/>
      <c r="L431" s="654"/>
      <c r="M431" s="534"/>
      <c r="N431" s="534"/>
      <c r="O431" s="534"/>
      <c r="P431" s="534"/>
      <c r="Q431" s="534"/>
      <c r="R431" s="534"/>
      <c r="S431" s="534"/>
      <c r="T431" s="534"/>
      <c r="U431" s="534"/>
      <c r="V431" s="534"/>
      <c r="W431" s="534"/>
      <c r="X431" s="534"/>
      <c r="Y431" s="534"/>
      <c r="Z431" s="534"/>
      <c r="AA431" s="534"/>
    </row>
    <row r="432" spans="1:27" ht="14.25" customHeight="1">
      <c r="A432" s="654"/>
      <c r="B432" s="654"/>
      <c r="C432" s="534"/>
      <c r="D432" s="534"/>
      <c r="E432" s="534"/>
      <c r="F432" s="654"/>
      <c r="G432" s="654"/>
      <c r="H432" s="654"/>
      <c r="I432" s="654"/>
      <c r="J432" s="655"/>
      <c r="K432" s="654"/>
      <c r="L432" s="654"/>
      <c r="M432" s="534"/>
      <c r="N432" s="534"/>
      <c r="O432" s="534"/>
      <c r="P432" s="534"/>
      <c r="Q432" s="534"/>
      <c r="R432" s="534"/>
      <c r="S432" s="534"/>
      <c r="T432" s="534"/>
      <c r="U432" s="534"/>
      <c r="V432" s="534"/>
      <c r="W432" s="534"/>
      <c r="X432" s="534"/>
      <c r="Y432" s="534"/>
      <c r="Z432" s="534"/>
      <c r="AA432" s="534"/>
    </row>
    <row r="433" spans="1:27" ht="14.25" customHeight="1">
      <c r="A433" s="654"/>
      <c r="B433" s="654"/>
      <c r="C433" s="534"/>
      <c r="D433" s="534"/>
      <c r="E433" s="534"/>
      <c r="F433" s="654"/>
      <c r="G433" s="654"/>
      <c r="H433" s="654"/>
      <c r="I433" s="654"/>
      <c r="J433" s="655"/>
      <c r="K433" s="654"/>
      <c r="L433" s="654"/>
      <c r="M433" s="534"/>
      <c r="N433" s="534"/>
      <c r="O433" s="534"/>
      <c r="P433" s="534"/>
      <c r="Q433" s="534"/>
      <c r="R433" s="534"/>
      <c r="S433" s="534"/>
      <c r="T433" s="534"/>
      <c r="U433" s="534"/>
      <c r="V433" s="534"/>
      <c r="W433" s="534"/>
      <c r="X433" s="534"/>
      <c r="Y433" s="534"/>
      <c r="Z433" s="534"/>
      <c r="AA433" s="534"/>
    </row>
    <row r="434" spans="1:27" ht="14.25" customHeight="1">
      <c r="A434" s="654"/>
      <c r="B434" s="654"/>
      <c r="C434" s="534"/>
      <c r="D434" s="534"/>
      <c r="E434" s="534"/>
      <c r="F434" s="654"/>
      <c r="G434" s="654"/>
      <c r="H434" s="654"/>
      <c r="I434" s="654"/>
      <c r="J434" s="655"/>
      <c r="K434" s="654"/>
      <c r="L434" s="654"/>
      <c r="M434" s="534"/>
      <c r="N434" s="534"/>
      <c r="O434" s="534"/>
      <c r="P434" s="534"/>
      <c r="Q434" s="534"/>
      <c r="R434" s="534"/>
      <c r="S434" s="534"/>
      <c r="T434" s="534"/>
      <c r="U434" s="534"/>
      <c r="V434" s="534"/>
      <c r="W434" s="534"/>
      <c r="X434" s="534"/>
      <c r="Y434" s="534"/>
      <c r="Z434" s="534"/>
      <c r="AA434" s="534"/>
    </row>
    <row r="435" spans="1:27" ht="14.25" customHeight="1">
      <c r="A435" s="654"/>
      <c r="B435" s="654"/>
      <c r="C435" s="534"/>
      <c r="D435" s="534"/>
      <c r="E435" s="534"/>
      <c r="F435" s="654"/>
      <c r="G435" s="654"/>
      <c r="H435" s="654"/>
      <c r="I435" s="654"/>
      <c r="J435" s="655"/>
      <c r="K435" s="654"/>
      <c r="L435" s="654"/>
      <c r="M435" s="534"/>
      <c r="N435" s="534"/>
      <c r="O435" s="534"/>
      <c r="P435" s="534"/>
      <c r="Q435" s="534"/>
      <c r="R435" s="534"/>
      <c r="S435" s="534"/>
      <c r="T435" s="534"/>
      <c r="U435" s="534"/>
      <c r="V435" s="534"/>
      <c r="W435" s="534"/>
      <c r="X435" s="534"/>
      <c r="Y435" s="534"/>
      <c r="Z435" s="534"/>
      <c r="AA435" s="534"/>
    </row>
    <row r="436" spans="1:27" ht="14.25" customHeight="1">
      <c r="A436" s="654"/>
      <c r="B436" s="654"/>
      <c r="C436" s="534"/>
      <c r="D436" s="534"/>
      <c r="E436" s="534"/>
      <c r="F436" s="654"/>
      <c r="G436" s="654"/>
      <c r="H436" s="654"/>
      <c r="I436" s="654"/>
      <c r="J436" s="655"/>
      <c r="K436" s="654"/>
      <c r="L436" s="654"/>
      <c r="M436" s="534"/>
      <c r="N436" s="534"/>
      <c r="O436" s="534"/>
      <c r="P436" s="534"/>
      <c r="Q436" s="534"/>
      <c r="R436" s="534"/>
      <c r="S436" s="534"/>
      <c r="T436" s="534"/>
      <c r="U436" s="534"/>
      <c r="V436" s="534"/>
      <c r="W436" s="534"/>
      <c r="X436" s="534"/>
      <c r="Y436" s="534"/>
      <c r="Z436" s="534"/>
      <c r="AA436" s="534"/>
    </row>
    <row r="437" spans="1:27" ht="14.25" customHeight="1">
      <c r="A437" s="654"/>
      <c r="B437" s="654"/>
      <c r="C437" s="534"/>
      <c r="D437" s="534"/>
      <c r="E437" s="534"/>
      <c r="F437" s="654"/>
      <c r="G437" s="654"/>
      <c r="H437" s="654"/>
      <c r="I437" s="654"/>
      <c r="J437" s="655"/>
      <c r="K437" s="654"/>
      <c r="L437" s="654"/>
      <c r="M437" s="534"/>
      <c r="N437" s="534"/>
      <c r="O437" s="534"/>
      <c r="P437" s="534"/>
      <c r="Q437" s="534"/>
      <c r="R437" s="534"/>
      <c r="S437" s="534"/>
      <c r="T437" s="534"/>
      <c r="U437" s="534"/>
      <c r="V437" s="534"/>
      <c r="W437" s="534"/>
      <c r="X437" s="534"/>
      <c r="Y437" s="534"/>
      <c r="Z437" s="534"/>
      <c r="AA437" s="534"/>
    </row>
    <row r="438" spans="1:27" ht="14.25" customHeight="1">
      <c r="A438" s="654"/>
      <c r="B438" s="654"/>
      <c r="C438" s="534"/>
      <c r="D438" s="534"/>
      <c r="E438" s="534"/>
      <c r="F438" s="654"/>
      <c r="G438" s="654"/>
      <c r="H438" s="654"/>
      <c r="I438" s="654"/>
      <c r="J438" s="655"/>
      <c r="K438" s="654"/>
      <c r="L438" s="654"/>
      <c r="M438" s="534"/>
      <c r="N438" s="534"/>
      <c r="O438" s="534"/>
      <c r="P438" s="534"/>
      <c r="Q438" s="534"/>
      <c r="R438" s="534"/>
      <c r="S438" s="534"/>
      <c r="T438" s="534"/>
      <c r="U438" s="534"/>
      <c r="V438" s="534"/>
      <c r="W438" s="534"/>
      <c r="X438" s="534"/>
      <c r="Y438" s="534"/>
      <c r="Z438" s="534"/>
      <c r="AA438" s="534"/>
    </row>
    <row r="439" spans="1:27" ht="14.25" customHeight="1">
      <c r="A439" s="654"/>
      <c r="B439" s="654"/>
      <c r="C439" s="534"/>
      <c r="D439" s="534"/>
      <c r="E439" s="534"/>
      <c r="F439" s="654"/>
      <c r="G439" s="654"/>
      <c r="H439" s="654"/>
      <c r="I439" s="654"/>
      <c r="J439" s="655"/>
      <c r="K439" s="654"/>
      <c r="L439" s="654"/>
      <c r="M439" s="534"/>
      <c r="N439" s="534"/>
      <c r="O439" s="534"/>
      <c r="P439" s="534"/>
      <c r="Q439" s="534"/>
      <c r="R439" s="534"/>
      <c r="S439" s="534"/>
      <c r="T439" s="534"/>
      <c r="U439" s="534"/>
      <c r="V439" s="534"/>
      <c r="W439" s="534"/>
      <c r="X439" s="534"/>
      <c r="Y439" s="534"/>
      <c r="Z439" s="534"/>
      <c r="AA439" s="534"/>
    </row>
    <row r="440" spans="1:27" ht="14.25" customHeight="1">
      <c r="A440" s="654"/>
      <c r="B440" s="654"/>
      <c r="C440" s="534"/>
      <c r="D440" s="534"/>
      <c r="E440" s="534"/>
      <c r="F440" s="654"/>
      <c r="G440" s="654"/>
      <c r="H440" s="654"/>
      <c r="I440" s="654"/>
      <c r="J440" s="655"/>
      <c r="K440" s="654"/>
      <c r="L440" s="654"/>
      <c r="M440" s="534"/>
      <c r="N440" s="534"/>
      <c r="O440" s="534"/>
      <c r="P440" s="534"/>
      <c r="Q440" s="534"/>
      <c r="R440" s="534"/>
      <c r="S440" s="534"/>
      <c r="T440" s="534"/>
      <c r="U440" s="534"/>
      <c r="V440" s="534"/>
      <c r="W440" s="534"/>
      <c r="X440" s="534"/>
      <c r="Y440" s="534"/>
      <c r="Z440" s="534"/>
      <c r="AA440" s="534"/>
    </row>
    <row r="441" spans="1:27" ht="14.25" customHeight="1">
      <c r="A441" s="654"/>
      <c r="B441" s="654"/>
      <c r="C441" s="534"/>
      <c r="D441" s="534"/>
      <c r="E441" s="534"/>
      <c r="F441" s="654"/>
      <c r="G441" s="654"/>
      <c r="H441" s="654"/>
      <c r="I441" s="654"/>
      <c r="J441" s="655"/>
      <c r="K441" s="654"/>
      <c r="L441" s="654"/>
      <c r="M441" s="534"/>
      <c r="N441" s="534"/>
      <c r="O441" s="534"/>
      <c r="P441" s="534"/>
      <c r="Q441" s="534"/>
      <c r="R441" s="534"/>
      <c r="S441" s="534"/>
      <c r="T441" s="534"/>
      <c r="U441" s="534"/>
      <c r="V441" s="534"/>
      <c r="W441" s="534"/>
      <c r="X441" s="534"/>
      <c r="Y441" s="534"/>
      <c r="Z441" s="534"/>
      <c r="AA441" s="534"/>
    </row>
    <row r="442" spans="1:27" ht="14.25" customHeight="1">
      <c r="A442" s="654"/>
      <c r="B442" s="654"/>
      <c r="C442" s="534"/>
      <c r="D442" s="534"/>
      <c r="E442" s="534"/>
      <c r="F442" s="654"/>
      <c r="G442" s="654"/>
      <c r="H442" s="654"/>
      <c r="I442" s="654"/>
      <c r="J442" s="655"/>
      <c r="K442" s="654"/>
      <c r="L442" s="654"/>
      <c r="M442" s="534"/>
      <c r="N442" s="534"/>
      <c r="O442" s="534"/>
      <c r="P442" s="534"/>
      <c r="Q442" s="534"/>
      <c r="R442" s="534"/>
      <c r="S442" s="534"/>
      <c r="T442" s="534"/>
      <c r="U442" s="534"/>
      <c r="V442" s="534"/>
      <c r="W442" s="534"/>
      <c r="X442" s="534"/>
      <c r="Y442" s="534"/>
      <c r="Z442" s="534"/>
      <c r="AA442" s="534"/>
    </row>
    <row r="443" spans="1:27" ht="14.25" customHeight="1">
      <c r="A443" s="654"/>
      <c r="B443" s="654"/>
      <c r="C443" s="534"/>
      <c r="D443" s="534"/>
      <c r="E443" s="534"/>
      <c r="F443" s="654"/>
      <c r="G443" s="654"/>
      <c r="H443" s="654"/>
      <c r="I443" s="654"/>
      <c r="J443" s="655"/>
      <c r="K443" s="654"/>
      <c r="L443" s="654"/>
      <c r="M443" s="534"/>
      <c r="N443" s="534"/>
      <c r="O443" s="534"/>
      <c r="P443" s="534"/>
      <c r="Q443" s="534"/>
      <c r="R443" s="534"/>
      <c r="S443" s="534"/>
      <c r="T443" s="534"/>
      <c r="U443" s="534"/>
      <c r="V443" s="534"/>
      <c r="W443" s="534"/>
      <c r="X443" s="534"/>
      <c r="Y443" s="534"/>
      <c r="Z443" s="534"/>
      <c r="AA443" s="534"/>
    </row>
    <row r="444" spans="1:27" ht="14.25" customHeight="1">
      <c r="A444" s="654"/>
      <c r="B444" s="654"/>
      <c r="C444" s="534"/>
      <c r="D444" s="534"/>
      <c r="E444" s="534"/>
      <c r="F444" s="654"/>
      <c r="G444" s="654"/>
      <c r="H444" s="654"/>
      <c r="I444" s="654"/>
      <c r="J444" s="655"/>
      <c r="K444" s="654"/>
      <c r="L444" s="654"/>
      <c r="M444" s="534"/>
      <c r="N444" s="534"/>
      <c r="O444" s="534"/>
      <c r="P444" s="534"/>
      <c r="Q444" s="534"/>
      <c r="R444" s="534"/>
      <c r="S444" s="534"/>
      <c r="T444" s="534"/>
      <c r="U444" s="534"/>
      <c r="V444" s="534"/>
      <c r="W444" s="534"/>
      <c r="X444" s="534"/>
      <c r="Y444" s="534"/>
      <c r="Z444" s="534"/>
      <c r="AA444" s="534"/>
    </row>
    <row r="445" spans="1:27" ht="14.25" customHeight="1">
      <c r="A445" s="654"/>
      <c r="B445" s="654"/>
      <c r="C445" s="534"/>
      <c r="D445" s="534"/>
      <c r="E445" s="534"/>
      <c r="F445" s="654"/>
      <c r="G445" s="654"/>
      <c r="H445" s="654"/>
      <c r="I445" s="654"/>
      <c r="J445" s="655"/>
      <c r="K445" s="654"/>
      <c r="L445" s="654"/>
      <c r="M445" s="534"/>
      <c r="N445" s="534"/>
      <c r="O445" s="534"/>
      <c r="P445" s="534"/>
      <c r="Q445" s="534"/>
      <c r="R445" s="534"/>
      <c r="S445" s="534"/>
      <c r="T445" s="534"/>
      <c r="U445" s="534"/>
      <c r="V445" s="534"/>
      <c r="W445" s="534"/>
      <c r="X445" s="534"/>
      <c r="Y445" s="534"/>
      <c r="Z445" s="534"/>
      <c r="AA445" s="534"/>
    </row>
    <row r="446" spans="1:27" ht="14.25" customHeight="1">
      <c r="A446" s="654"/>
      <c r="B446" s="654"/>
      <c r="C446" s="534"/>
      <c r="D446" s="534"/>
      <c r="E446" s="534"/>
      <c r="F446" s="654"/>
      <c r="G446" s="654"/>
      <c r="H446" s="654"/>
      <c r="I446" s="654"/>
      <c r="J446" s="655"/>
      <c r="K446" s="654"/>
      <c r="L446" s="654"/>
      <c r="M446" s="534"/>
      <c r="N446" s="534"/>
      <c r="O446" s="534"/>
      <c r="P446" s="534"/>
      <c r="Q446" s="534"/>
      <c r="R446" s="534"/>
      <c r="S446" s="534"/>
      <c r="T446" s="534"/>
      <c r="U446" s="534"/>
      <c r="V446" s="534"/>
      <c r="W446" s="534"/>
      <c r="X446" s="534"/>
      <c r="Y446" s="534"/>
      <c r="Z446" s="534"/>
      <c r="AA446" s="534"/>
    </row>
    <row r="447" spans="1:27" ht="14.25" customHeight="1">
      <c r="A447" s="654"/>
      <c r="B447" s="654"/>
      <c r="C447" s="534"/>
      <c r="D447" s="534"/>
      <c r="E447" s="534"/>
      <c r="F447" s="654"/>
      <c r="G447" s="654"/>
      <c r="H447" s="654"/>
      <c r="I447" s="654"/>
      <c r="J447" s="655"/>
      <c r="K447" s="654"/>
      <c r="L447" s="654"/>
      <c r="M447" s="534"/>
      <c r="N447" s="534"/>
      <c r="O447" s="534"/>
      <c r="P447" s="534"/>
      <c r="Q447" s="534"/>
      <c r="R447" s="534"/>
      <c r="S447" s="534"/>
      <c r="T447" s="534"/>
      <c r="U447" s="534"/>
      <c r="V447" s="534"/>
      <c r="W447" s="534"/>
      <c r="X447" s="534"/>
      <c r="Y447" s="534"/>
      <c r="Z447" s="534"/>
      <c r="AA447" s="534"/>
    </row>
    <row r="448" spans="1:27" ht="14.25" customHeight="1">
      <c r="A448" s="654"/>
      <c r="B448" s="654"/>
      <c r="C448" s="534"/>
      <c r="D448" s="534"/>
      <c r="E448" s="534"/>
      <c r="F448" s="654"/>
      <c r="G448" s="654"/>
      <c r="H448" s="654"/>
      <c r="I448" s="654"/>
      <c r="J448" s="655"/>
      <c r="K448" s="654"/>
      <c r="L448" s="654"/>
      <c r="M448" s="534"/>
      <c r="N448" s="534"/>
      <c r="O448" s="534"/>
      <c r="P448" s="534"/>
      <c r="Q448" s="534"/>
      <c r="R448" s="534"/>
      <c r="S448" s="534"/>
      <c r="T448" s="534"/>
      <c r="U448" s="534"/>
      <c r="V448" s="534"/>
      <c r="W448" s="534"/>
      <c r="X448" s="534"/>
      <c r="Y448" s="534"/>
      <c r="Z448" s="534"/>
      <c r="AA448" s="534"/>
    </row>
    <row r="449" spans="1:27" ht="14.25" customHeight="1">
      <c r="A449" s="654"/>
      <c r="B449" s="654"/>
      <c r="C449" s="534"/>
      <c r="D449" s="534"/>
      <c r="E449" s="534"/>
      <c r="F449" s="654"/>
      <c r="G449" s="654"/>
      <c r="H449" s="654"/>
      <c r="I449" s="654"/>
      <c r="J449" s="655"/>
      <c r="K449" s="654"/>
      <c r="L449" s="654"/>
      <c r="M449" s="534"/>
      <c r="N449" s="534"/>
      <c r="O449" s="534"/>
      <c r="P449" s="534"/>
      <c r="Q449" s="534"/>
      <c r="R449" s="534"/>
      <c r="S449" s="534"/>
      <c r="T449" s="534"/>
      <c r="U449" s="534"/>
      <c r="V449" s="534"/>
      <c r="W449" s="534"/>
      <c r="X449" s="534"/>
      <c r="Y449" s="534"/>
      <c r="Z449" s="534"/>
      <c r="AA449" s="534"/>
    </row>
    <row r="450" spans="1:27" ht="14.25" customHeight="1">
      <c r="A450" s="654"/>
      <c r="B450" s="654"/>
      <c r="C450" s="534"/>
      <c r="D450" s="534"/>
      <c r="E450" s="534"/>
      <c r="F450" s="654"/>
      <c r="G450" s="654"/>
      <c r="H450" s="654"/>
      <c r="I450" s="654"/>
      <c r="J450" s="655"/>
      <c r="K450" s="654"/>
      <c r="L450" s="654"/>
      <c r="M450" s="534"/>
      <c r="N450" s="534"/>
      <c r="O450" s="534"/>
      <c r="P450" s="534"/>
      <c r="Q450" s="534"/>
      <c r="R450" s="534"/>
      <c r="S450" s="534"/>
      <c r="T450" s="534"/>
      <c r="U450" s="534"/>
      <c r="V450" s="534"/>
      <c r="W450" s="534"/>
      <c r="X450" s="534"/>
      <c r="Y450" s="534"/>
      <c r="Z450" s="534"/>
      <c r="AA450" s="534"/>
    </row>
    <row r="451" spans="1:27" ht="14.25" customHeight="1">
      <c r="A451" s="654"/>
      <c r="B451" s="654"/>
      <c r="C451" s="534"/>
      <c r="D451" s="534"/>
      <c r="E451" s="534"/>
      <c r="F451" s="654"/>
      <c r="G451" s="654"/>
      <c r="H451" s="654"/>
      <c r="I451" s="654"/>
      <c r="J451" s="655"/>
      <c r="K451" s="654"/>
      <c r="L451" s="654"/>
      <c r="M451" s="534"/>
      <c r="N451" s="534"/>
      <c r="O451" s="534"/>
      <c r="P451" s="534"/>
      <c r="Q451" s="534"/>
      <c r="R451" s="534"/>
      <c r="S451" s="534"/>
      <c r="T451" s="534"/>
      <c r="U451" s="534"/>
      <c r="V451" s="534"/>
      <c r="W451" s="534"/>
      <c r="X451" s="534"/>
      <c r="Y451" s="534"/>
      <c r="Z451" s="534"/>
      <c r="AA451" s="534"/>
    </row>
    <row r="452" spans="1:27" ht="14.25" customHeight="1">
      <c r="A452" s="654"/>
      <c r="B452" s="654"/>
      <c r="C452" s="534"/>
      <c r="D452" s="534"/>
      <c r="E452" s="534"/>
      <c r="F452" s="654"/>
      <c r="G452" s="654"/>
      <c r="H452" s="654"/>
      <c r="I452" s="654"/>
      <c r="J452" s="655"/>
      <c r="K452" s="654"/>
      <c r="L452" s="654"/>
      <c r="M452" s="534"/>
      <c r="N452" s="534"/>
      <c r="O452" s="534"/>
      <c r="P452" s="534"/>
      <c r="Q452" s="534"/>
      <c r="R452" s="534"/>
      <c r="S452" s="534"/>
      <c r="T452" s="534"/>
      <c r="U452" s="534"/>
      <c r="V452" s="534"/>
      <c r="W452" s="534"/>
      <c r="X452" s="534"/>
      <c r="Y452" s="534"/>
      <c r="Z452" s="534"/>
      <c r="AA452" s="534"/>
    </row>
    <row r="453" spans="1:27" ht="14.25" customHeight="1">
      <c r="A453" s="654"/>
      <c r="B453" s="654"/>
      <c r="C453" s="534"/>
      <c r="D453" s="534"/>
      <c r="E453" s="534"/>
      <c r="F453" s="654"/>
      <c r="G453" s="654"/>
      <c r="H453" s="654"/>
      <c r="I453" s="654"/>
      <c r="J453" s="655"/>
      <c r="K453" s="654"/>
      <c r="L453" s="654"/>
      <c r="M453" s="534"/>
      <c r="N453" s="534"/>
      <c r="O453" s="534"/>
      <c r="P453" s="534"/>
      <c r="Q453" s="534"/>
      <c r="R453" s="534"/>
      <c r="S453" s="534"/>
      <c r="T453" s="534"/>
      <c r="U453" s="534"/>
      <c r="V453" s="534"/>
      <c r="W453" s="534"/>
      <c r="X453" s="534"/>
      <c r="Y453" s="534"/>
      <c r="Z453" s="534"/>
      <c r="AA453" s="534"/>
    </row>
    <row r="454" spans="1:27" ht="14.25" customHeight="1">
      <c r="A454" s="654"/>
      <c r="B454" s="654"/>
      <c r="C454" s="534"/>
      <c r="D454" s="534"/>
      <c r="E454" s="534"/>
      <c r="F454" s="654"/>
      <c r="G454" s="654"/>
      <c r="H454" s="654"/>
      <c r="I454" s="654"/>
      <c r="J454" s="655"/>
      <c r="K454" s="654"/>
      <c r="L454" s="654"/>
      <c r="M454" s="534"/>
      <c r="N454" s="534"/>
      <c r="O454" s="534"/>
      <c r="P454" s="534"/>
      <c r="Q454" s="534"/>
      <c r="R454" s="534"/>
      <c r="S454" s="534"/>
      <c r="T454" s="534"/>
      <c r="U454" s="534"/>
      <c r="V454" s="534"/>
      <c r="W454" s="534"/>
      <c r="X454" s="534"/>
      <c r="Y454" s="534"/>
      <c r="Z454" s="534"/>
      <c r="AA454" s="534"/>
    </row>
    <row r="455" spans="1:27" ht="14.25" customHeight="1">
      <c r="A455" s="654"/>
      <c r="B455" s="654"/>
      <c r="C455" s="534"/>
      <c r="D455" s="534"/>
      <c r="E455" s="534"/>
      <c r="F455" s="654"/>
      <c r="G455" s="654"/>
      <c r="H455" s="654"/>
      <c r="I455" s="654"/>
      <c r="J455" s="655"/>
      <c r="K455" s="654"/>
      <c r="L455" s="654"/>
      <c r="M455" s="534"/>
      <c r="N455" s="534"/>
      <c r="O455" s="534"/>
      <c r="P455" s="534"/>
      <c r="Q455" s="534"/>
      <c r="R455" s="534"/>
      <c r="S455" s="534"/>
      <c r="T455" s="534"/>
      <c r="U455" s="534"/>
      <c r="V455" s="534"/>
      <c r="W455" s="534"/>
      <c r="X455" s="534"/>
      <c r="Y455" s="534"/>
      <c r="Z455" s="534"/>
      <c r="AA455" s="534"/>
    </row>
    <row r="456" spans="1:27" ht="14.25" customHeight="1">
      <c r="A456" s="654"/>
      <c r="B456" s="654"/>
      <c r="C456" s="534"/>
      <c r="D456" s="534"/>
      <c r="E456" s="534"/>
      <c r="F456" s="654"/>
      <c r="G456" s="654"/>
      <c r="H456" s="654"/>
      <c r="I456" s="654"/>
      <c r="J456" s="655"/>
      <c r="K456" s="654"/>
      <c r="L456" s="654"/>
      <c r="M456" s="534"/>
      <c r="N456" s="534"/>
      <c r="O456" s="534"/>
      <c r="P456" s="534"/>
      <c r="Q456" s="534"/>
      <c r="R456" s="534"/>
      <c r="S456" s="534"/>
      <c r="T456" s="534"/>
      <c r="U456" s="534"/>
      <c r="V456" s="534"/>
      <c r="W456" s="534"/>
      <c r="X456" s="534"/>
      <c r="Y456" s="534"/>
      <c r="Z456" s="534"/>
      <c r="AA456" s="534"/>
    </row>
    <row r="457" spans="1:27" ht="14.25" customHeight="1">
      <c r="A457" s="654"/>
      <c r="B457" s="654"/>
      <c r="C457" s="534"/>
      <c r="D457" s="534"/>
      <c r="E457" s="534"/>
      <c r="F457" s="654"/>
      <c r="G457" s="654"/>
      <c r="H457" s="654"/>
      <c r="I457" s="654"/>
      <c r="J457" s="655"/>
      <c r="K457" s="654"/>
      <c r="L457" s="654"/>
      <c r="M457" s="534"/>
      <c r="N457" s="534"/>
      <c r="O457" s="534"/>
      <c r="P457" s="534"/>
      <c r="Q457" s="534"/>
      <c r="R457" s="534"/>
      <c r="S457" s="534"/>
      <c r="T457" s="534"/>
      <c r="U457" s="534"/>
      <c r="V457" s="534"/>
      <c r="W457" s="534"/>
      <c r="X457" s="534"/>
      <c r="Y457" s="534"/>
      <c r="Z457" s="534"/>
      <c r="AA457" s="534"/>
    </row>
    <row r="458" spans="1:27" ht="14.25" customHeight="1">
      <c r="A458" s="654"/>
      <c r="B458" s="654"/>
      <c r="C458" s="534"/>
      <c r="D458" s="534"/>
      <c r="E458" s="534"/>
      <c r="F458" s="654"/>
      <c r="G458" s="654"/>
      <c r="H458" s="654"/>
      <c r="I458" s="654"/>
      <c r="J458" s="655"/>
      <c r="K458" s="654"/>
      <c r="L458" s="654"/>
      <c r="M458" s="534"/>
      <c r="N458" s="534"/>
      <c r="O458" s="534"/>
      <c r="P458" s="534"/>
      <c r="Q458" s="534"/>
      <c r="R458" s="534"/>
      <c r="S458" s="534"/>
      <c r="T458" s="534"/>
      <c r="U458" s="534"/>
      <c r="V458" s="534"/>
      <c r="W458" s="534"/>
      <c r="X458" s="534"/>
      <c r="Y458" s="534"/>
      <c r="Z458" s="534"/>
      <c r="AA458" s="534"/>
    </row>
    <row r="459" spans="1:27" ht="14.25" customHeight="1">
      <c r="A459" s="654"/>
      <c r="B459" s="654"/>
      <c r="C459" s="534"/>
      <c r="D459" s="534"/>
      <c r="E459" s="534"/>
      <c r="F459" s="654"/>
      <c r="G459" s="654"/>
      <c r="H459" s="654"/>
      <c r="I459" s="654"/>
      <c r="J459" s="655"/>
      <c r="K459" s="654"/>
      <c r="L459" s="654"/>
      <c r="M459" s="534"/>
      <c r="N459" s="534"/>
      <c r="O459" s="534"/>
      <c r="P459" s="534"/>
      <c r="Q459" s="534"/>
      <c r="R459" s="534"/>
      <c r="S459" s="534"/>
      <c r="T459" s="534"/>
      <c r="U459" s="534"/>
      <c r="V459" s="534"/>
      <c r="W459" s="534"/>
      <c r="X459" s="534"/>
      <c r="Y459" s="534"/>
      <c r="Z459" s="534"/>
      <c r="AA459" s="534"/>
    </row>
    <row r="460" spans="1:27" ht="14.25" customHeight="1">
      <c r="A460" s="654"/>
      <c r="B460" s="654"/>
      <c r="C460" s="534"/>
      <c r="D460" s="534"/>
      <c r="E460" s="534"/>
      <c r="F460" s="654"/>
      <c r="G460" s="654"/>
      <c r="H460" s="654"/>
      <c r="I460" s="654"/>
      <c r="J460" s="655"/>
      <c r="K460" s="654"/>
      <c r="L460" s="654"/>
      <c r="M460" s="534"/>
      <c r="N460" s="534"/>
      <c r="O460" s="534"/>
      <c r="P460" s="534"/>
      <c r="Q460" s="534"/>
      <c r="R460" s="534"/>
      <c r="S460" s="534"/>
      <c r="T460" s="534"/>
      <c r="U460" s="534"/>
      <c r="V460" s="534"/>
      <c r="W460" s="534"/>
      <c r="X460" s="534"/>
      <c r="Y460" s="534"/>
      <c r="Z460" s="534"/>
      <c r="AA460" s="534"/>
    </row>
    <row r="461" spans="1:27" ht="14.25" customHeight="1">
      <c r="A461" s="654"/>
      <c r="B461" s="654"/>
      <c r="C461" s="534"/>
      <c r="D461" s="534"/>
      <c r="E461" s="534"/>
      <c r="F461" s="654"/>
      <c r="G461" s="654"/>
      <c r="H461" s="654"/>
      <c r="I461" s="654"/>
      <c r="J461" s="655"/>
      <c r="K461" s="654"/>
      <c r="L461" s="654"/>
      <c r="M461" s="534"/>
      <c r="N461" s="534"/>
      <c r="O461" s="534"/>
      <c r="P461" s="534"/>
      <c r="Q461" s="534"/>
      <c r="R461" s="534"/>
      <c r="S461" s="534"/>
      <c r="T461" s="534"/>
      <c r="U461" s="534"/>
      <c r="V461" s="534"/>
      <c r="W461" s="534"/>
      <c r="X461" s="534"/>
      <c r="Y461" s="534"/>
      <c r="Z461" s="534"/>
      <c r="AA461" s="534"/>
    </row>
    <row r="462" spans="1:27" ht="14.25" customHeight="1">
      <c r="A462" s="654"/>
      <c r="B462" s="654"/>
      <c r="C462" s="534"/>
      <c r="D462" s="534"/>
      <c r="E462" s="534"/>
      <c r="F462" s="654"/>
      <c r="G462" s="654"/>
      <c r="H462" s="654"/>
      <c r="I462" s="654"/>
      <c r="J462" s="655"/>
      <c r="K462" s="654"/>
      <c r="L462" s="654"/>
      <c r="M462" s="534"/>
      <c r="N462" s="534"/>
      <c r="O462" s="534"/>
      <c r="P462" s="534"/>
      <c r="Q462" s="534"/>
      <c r="R462" s="534"/>
      <c r="S462" s="534"/>
      <c r="T462" s="534"/>
      <c r="U462" s="534"/>
      <c r="V462" s="534"/>
      <c r="W462" s="534"/>
      <c r="X462" s="534"/>
      <c r="Y462" s="534"/>
      <c r="Z462" s="534"/>
      <c r="AA462" s="534"/>
    </row>
    <row r="463" spans="1:27" ht="14.25" customHeight="1">
      <c r="A463" s="654"/>
      <c r="B463" s="654"/>
      <c r="C463" s="534"/>
      <c r="D463" s="534"/>
      <c r="E463" s="534"/>
      <c r="F463" s="654"/>
      <c r="G463" s="654"/>
      <c r="H463" s="654"/>
      <c r="I463" s="654"/>
      <c r="J463" s="655"/>
      <c r="K463" s="654"/>
      <c r="L463" s="654"/>
      <c r="M463" s="534"/>
      <c r="N463" s="534"/>
      <c r="O463" s="534"/>
      <c r="P463" s="534"/>
      <c r="Q463" s="534"/>
      <c r="R463" s="534"/>
      <c r="S463" s="534"/>
      <c r="T463" s="534"/>
      <c r="U463" s="534"/>
      <c r="V463" s="534"/>
      <c r="W463" s="534"/>
      <c r="X463" s="534"/>
      <c r="Y463" s="534"/>
      <c r="Z463" s="534"/>
      <c r="AA463" s="534"/>
    </row>
    <row r="464" spans="1:27" ht="14.25" customHeight="1">
      <c r="A464" s="654"/>
      <c r="B464" s="654"/>
      <c r="C464" s="534"/>
      <c r="D464" s="534"/>
      <c r="E464" s="534"/>
      <c r="F464" s="654"/>
      <c r="G464" s="654"/>
      <c r="H464" s="654"/>
      <c r="I464" s="654"/>
      <c r="J464" s="655"/>
      <c r="K464" s="654"/>
      <c r="L464" s="654"/>
      <c r="M464" s="534"/>
      <c r="N464" s="534"/>
      <c r="O464" s="534"/>
      <c r="P464" s="534"/>
      <c r="Q464" s="534"/>
      <c r="R464" s="534"/>
      <c r="S464" s="534"/>
      <c r="T464" s="534"/>
      <c r="U464" s="534"/>
      <c r="V464" s="534"/>
      <c r="W464" s="534"/>
      <c r="X464" s="534"/>
      <c r="Y464" s="534"/>
      <c r="Z464" s="534"/>
      <c r="AA464" s="534"/>
    </row>
    <row r="465" spans="1:27" ht="14.25" customHeight="1">
      <c r="A465" s="654"/>
      <c r="B465" s="654"/>
      <c r="C465" s="534"/>
      <c r="D465" s="534"/>
      <c r="E465" s="534"/>
      <c r="F465" s="654"/>
      <c r="G465" s="654"/>
      <c r="H465" s="654"/>
      <c r="I465" s="654"/>
      <c r="J465" s="655"/>
      <c r="K465" s="654"/>
      <c r="L465" s="654"/>
      <c r="M465" s="534"/>
      <c r="N465" s="534"/>
      <c r="O465" s="534"/>
      <c r="P465" s="534"/>
      <c r="Q465" s="534"/>
      <c r="R465" s="534"/>
      <c r="S465" s="534"/>
      <c r="T465" s="534"/>
      <c r="U465" s="534"/>
      <c r="V465" s="534"/>
      <c r="W465" s="534"/>
      <c r="X465" s="534"/>
      <c r="Y465" s="534"/>
      <c r="Z465" s="534"/>
      <c r="AA465" s="534"/>
    </row>
    <row r="466" spans="1:27" ht="14.25" customHeight="1">
      <c r="A466" s="654"/>
      <c r="B466" s="654"/>
      <c r="C466" s="534"/>
      <c r="D466" s="534"/>
      <c r="E466" s="534"/>
      <c r="F466" s="654"/>
      <c r="G466" s="654"/>
      <c r="H466" s="654"/>
      <c r="I466" s="654"/>
      <c r="J466" s="655"/>
      <c r="K466" s="654"/>
      <c r="L466" s="654"/>
      <c r="M466" s="534"/>
      <c r="N466" s="534"/>
      <c r="O466" s="534"/>
      <c r="P466" s="534"/>
      <c r="Q466" s="534"/>
      <c r="R466" s="534"/>
      <c r="S466" s="534"/>
      <c r="T466" s="534"/>
      <c r="U466" s="534"/>
      <c r="V466" s="534"/>
      <c r="W466" s="534"/>
      <c r="X466" s="534"/>
      <c r="Y466" s="534"/>
      <c r="Z466" s="534"/>
      <c r="AA466" s="534"/>
    </row>
    <row r="467" spans="1:27" ht="14.25" customHeight="1">
      <c r="A467" s="654"/>
      <c r="B467" s="654"/>
      <c r="C467" s="534"/>
      <c r="D467" s="534"/>
      <c r="E467" s="534"/>
      <c r="F467" s="654"/>
      <c r="G467" s="654"/>
      <c r="H467" s="654"/>
      <c r="I467" s="654"/>
      <c r="J467" s="655"/>
      <c r="K467" s="654"/>
      <c r="L467" s="654"/>
      <c r="M467" s="534"/>
      <c r="N467" s="534"/>
      <c r="O467" s="534"/>
      <c r="P467" s="534"/>
      <c r="Q467" s="534"/>
      <c r="R467" s="534"/>
      <c r="S467" s="534"/>
      <c r="T467" s="534"/>
      <c r="U467" s="534"/>
      <c r="V467" s="534"/>
      <c r="W467" s="534"/>
      <c r="X467" s="534"/>
      <c r="Y467" s="534"/>
      <c r="Z467" s="534"/>
      <c r="AA467" s="534"/>
    </row>
    <row r="468" spans="1:27" ht="14.25" customHeight="1">
      <c r="A468" s="654"/>
      <c r="B468" s="654"/>
      <c r="C468" s="534"/>
      <c r="D468" s="534"/>
      <c r="E468" s="534"/>
      <c r="F468" s="654"/>
      <c r="G468" s="654"/>
      <c r="H468" s="654"/>
      <c r="I468" s="654"/>
      <c r="J468" s="655"/>
      <c r="K468" s="654"/>
      <c r="L468" s="654"/>
      <c r="M468" s="534"/>
      <c r="N468" s="534"/>
      <c r="O468" s="534"/>
      <c r="P468" s="534"/>
      <c r="Q468" s="534"/>
      <c r="R468" s="534"/>
      <c r="S468" s="534"/>
      <c r="T468" s="534"/>
      <c r="U468" s="534"/>
      <c r="V468" s="534"/>
      <c r="W468" s="534"/>
      <c r="X468" s="534"/>
      <c r="Y468" s="534"/>
      <c r="Z468" s="534"/>
      <c r="AA468" s="534"/>
    </row>
    <row r="469" spans="1:27" ht="14.25" customHeight="1">
      <c r="A469" s="654"/>
      <c r="B469" s="654"/>
      <c r="C469" s="534"/>
      <c r="D469" s="534"/>
      <c r="E469" s="534"/>
      <c r="F469" s="654"/>
      <c r="G469" s="654"/>
      <c r="H469" s="654"/>
      <c r="I469" s="654"/>
      <c r="J469" s="655"/>
      <c r="K469" s="654"/>
      <c r="L469" s="654"/>
      <c r="M469" s="534"/>
      <c r="N469" s="534"/>
      <c r="O469" s="534"/>
      <c r="P469" s="534"/>
      <c r="Q469" s="534"/>
      <c r="R469" s="534"/>
      <c r="S469" s="534"/>
      <c r="T469" s="534"/>
      <c r="U469" s="534"/>
      <c r="V469" s="534"/>
      <c r="W469" s="534"/>
      <c r="X469" s="534"/>
      <c r="Y469" s="534"/>
      <c r="Z469" s="534"/>
      <c r="AA469" s="534"/>
    </row>
    <row r="470" spans="1:27" ht="14.25" customHeight="1">
      <c r="A470" s="654"/>
      <c r="B470" s="654"/>
      <c r="C470" s="534"/>
      <c r="D470" s="534"/>
      <c r="E470" s="534"/>
      <c r="F470" s="654"/>
      <c r="G470" s="654"/>
      <c r="H470" s="654"/>
      <c r="I470" s="654"/>
      <c r="J470" s="655"/>
      <c r="K470" s="654"/>
      <c r="L470" s="654"/>
      <c r="M470" s="534"/>
      <c r="N470" s="534"/>
      <c r="O470" s="534"/>
      <c r="P470" s="534"/>
      <c r="Q470" s="534"/>
      <c r="R470" s="534"/>
      <c r="S470" s="534"/>
      <c r="T470" s="534"/>
      <c r="U470" s="534"/>
      <c r="V470" s="534"/>
      <c r="W470" s="534"/>
      <c r="X470" s="534"/>
      <c r="Y470" s="534"/>
      <c r="Z470" s="534"/>
      <c r="AA470" s="534"/>
    </row>
    <row r="471" spans="1:27" ht="14.25" customHeight="1">
      <c r="A471" s="654"/>
      <c r="B471" s="654"/>
      <c r="C471" s="534"/>
      <c r="D471" s="534"/>
      <c r="E471" s="534"/>
      <c r="F471" s="654"/>
      <c r="G471" s="654"/>
      <c r="H471" s="654"/>
      <c r="I471" s="654"/>
      <c r="J471" s="655"/>
      <c r="K471" s="654"/>
      <c r="L471" s="654"/>
      <c r="M471" s="534"/>
      <c r="N471" s="534"/>
      <c r="O471" s="534"/>
      <c r="P471" s="534"/>
      <c r="Q471" s="534"/>
      <c r="R471" s="534"/>
      <c r="S471" s="534"/>
      <c r="T471" s="534"/>
      <c r="U471" s="534"/>
      <c r="V471" s="534"/>
      <c r="W471" s="534"/>
      <c r="X471" s="534"/>
      <c r="Y471" s="534"/>
      <c r="Z471" s="534"/>
      <c r="AA471" s="534"/>
    </row>
    <row r="472" spans="1:27" ht="14.25" customHeight="1">
      <c r="A472" s="654"/>
      <c r="B472" s="654"/>
      <c r="C472" s="534"/>
      <c r="D472" s="534"/>
      <c r="E472" s="534"/>
      <c r="F472" s="654"/>
      <c r="G472" s="654"/>
      <c r="H472" s="654"/>
      <c r="I472" s="654"/>
      <c r="J472" s="655"/>
      <c r="K472" s="654"/>
      <c r="L472" s="654"/>
      <c r="M472" s="534"/>
      <c r="N472" s="534"/>
      <c r="O472" s="534"/>
      <c r="P472" s="534"/>
      <c r="Q472" s="534"/>
      <c r="R472" s="534"/>
      <c r="S472" s="534"/>
      <c r="T472" s="534"/>
      <c r="U472" s="534"/>
      <c r="V472" s="534"/>
      <c r="W472" s="534"/>
      <c r="X472" s="534"/>
      <c r="Y472" s="534"/>
      <c r="Z472" s="534"/>
      <c r="AA472" s="534"/>
    </row>
    <row r="473" spans="1:27" ht="14.25" customHeight="1">
      <c r="A473" s="654"/>
      <c r="B473" s="654"/>
      <c r="C473" s="534"/>
      <c r="D473" s="534"/>
      <c r="E473" s="534"/>
      <c r="F473" s="654"/>
      <c r="G473" s="654"/>
      <c r="H473" s="654"/>
      <c r="I473" s="654"/>
      <c r="J473" s="655"/>
      <c r="K473" s="654"/>
      <c r="L473" s="654"/>
      <c r="M473" s="534"/>
      <c r="N473" s="534"/>
      <c r="O473" s="534"/>
      <c r="P473" s="534"/>
      <c r="Q473" s="534"/>
      <c r="R473" s="534"/>
      <c r="S473" s="534"/>
      <c r="T473" s="534"/>
      <c r="U473" s="534"/>
      <c r="V473" s="534"/>
      <c r="W473" s="534"/>
      <c r="X473" s="534"/>
      <c r="Y473" s="534"/>
      <c r="Z473" s="534"/>
      <c r="AA473" s="534"/>
    </row>
    <row r="474" spans="1:27" ht="14.25" customHeight="1">
      <c r="A474" s="654"/>
      <c r="B474" s="654"/>
      <c r="C474" s="534"/>
      <c r="D474" s="534"/>
      <c r="E474" s="534"/>
      <c r="F474" s="654"/>
      <c r="G474" s="654"/>
      <c r="H474" s="654"/>
      <c r="I474" s="654"/>
      <c r="J474" s="655"/>
      <c r="K474" s="654"/>
      <c r="L474" s="654"/>
      <c r="M474" s="534"/>
      <c r="N474" s="534"/>
      <c r="O474" s="534"/>
      <c r="P474" s="534"/>
      <c r="Q474" s="534"/>
      <c r="R474" s="534"/>
      <c r="S474" s="534"/>
      <c r="T474" s="534"/>
      <c r="U474" s="534"/>
      <c r="V474" s="534"/>
      <c r="W474" s="534"/>
      <c r="X474" s="534"/>
      <c r="Y474" s="534"/>
      <c r="Z474" s="534"/>
      <c r="AA474" s="534"/>
    </row>
    <row r="475" spans="1:27" ht="14.25" customHeight="1">
      <c r="A475" s="654"/>
      <c r="B475" s="654"/>
      <c r="C475" s="534"/>
      <c r="D475" s="534"/>
      <c r="E475" s="534"/>
      <c r="F475" s="654"/>
      <c r="G475" s="654"/>
      <c r="H475" s="654"/>
      <c r="I475" s="654"/>
      <c r="J475" s="655"/>
      <c r="K475" s="654"/>
      <c r="L475" s="654"/>
      <c r="M475" s="534"/>
      <c r="N475" s="534"/>
      <c r="O475" s="534"/>
      <c r="P475" s="534"/>
      <c r="Q475" s="534"/>
      <c r="R475" s="534"/>
      <c r="S475" s="534"/>
      <c r="T475" s="534"/>
      <c r="U475" s="534"/>
      <c r="V475" s="534"/>
      <c r="W475" s="534"/>
      <c r="X475" s="534"/>
      <c r="Y475" s="534"/>
      <c r="Z475" s="534"/>
      <c r="AA475" s="534"/>
    </row>
    <row r="476" spans="1:27" ht="14.25" customHeight="1">
      <c r="A476" s="654"/>
      <c r="B476" s="654"/>
      <c r="C476" s="534"/>
      <c r="D476" s="534"/>
      <c r="E476" s="534"/>
      <c r="F476" s="654"/>
      <c r="G476" s="654"/>
      <c r="H476" s="654"/>
      <c r="I476" s="654"/>
      <c r="J476" s="655"/>
      <c r="K476" s="654"/>
      <c r="L476" s="654"/>
      <c r="M476" s="534"/>
      <c r="N476" s="534"/>
      <c r="O476" s="534"/>
      <c r="P476" s="534"/>
      <c r="Q476" s="534"/>
      <c r="R476" s="534"/>
      <c r="S476" s="534"/>
      <c r="T476" s="534"/>
      <c r="U476" s="534"/>
      <c r="V476" s="534"/>
      <c r="W476" s="534"/>
      <c r="X476" s="534"/>
      <c r="Y476" s="534"/>
      <c r="Z476" s="534"/>
      <c r="AA476" s="534"/>
    </row>
    <row r="477" spans="1:27" ht="14.25" customHeight="1">
      <c r="A477" s="654"/>
      <c r="B477" s="654"/>
      <c r="C477" s="534"/>
      <c r="D477" s="534"/>
      <c r="E477" s="534"/>
      <c r="F477" s="654"/>
      <c r="G477" s="654"/>
      <c r="H477" s="654"/>
      <c r="I477" s="654"/>
      <c r="J477" s="655"/>
      <c r="K477" s="654"/>
      <c r="L477" s="654"/>
      <c r="M477" s="534"/>
      <c r="N477" s="534"/>
      <c r="O477" s="534"/>
      <c r="P477" s="534"/>
      <c r="Q477" s="534"/>
      <c r="R477" s="534"/>
      <c r="S477" s="534"/>
      <c r="T477" s="534"/>
      <c r="U477" s="534"/>
      <c r="V477" s="534"/>
      <c r="W477" s="534"/>
      <c r="X477" s="534"/>
      <c r="Y477" s="534"/>
      <c r="Z477" s="534"/>
      <c r="AA477" s="534"/>
    </row>
    <row r="478" spans="1:27" ht="14.25" customHeight="1">
      <c r="A478" s="654"/>
      <c r="B478" s="654"/>
      <c r="C478" s="534"/>
      <c r="D478" s="534"/>
      <c r="E478" s="534"/>
      <c r="F478" s="654"/>
      <c r="G478" s="654"/>
      <c r="H478" s="654"/>
      <c r="I478" s="654"/>
      <c r="J478" s="655"/>
      <c r="K478" s="654"/>
      <c r="L478" s="654"/>
      <c r="M478" s="534"/>
      <c r="N478" s="534"/>
      <c r="O478" s="534"/>
      <c r="P478" s="534"/>
      <c r="Q478" s="534"/>
      <c r="R478" s="534"/>
      <c r="S478" s="534"/>
      <c r="T478" s="534"/>
      <c r="U478" s="534"/>
      <c r="V478" s="534"/>
      <c r="W478" s="534"/>
      <c r="X478" s="534"/>
      <c r="Y478" s="534"/>
      <c r="Z478" s="534"/>
      <c r="AA478" s="534"/>
    </row>
    <row r="479" spans="1:27" ht="14.25" customHeight="1">
      <c r="A479" s="654"/>
      <c r="B479" s="654"/>
      <c r="C479" s="534"/>
      <c r="D479" s="534"/>
      <c r="E479" s="534"/>
      <c r="F479" s="654"/>
      <c r="G479" s="654"/>
      <c r="H479" s="654"/>
      <c r="I479" s="654"/>
      <c r="J479" s="655"/>
      <c r="K479" s="654"/>
      <c r="L479" s="654"/>
      <c r="M479" s="534"/>
      <c r="N479" s="534"/>
      <c r="O479" s="534"/>
      <c r="P479" s="534"/>
      <c r="Q479" s="534"/>
      <c r="R479" s="534"/>
      <c r="S479" s="534"/>
      <c r="T479" s="534"/>
      <c r="U479" s="534"/>
      <c r="V479" s="534"/>
      <c r="W479" s="534"/>
      <c r="X479" s="534"/>
      <c r="Y479" s="534"/>
      <c r="Z479" s="534"/>
      <c r="AA479" s="534"/>
    </row>
    <row r="480" spans="1:27" ht="14.25" customHeight="1">
      <c r="A480" s="654"/>
      <c r="B480" s="654"/>
      <c r="C480" s="534"/>
      <c r="D480" s="534"/>
      <c r="E480" s="534"/>
      <c r="F480" s="654"/>
      <c r="G480" s="654"/>
      <c r="H480" s="654"/>
      <c r="I480" s="654"/>
      <c r="J480" s="655"/>
      <c r="K480" s="654"/>
      <c r="L480" s="654"/>
      <c r="M480" s="534"/>
      <c r="N480" s="534"/>
      <c r="O480" s="534"/>
      <c r="P480" s="534"/>
      <c r="Q480" s="534"/>
      <c r="R480" s="534"/>
      <c r="S480" s="534"/>
      <c r="T480" s="534"/>
      <c r="U480" s="534"/>
      <c r="V480" s="534"/>
      <c r="W480" s="534"/>
      <c r="X480" s="534"/>
      <c r="Y480" s="534"/>
      <c r="Z480" s="534"/>
      <c r="AA480" s="534"/>
    </row>
    <row r="481" spans="1:27" ht="14.25" customHeight="1">
      <c r="A481" s="654"/>
      <c r="B481" s="654"/>
      <c r="C481" s="534"/>
      <c r="D481" s="534"/>
      <c r="E481" s="534"/>
      <c r="F481" s="654"/>
      <c r="G481" s="654"/>
      <c r="H481" s="654"/>
      <c r="I481" s="654"/>
      <c r="J481" s="655"/>
      <c r="K481" s="654"/>
      <c r="L481" s="654"/>
      <c r="M481" s="534"/>
      <c r="N481" s="534"/>
      <c r="O481" s="534"/>
      <c r="P481" s="534"/>
      <c r="Q481" s="534"/>
      <c r="R481" s="534"/>
      <c r="S481" s="534"/>
      <c r="T481" s="534"/>
      <c r="U481" s="534"/>
      <c r="V481" s="534"/>
      <c r="W481" s="534"/>
      <c r="X481" s="534"/>
      <c r="Y481" s="534"/>
      <c r="Z481" s="534"/>
      <c r="AA481" s="534"/>
    </row>
    <row r="482" spans="1:27" ht="14.25" customHeight="1">
      <c r="A482" s="654"/>
      <c r="B482" s="654"/>
      <c r="C482" s="534"/>
      <c r="D482" s="534"/>
      <c r="E482" s="534"/>
      <c r="F482" s="654"/>
      <c r="G482" s="654"/>
      <c r="H482" s="654"/>
      <c r="I482" s="654"/>
      <c r="J482" s="655"/>
      <c r="K482" s="654"/>
      <c r="L482" s="654"/>
      <c r="M482" s="534"/>
      <c r="N482" s="534"/>
      <c r="O482" s="534"/>
      <c r="P482" s="534"/>
      <c r="Q482" s="534"/>
      <c r="R482" s="534"/>
      <c r="S482" s="534"/>
      <c r="T482" s="534"/>
      <c r="U482" s="534"/>
      <c r="V482" s="534"/>
      <c r="W482" s="534"/>
      <c r="X482" s="534"/>
      <c r="Y482" s="534"/>
      <c r="Z482" s="534"/>
      <c r="AA482" s="534"/>
    </row>
    <row r="483" spans="1:27" ht="14.25" customHeight="1">
      <c r="A483" s="654"/>
      <c r="B483" s="654"/>
      <c r="C483" s="534"/>
      <c r="D483" s="534"/>
      <c r="E483" s="534"/>
      <c r="F483" s="654"/>
      <c r="G483" s="654"/>
      <c r="H483" s="654"/>
      <c r="I483" s="654"/>
      <c r="J483" s="655"/>
      <c r="K483" s="654"/>
      <c r="L483" s="654"/>
      <c r="M483" s="534"/>
      <c r="N483" s="534"/>
      <c r="O483" s="534"/>
      <c r="P483" s="534"/>
      <c r="Q483" s="534"/>
      <c r="R483" s="534"/>
      <c r="S483" s="534"/>
      <c r="T483" s="534"/>
      <c r="U483" s="534"/>
      <c r="V483" s="534"/>
      <c r="W483" s="534"/>
      <c r="X483" s="534"/>
      <c r="Y483" s="534"/>
      <c r="Z483" s="534"/>
      <c r="AA483" s="534"/>
    </row>
    <row r="484" spans="1:27" ht="14.25" customHeight="1">
      <c r="A484" s="654"/>
      <c r="B484" s="654"/>
      <c r="C484" s="534"/>
      <c r="D484" s="534"/>
      <c r="E484" s="534"/>
      <c r="F484" s="654"/>
      <c r="G484" s="654"/>
      <c r="H484" s="654"/>
      <c r="I484" s="654"/>
      <c r="J484" s="655"/>
      <c r="K484" s="654"/>
      <c r="L484" s="654"/>
      <c r="M484" s="534"/>
      <c r="N484" s="534"/>
      <c r="O484" s="534"/>
      <c r="P484" s="534"/>
      <c r="Q484" s="534"/>
      <c r="R484" s="534"/>
      <c r="S484" s="534"/>
      <c r="T484" s="534"/>
      <c r="U484" s="534"/>
      <c r="V484" s="534"/>
      <c r="W484" s="534"/>
      <c r="X484" s="534"/>
      <c r="Y484" s="534"/>
      <c r="Z484" s="534"/>
      <c r="AA484" s="534"/>
    </row>
    <row r="485" spans="1:27" ht="14.25" customHeight="1">
      <c r="A485" s="654"/>
      <c r="B485" s="654"/>
      <c r="C485" s="534"/>
      <c r="D485" s="534"/>
      <c r="E485" s="534"/>
      <c r="F485" s="654"/>
      <c r="G485" s="654"/>
      <c r="H485" s="654"/>
      <c r="I485" s="654"/>
      <c r="J485" s="655"/>
      <c r="K485" s="654"/>
      <c r="L485" s="654"/>
      <c r="M485" s="534"/>
      <c r="N485" s="534"/>
      <c r="O485" s="534"/>
      <c r="P485" s="534"/>
      <c r="Q485" s="534"/>
      <c r="R485" s="534"/>
      <c r="S485" s="534"/>
      <c r="T485" s="534"/>
      <c r="U485" s="534"/>
      <c r="V485" s="534"/>
      <c r="W485" s="534"/>
      <c r="X485" s="534"/>
      <c r="Y485" s="534"/>
      <c r="Z485" s="534"/>
      <c r="AA485" s="534"/>
    </row>
    <row r="486" spans="1:27" ht="14.25" customHeight="1">
      <c r="A486" s="654"/>
      <c r="B486" s="654"/>
      <c r="C486" s="534"/>
      <c r="D486" s="534"/>
      <c r="E486" s="534"/>
      <c r="F486" s="654"/>
      <c r="G486" s="654"/>
      <c r="H486" s="654"/>
      <c r="I486" s="654"/>
      <c r="J486" s="655"/>
      <c r="K486" s="654"/>
      <c r="L486" s="654"/>
      <c r="M486" s="534"/>
      <c r="N486" s="534"/>
      <c r="O486" s="534"/>
      <c r="P486" s="534"/>
      <c r="Q486" s="534"/>
      <c r="R486" s="534"/>
      <c r="S486" s="534"/>
      <c r="T486" s="534"/>
      <c r="U486" s="534"/>
      <c r="V486" s="534"/>
      <c r="W486" s="534"/>
      <c r="X486" s="534"/>
      <c r="Y486" s="534"/>
      <c r="Z486" s="534"/>
      <c r="AA486" s="534"/>
    </row>
    <row r="487" spans="1:27" ht="14.25" customHeight="1">
      <c r="A487" s="654"/>
      <c r="B487" s="654"/>
      <c r="C487" s="534"/>
      <c r="D487" s="534"/>
      <c r="E487" s="534"/>
      <c r="F487" s="654"/>
      <c r="G487" s="654"/>
      <c r="H487" s="654"/>
      <c r="I487" s="654"/>
      <c r="J487" s="655"/>
      <c r="K487" s="654"/>
      <c r="L487" s="654"/>
      <c r="M487" s="534"/>
      <c r="N487" s="534"/>
      <c r="O487" s="534"/>
      <c r="P487" s="534"/>
      <c r="Q487" s="534"/>
      <c r="R487" s="534"/>
      <c r="S487" s="534"/>
      <c r="T487" s="534"/>
      <c r="U487" s="534"/>
      <c r="V487" s="534"/>
      <c r="W487" s="534"/>
      <c r="X487" s="534"/>
      <c r="Y487" s="534"/>
      <c r="Z487" s="534"/>
      <c r="AA487" s="534"/>
    </row>
    <row r="488" spans="1:27" ht="14.25" customHeight="1">
      <c r="A488" s="654"/>
      <c r="B488" s="654"/>
      <c r="C488" s="534"/>
      <c r="D488" s="534"/>
      <c r="E488" s="534"/>
      <c r="F488" s="654"/>
      <c r="G488" s="654"/>
      <c r="H488" s="654"/>
      <c r="I488" s="654"/>
      <c r="J488" s="655"/>
      <c r="K488" s="654"/>
      <c r="L488" s="654"/>
      <c r="M488" s="534"/>
      <c r="N488" s="534"/>
      <c r="O488" s="534"/>
      <c r="P488" s="534"/>
      <c r="Q488" s="534"/>
      <c r="R488" s="534"/>
      <c r="S488" s="534"/>
      <c r="T488" s="534"/>
      <c r="U488" s="534"/>
      <c r="V488" s="534"/>
      <c r="W488" s="534"/>
      <c r="X488" s="534"/>
      <c r="Y488" s="534"/>
      <c r="Z488" s="534"/>
      <c r="AA488" s="534"/>
    </row>
    <row r="489" spans="1:27" ht="14.25" customHeight="1">
      <c r="A489" s="654"/>
      <c r="B489" s="654"/>
      <c r="C489" s="534"/>
      <c r="D489" s="534"/>
      <c r="E489" s="534"/>
      <c r="F489" s="654"/>
      <c r="G489" s="654"/>
      <c r="H489" s="654"/>
      <c r="I489" s="654"/>
      <c r="J489" s="655"/>
      <c r="K489" s="654"/>
      <c r="L489" s="654"/>
      <c r="M489" s="534"/>
      <c r="N489" s="534"/>
      <c r="O489" s="534"/>
      <c r="P489" s="534"/>
      <c r="Q489" s="534"/>
      <c r="R489" s="534"/>
      <c r="S489" s="534"/>
      <c r="T489" s="534"/>
      <c r="U489" s="534"/>
      <c r="V489" s="534"/>
      <c r="W489" s="534"/>
      <c r="X489" s="534"/>
      <c r="Y489" s="534"/>
      <c r="Z489" s="534"/>
      <c r="AA489" s="534"/>
    </row>
    <row r="490" spans="1:27" ht="14.25" customHeight="1">
      <c r="A490" s="654"/>
      <c r="B490" s="654"/>
      <c r="C490" s="534"/>
      <c r="D490" s="534"/>
      <c r="E490" s="534"/>
      <c r="F490" s="654"/>
      <c r="G490" s="654"/>
      <c r="H490" s="654"/>
      <c r="I490" s="654"/>
      <c r="J490" s="655"/>
      <c r="K490" s="654"/>
      <c r="L490" s="654"/>
      <c r="M490" s="534"/>
      <c r="N490" s="534"/>
      <c r="O490" s="534"/>
      <c r="P490" s="534"/>
      <c r="Q490" s="534"/>
      <c r="R490" s="534"/>
      <c r="S490" s="534"/>
      <c r="T490" s="534"/>
      <c r="U490" s="534"/>
      <c r="V490" s="534"/>
      <c r="W490" s="534"/>
      <c r="X490" s="534"/>
      <c r="Y490" s="534"/>
      <c r="Z490" s="534"/>
      <c r="AA490" s="534"/>
    </row>
    <row r="491" spans="1:27" ht="14.25" customHeight="1">
      <c r="A491" s="654"/>
      <c r="B491" s="654"/>
      <c r="C491" s="534"/>
      <c r="D491" s="534"/>
      <c r="E491" s="534"/>
      <c r="F491" s="654"/>
      <c r="G491" s="654"/>
      <c r="H491" s="654"/>
      <c r="I491" s="654"/>
      <c r="J491" s="655"/>
      <c r="K491" s="654"/>
      <c r="L491" s="654"/>
      <c r="M491" s="534"/>
      <c r="N491" s="534"/>
      <c r="O491" s="534"/>
      <c r="P491" s="534"/>
      <c r="Q491" s="534"/>
      <c r="R491" s="534"/>
      <c r="S491" s="534"/>
      <c r="T491" s="534"/>
      <c r="U491" s="534"/>
      <c r="V491" s="534"/>
      <c r="W491" s="534"/>
      <c r="X491" s="534"/>
      <c r="Y491" s="534"/>
      <c r="Z491" s="534"/>
      <c r="AA491" s="534"/>
    </row>
    <row r="492" spans="1:27" ht="14.25" customHeight="1">
      <c r="A492" s="654"/>
      <c r="B492" s="654"/>
      <c r="C492" s="534"/>
      <c r="D492" s="534"/>
      <c r="E492" s="534"/>
      <c r="F492" s="654"/>
      <c r="G492" s="654"/>
      <c r="H492" s="654"/>
      <c r="I492" s="654"/>
      <c r="J492" s="655"/>
      <c r="K492" s="654"/>
      <c r="L492" s="654"/>
      <c r="M492" s="534"/>
      <c r="N492" s="534"/>
      <c r="O492" s="534"/>
      <c r="P492" s="534"/>
      <c r="Q492" s="534"/>
      <c r="R492" s="534"/>
      <c r="S492" s="534"/>
      <c r="T492" s="534"/>
      <c r="U492" s="534"/>
      <c r="V492" s="534"/>
      <c r="W492" s="534"/>
      <c r="X492" s="534"/>
      <c r="Y492" s="534"/>
      <c r="Z492" s="534"/>
      <c r="AA492" s="534"/>
    </row>
    <row r="493" spans="1:27" ht="14.25" customHeight="1">
      <c r="A493" s="654"/>
      <c r="B493" s="654"/>
      <c r="C493" s="534"/>
      <c r="D493" s="534"/>
      <c r="E493" s="534"/>
      <c r="F493" s="654"/>
      <c r="G493" s="654"/>
      <c r="H493" s="654"/>
      <c r="I493" s="654"/>
      <c r="J493" s="655"/>
      <c r="K493" s="654"/>
      <c r="L493" s="654"/>
      <c r="M493" s="534"/>
      <c r="N493" s="534"/>
      <c r="O493" s="534"/>
      <c r="P493" s="534"/>
      <c r="Q493" s="534"/>
      <c r="R493" s="534"/>
      <c r="S493" s="534"/>
      <c r="T493" s="534"/>
      <c r="U493" s="534"/>
      <c r="V493" s="534"/>
      <c r="W493" s="534"/>
      <c r="X493" s="534"/>
      <c r="Y493" s="534"/>
      <c r="Z493" s="534"/>
      <c r="AA493" s="534"/>
    </row>
    <row r="494" spans="1:27" ht="14.25" customHeight="1">
      <c r="A494" s="654"/>
      <c r="B494" s="654"/>
      <c r="C494" s="534"/>
      <c r="D494" s="534"/>
      <c r="E494" s="534"/>
      <c r="F494" s="654"/>
      <c r="G494" s="654"/>
      <c r="H494" s="654"/>
      <c r="I494" s="654"/>
      <c r="J494" s="655"/>
      <c r="K494" s="654"/>
      <c r="L494" s="654"/>
      <c r="M494" s="534"/>
      <c r="N494" s="534"/>
      <c r="O494" s="534"/>
      <c r="P494" s="534"/>
      <c r="Q494" s="534"/>
      <c r="R494" s="534"/>
      <c r="S494" s="534"/>
      <c r="T494" s="534"/>
      <c r="U494" s="534"/>
      <c r="V494" s="534"/>
      <c r="W494" s="534"/>
      <c r="X494" s="534"/>
      <c r="Y494" s="534"/>
      <c r="Z494" s="534"/>
      <c r="AA494" s="534"/>
    </row>
    <row r="495" spans="1:27" ht="14.25" customHeight="1">
      <c r="A495" s="654"/>
      <c r="B495" s="654"/>
      <c r="C495" s="534"/>
      <c r="D495" s="534"/>
      <c r="E495" s="534"/>
      <c r="F495" s="654"/>
      <c r="G495" s="654"/>
      <c r="H495" s="654"/>
      <c r="I495" s="654"/>
      <c r="J495" s="655"/>
      <c r="K495" s="654"/>
      <c r="L495" s="654"/>
      <c r="M495" s="534"/>
      <c r="N495" s="534"/>
      <c r="O495" s="534"/>
      <c r="P495" s="534"/>
      <c r="Q495" s="534"/>
      <c r="R495" s="534"/>
      <c r="S495" s="534"/>
      <c r="T495" s="534"/>
      <c r="U495" s="534"/>
      <c r="V495" s="534"/>
      <c r="W495" s="534"/>
      <c r="X495" s="534"/>
      <c r="Y495" s="534"/>
      <c r="Z495" s="534"/>
      <c r="AA495" s="534"/>
    </row>
    <row r="496" spans="1:27" ht="14.25" customHeight="1">
      <c r="A496" s="654"/>
      <c r="B496" s="654"/>
      <c r="C496" s="534"/>
      <c r="D496" s="534"/>
      <c r="E496" s="534"/>
      <c r="F496" s="654"/>
      <c r="G496" s="654"/>
      <c r="H496" s="654"/>
      <c r="I496" s="654"/>
      <c r="J496" s="655"/>
      <c r="K496" s="654"/>
      <c r="L496" s="654"/>
      <c r="M496" s="534"/>
      <c r="N496" s="534"/>
      <c r="O496" s="534"/>
      <c r="P496" s="534"/>
      <c r="Q496" s="534"/>
      <c r="R496" s="534"/>
      <c r="S496" s="534"/>
      <c r="T496" s="534"/>
      <c r="U496" s="534"/>
      <c r="V496" s="534"/>
      <c r="W496" s="534"/>
      <c r="X496" s="534"/>
      <c r="Y496" s="534"/>
      <c r="Z496" s="534"/>
      <c r="AA496" s="534"/>
    </row>
    <row r="497" spans="1:27" ht="14.25" customHeight="1">
      <c r="A497" s="654"/>
      <c r="B497" s="654"/>
      <c r="C497" s="534"/>
      <c r="D497" s="534"/>
      <c r="E497" s="534"/>
      <c r="F497" s="654"/>
      <c r="G497" s="654"/>
      <c r="H497" s="654"/>
      <c r="I497" s="654"/>
      <c r="J497" s="655"/>
      <c r="K497" s="654"/>
      <c r="L497" s="654"/>
      <c r="M497" s="534"/>
      <c r="N497" s="534"/>
      <c r="O497" s="534"/>
      <c r="P497" s="534"/>
      <c r="Q497" s="534"/>
      <c r="R497" s="534"/>
      <c r="S497" s="534"/>
      <c r="T497" s="534"/>
      <c r="U497" s="534"/>
      <c r="V497" s="534"/>
      <c r="W497" s="534"/>
      <c r="X497" s="534"/>
      <c r="Y497" s="534"/>
      <c r="Z497" s="534"/>
      <c r="AA497" s="534"/>
    </row>
    <row r="498" spans="1:27" ht="14.25" customHeight="1">
      <c r="A498" s="654"/>
      <c r="B498" s="654"/>
      <c r="C498" s="534"/>
      <c r="D498" s="534"/>
      <c r="E498" s="534"/>
      <c r="F498" s="654"/>
      <c r="G498" s="654"/>
      <c r="H498" s="654"/>
      <c r="I498" s="654"/>
      <c r="J498" s="655"/>
      <c r="K498" s="654"/>
      <c r="L498" s="654"/>
      <c r="M498" s="534"/>
      <c r="N498" s="534"/>
      <c r="O498" s="534"/>
      <c r="P498" s="534"/>
      <c r="Q498" s="534"/>
      <c r="R498" s="534"/>
      <c r="S498" s="534"/>
      <c r="T498" s="534"/>
      <c r="U498" s="534"/>
      <c r="V498" s="534"/>
      <c r="W498" s="534"/>
      <c r="X498" s="534"/>
      <c r="Y498" s="534"/>
      <c r="Z498" s="534"/>
      <c r="AA498" s="534"/>
    </row>
    <row r="499" spans="1:27" ht="14.25" customHeight="1">
      <c r="A499" s="654"/>
      <c r="B499" s="654"/>
      <c r="C499" s="534"/>
      <c r="D499" s="534"/>
      <c r="E499" s="534"/>
      <c r="F499" s="654"/>
      <c r="G499" s="654"/>
      <c r="H499" s="654"/>
      <c r="I499" s="654"/>
      <c r="J499" s="655"/>
      <c r="K499" s="654"/>
      <c r="L499" s="654"/>
      <c r="M499" s="534"/>
      <c r="N499" s="534"/>
      <c r="O499" s="534"/>
      <c r="P499" s="534"/>
      <c r="Q499" s="534"/>
      <c r="R499" s="534"/>
      <c r="S499" s="534"/>
      <c r="T499" s="534"/>
      <c r="U499" s="534"/>
      <c r="V499" s="534"/>
      <c r="W499" s="534"/>
      <c r="X499" s="534"/>
      <c r="Y499" s="534"/>
      <c r="Z499" s="534"/>
      <c r="AA499" s="534"/>
    </row>
    <row r="500" spans="1:27" ht="14.25" customHeight="1">
      <c r="A500" s="654"/>
      <c r="B500" s="654"/>
      <c r="C500" s="534"/>
      <c r="D500" s="534"/>
      <c r="E500" s="534"/>
      <c r="F500" s="654"/>
      <c r="G500" s="654"/>
      <c r="H500" s="654"/>
      <c r="I500" s="654"/>
      <c r="J500" s="655"/>
      <c r="K500" s="654"/>
      <c r="L500" s="654"/>
      <c r="M500" s="534"/>
      <c r="N500" s="534"/>
      <c r="O500" s="534"/>
      <c r="P500" s="534"/>
      <c r="Q500" s="534"/>
      <c r="R500" s="534"/>
      <c r="S500" s="534"/>
      <c r="T500" s="534"/>
      <c r="U500" s="534"/>
      <c r="V500" s="534"/>
      <c r="W500" s="534"/>
      <c r="X500" s="534"/>
      <c r="Y500" s="534"/>
      <c r="Z500" s="534"/>
      <c r="AA500" s="534"/>
    </row>
    <row r="501" spans="1:27" ht="14.25" customHeight="1">
      <c r="A501" s="654"/>
      <c r="B501" s="654"/>
      <c r="C501" s="534"/>
      <c r="D501" s="534"/>
      <c r="E501" s="534"/>
      <c r="F501" s="654"/>
      <c r="G501" s="654"/>
      <c r="H501" s="654"/>
      <c r="I501" s="654"/>
      <c r="J501" s="655"/>
      <c r="K501" s="654"/>
      <c r="L501" s="654"/>
      <c r="M501" s="534"/>
      <c r="N501" s="534"/>
      <c r="O501" s="534"/>
      <c r="P501" s="534"/>
      <c r="Q501" s="534"/>
      <c r="R501" s="534"/>
      <c r="S501" s="534"/>
      <c r="T501" s="534"/>
      <c r="U501" s="534"/>
      <c r="V501" s="534"/>
      <c r="W501" s="534"/>
      <c r="X501" s="534"/>
      <c r="Y501" s="534"/>
      <c r="Z501" s="534"/>
      <c r="AA501" s="534"/>
    </row>
    <row r="502" spans="1:27" ht="14.25" customHeight="1">
      <c r="A502" s="654"/>
      <c r="B502" s="654"/>
      <c r="C502" s="534"/>
      <c r="D502" s="534"/>
      <c r="E502" s="534"/>
      <c r="F502" s="654"/>
      <c r="G502" s="654"/>
      <c r="H502" s="654"/>
      <c r="I502" s="654"/>
      <c r="J502" s="655"/>
      <c r="K502" s="654"/>
      <c r="L502" s="654"/>
      <c r="M502" s="534"/>
      <c r="N502" s="534"/>
      <c r="O502" s="534"/>
      <c r="P502" s="534"/>
      <c r="Q502" s="534"/>
      <c r="R502" s="534"/>
      <c r="S502" s="534"/>
      <c r="T502" s="534"/>
      <c r="U502" s="534"/>
      <c r="V502" s="534"/>
      <c r="W502" s="534"/>
      <c r="X502" s="534"/>
      <c r="Y502" s="534"/>
      <c r="Z502" s="534"/>
      <c r="AA502" s="534"/>
    </row>
    <row r="503" spans="1:27" ht="14.25" customHeight="1">
      <c r="A503" s="654"/>
      <c r="B503" s="654"/>
      <c r="C503" s="534"/>
      <c r="D503" s="534"/>
      <c r="E503" s="534"/>
      <c r="F503" s="654"/>
      <c r="G503" s="654"/>
      <c r="H503" s="654"/>
      <c r="I503" s="654"/>
      <c r="J503" s="655"/>
      <c r="K503" s="654"/>
      <c r="L503" s="654"/>
      <c r="M503" s="534"/>
      <c r="N503" s="534"/>
      <c r="O503" s="534"/>
      <c r="P503" s="534"/>
      <c r="Q503" s="534"/>
      <c r="R503" s="534"/>
      <c r="S503" s="534"/>
      <c r="T503" s="534"/>
      <c r="U503" s="534"/>
      <c r="V503" s="534"/>
      <c r="W503" s="534"/>
      <c r="X503" s="534"/>
      <c r="Y503" s="534"/>
      <c r="Z503" s="534"/>
      <c r="AA503" s="534"/>
    </row>
    <row r="504" spans="1:27" ht="14.25" customHeight="1">
      <c r="A504" s="654"/>
      <c r="B504" s="654"/>
      <c r="C504" s="534"/>
      <c r="D504" s="534"/>
      <c r="E504" s="534"/>
      <c r="F504" s="654"/>
      <c r="G504" s="654"/>
      <c r="H504" s="654"/>
      <c r="I504" s="654"/>
      <c r="J504" s="655"/>
      <c r="K504" s="654"/>
      <c r="L504" s="654"/>
      <c r="M504" s="534"/>
      <c r="N504" s="534"/>
      <c r="O504" s="534"/>
      <c r="P504" s="534"/>
      <c r="Q504" s="534"/>
      <c r="R504" s="534"/>
      <c r="S504" s="534"/>
      <c r="T504" s="534"/>
      <c r="U504" s="534"/>
      <c r="V504" s="534"/>
      <c r="W504" s="534"/>
      <c r="X504" s="534"/>
      <c r="Y504" s="534"/>
      <c r="Z504" s="534"/>
      <c r="AA504" s="534"/>
    </row>
    <row r="505" spans="1:27" ht="14.25" customHeight="1">
      <c r="A505" s="654"/>
      <c r="B505" s="654"/>
      <c r="C505" s="534"/>
      <c r="D505" s="534"/>
      <c r="E505" s="534"/>
      <c r="F505" s="654"/>
      <c r="G505" s="654"/>
      <c r="H505" s="654"/>
      <c r="I505" s="654"/>
      <c r="J505" s="655"/>
      <c r="K505" s="654"/>
      <c r="L505" s="654"/>
      <c r="M505" s="534"/>
      <c r="N505" s="534"/>
      <c r="O505" s="534"/>
      <c r="P505" s="534"/>
      <c r="Q505" s="534"/>
      <c r="R505" s="534"/>
      <c r="S505" s="534"/>
      <c r="T505" s="534"/>
      <c r="U505" s="534"/>
      <c r="V505" s="534"/>
      <c r="W505" s="534"/>
      <c r="X505" s="534"/>
      <c r="Y505" s="534"/>
      <c r="Z505" s="534"/>
      <c r="AA505" s="534"/>
    </row>
    <row r="506" spans="1:27" ht="14.25" customHeight="1">
      <c r="A506" s="654"/>
      <c r="B506" s="654"/>
      <c r="C506" s="534"/>
      <c r="D506" s="534"/>
      <c r="E506" s="534"/>
      <c r="F506" s="654"/>
      <c r="G506" s="654"/>
      <c r="H506" s="654"/>
      <c r="I506" s="654"/>
      <c r="J506" s="655"/>
      <c r="K506" s="654"/>
      <c r="L506" s="654"/>
      <c r="M506" s="534"/>
      <c r="N506" s="534"/>
      <c r="O506" s="534"/>
      <c r="P506" s="534"/>
      <c r="Q506" s="534"/>
      <c r="R506" s="534"/>
      <c r="S506" s="534"/>
      <c r="T506" s="534"/>
      <c r="U506" s="534"/>
      <c r="V506" s="534"/>
      <c r="W506" s="534"/>
      <c r="X506" s="534"/>
      <c r="Y506" s="534"/>
      <c r="Z506" s="534"/>
      <c r="AA506" s="534"/>
    </row>
    <row r="507" spans="1:27" ht="14.25" customHeight="1">
      <c r="A507" s="654"/>
      <c r="B507" s="654"/>
      <c r="C507" s="534"/>
      <c r="D507" s="534"/>
      <c r="E507" s="534"/>
      <c r="F507" s="654"/>
      <c r="G507" s="654"/>
      <c r="H507" s="654"/>
      <c r="I507" s="654"/>
      <c r="J507" s="655"/>
      <c r="K507" s="654"/>
      <c r="L507" s="654"/>
      <c r="M507" s="534"/>
      <c r="N507" s="534"/>
      <c r="O507" s="534"/>
      <c r="P507" s="534"/>
      <c r="Q507" s="534"/>
      <c r="R507" s="534"/>
      <c r="S507" s="534"/>
      <c r="T507" s="534"/>
      <c r="U507" s="534"/>
      <c r="V507" s="534"/>
      <c r="W507" s="534"/>
      <c r="X507" s="534"/>
      <c r="Y507" s="534"/>
      <c r="Z507" s="534"/>
      <c r="AA507" s="534"/>
    </row>
    <row r="508" spans="1:27" ht="14.25" customHeight="1">
      <c r="A508" s="654"/>
      <c r="B508" s="654"/>
      <c r="C508" s="534"/>
      <c r="D508" s="534"/>
      <c r="E508" s="534"/>
      <c r="F508" s="654"/>
      <c r="G508" s="654"/>
      <c r="H508" s="654"/>
      <c r="I508" s="654"/>
      <c r="J508" s="655"/>
      <c r="K508" s="654"/>
      <c r="L508" s="654"/>
      <c r="M508" s="534"/>
      <c r="N508" s="534"/>
      <c r="O508" s="534"/>
      <c r="P508" s="534"/>
      <c r="Q508" s="534"/>
      <c r="R508" s="534"/>
      <c r="S508" s="534"/>
      <c r="T508" s="534"/>
      <c r="U508" s="534"/>
      <c r="V508" s="534"/>
      <c r="W508" s="534"/>
      <c r="X508" s="534"/>
      <c r="Y508" s="534"/>
      <c r="Z508" s="534"/>
      <c r="AA508" s="534"/>
    </row>
    <row r="509" spans="1:27" ht="14.25" customHeight="1">
      <c r="A509" s="654"/>
      <c r="B509" s="654"/>
      <c r="C509" s="534"/>
      <c r="D509" s="534"/>
      <c r="E509" s="534"/>
      <c r="F509" s="654"/>
      <c r="G509" s="654"/>
      <c r="H509" s="654"/>
      <c r="I509" s="654"/>
      <c r="J509" s="655"/>
      <c r="K509" s="654"/>
      <c r="L509" s="654"/>
      <c r="M509" s="534"/>
      <c r="N509" s="534"/>
      <c r="O509" s="534"/>
      <c r="P509" s="534"/>
      <c r="Q509" s="534"/>
      <c r="R509" s="534"/>
      <c r="S509" s="534"/>
      <c r="T509" s="534"/>
      <c r="U509" s="534"/>
      <c r="V509" s="534"/>
      <c r="W509" s="534"/>
      <c r="X509" s="534"/>
      <c r="Y509" s="534"/>
      <c r="Z509" s="534"/>
      <c r="AA509" s="534"/>
    </row>
    <row r="510" spans="1:27" ht="14.25" customHeight="1">
      <c r="A510" s="654"/>
      <c r="B510" s="654"/>
      <c r="C510" s="534"/>
      <c r="D510" s="534"/>
      <c r="E510" s="534"/>
      <c r="F510" s="654"/>
      <c r="G510" s="654"/>
      <c r="H510" s="654"/>
      <c r="I510" s="654"/>
      <c r="J510" s="655"/>
      <c r="K510" s="654"/>
      <c r="L510" s="654"/>
      <c r="M510" s="534"/>
      <c r="N510" s="534"/>
      <c r="O510" s="534"/>
      <c r="P510" s="534"/>
      <c r="Q510" s="534"/>
      <c r="R510" s="534"/>
      <c r="S510" s="534"/>
      <c r="T510" s="534"/>
      <c r="U510" s="534"/>
      <c r="V510" s="534"/>
      <c r="W510" s="534"/>
      <c r="X510" s="534"/>
      <c r="Y510" s="534"/>
      <c r="Z510" s="534"/>
      <c r="AA510" s="534"/>
    </row>
    <row r="511" spans="1:27" ht="14.25" customHeight="1">
      <c r="A511" s="654"/>
      <c r="B511" s="654"/>
      <c r="C511" s="534"/>
      <c r="D511" s="534"/>
      <c r="E511" s="534"/>
      <c r="F511" s="654"/>
      <c r="G511" s="654"/>
      <c r="H511" s="654"/>
      <c r="I511" s="654"/>
      <c r="J511" s="655"/>
      <c r="K511" s="654"/>
      <c r="L511" s="654"/>
      <c r="M511" s="534"/>
      <c r="N511" s="534"/>
      <c r="O511" s="534"/>
      <c r="P511" s="534"/>
      <c r="Q511" s="534"/>
      <c r="R511" s="534"/>
      <c r="S511" s="534"/>
      <c r="T511" s="534"/>
      <c r="U511" s="534"/>
      <c r="V511" s="534"/>
      <c r="W511" s="534"/>
      <c r="X511" s="534"/>
      <c r="Y511" s="534"/>
      <c r="Z511" s="534"/>
      <c r="AA511" s="534"/>
    </row>
    <row r="512" spans="1:27" ht="14.25" customHeight="1">
      <c r="A512" s="654"/>
      <c r="B512" s="654"/>
      <c r="C512" s="534"/>
      <c r="D512" s="534"/>
      <c r="E512" s="534"/>
      <c r="F512" s="654"/>
      <c r="G512" s="654"/>
      <c r="H512" s="654"/>
      <c r="I512" s="654"/>
      <c r="J512" s="655"/>
      <c r="K512" s="654"/>
      <c r="L512" s="654"/>
      <c r="M512" s="534"/>
      <c r="N512" s="534"/>
      <c r="O512" s="534"/>
      <c r="P512" s="534"/>
      <c r="Q512" s="534"/>
      <c r="R512" s="534"/>
      <c r="S512" s="534"/>
      <c r="T512" s="534"/>
      <c r="U512" s="534"/>
      <c r="V512" s="534"/>
      <c r="W512" s="534"/>
      <c r="X512" s="534"/>
      <c r="Y512" s="534"/>
      <c r="Z512" s="534"/>
      <c r="AA512" s="534"/>
    </row>
    <row r="513" spans="1:27" ht="14.25" customHeight="1">
      <c r="A513" s="654"/>
      <c r="B513" s="654"/>
      <c r="C513" s="534"/>
      <c r="D513" s="534"/>
      <c r="E513" s="534"/>
      <c r="F513" s="654"/>
      <c r="G513" s="654"/>
      <c r="H513" s="654"/>
      <c r="I513" s="654"/>
      <c r="J513" s="655"/>
      <c r="K513" s="654"/>
      <c r="L513" s="654"/>
      <c r="M513" s="534"/>
      <c r="N513" s="534"/>
      <c r="O513" s="534"/>
      <c r="P513" s="534"/>
      <c r="Q513" s="534"/>
      <c r="R513" s="534"/>
      <c r="S513" s="534"/>
      <c r="T513" s="534"/>
      <c r="U513" s="534"/>
      <c r="V513" s="534"/>
      <c r="W513" s="534"/>
      <c r="X513" s="534"/>
      <c r="Y513" s="534"/>
      <c r="Z513" s="534"/>
      <c r="AA513" s="534"/>
    </row>
    <row r="514" spans="1:27" ht="14.25" customHeight="1">
      <c r="A514" s="654"/>
      <c r="B514" s="654"/>
      <c r="C514" s="534"/>
      <c r="D514" s="534"/>
      <c r="E514" s="534"/>
      <c r="F514" s="654"/>
      <c r="G514" s="654"/>
      <c r="H514" s="654"/>
      <c r="I514" s="654"/>
      <c r="J514" s="655"/>
      <c r="K514" s="654"/>
      <c r="L514" s="654"/>
      <c r="M514" s="534"/>
      <c r="N514" s="534"/>
      <c r="O514" s="534"/>
      <c r="P514" s="534"/>
      <c r="Q514" s="534"/>
      <c r="R514" s="534"/>
      <c r="S514" s="534"/>
      <c r="T514" s="534"/>
      <c r="U514" s="534"/>
      <c r="V514" s="534"/>
      <c r="W514" s="534"/>
      <c r="X514" s="534"/>
      <c r="Y514" s="534"/>
      <c r="Z514" s="534"/>
      <c r="AA514" s="534"/>
    </row>
    <row r="515" spans="1:27" ht="14.25" customHeight="1">
      <c r="A515" s="654"/>
      <c r="B515" s="654"/>
      <c r="C515" s="534"/>
      <c r="D515" s="534"/>
      <c r="E515" s="534"/>
      <c r="F515" s="654"/>
      <c r="G515" s="654"/>
      <c r="H515" s="654"/>
      <c r="I515" s="654"/>
      <c r="J515" s="655"/>
      <c r="K515" s="654"/>
      <c r="L515" s="654"/>
      <c r="M515" s="534"/>
      <c r="N515" s="534"/>
      <c r="O515" s="534"/>
      <c r="P515" s="534"/>
      <c r="Q515" s="534"/>
      <c r="R515" s="534"/>
      <c r="S515" s="534"/>
      <c r="T515" s="534"/>
      <c r="U515" s="534"/>
      <c r="V515" s="534"/>
      <c r="W515" s="534"/>
      <c r="X515" s="534"/>
      <c r="Y515" s="534"/>
      <c r="Z515" s="534"/>
      <c r="AA515" s="534"/>
    </row>
    <row r="516" spans="1:27" ht="14.25" customHeight="1">
      <c r="A516" s="654"/>
      <c r="B516" s="654"/>
      <c r="C516" s="534"/>
      <c r="D516" s="534"/>
      <c r="E516" s="534"/>
      <c r="F516" s="654"/>
      <c r="G516" s="654"/>
      <c r="H516" s="654"/>
      <c r="I516" s="654"/>
      <c r="J516" s="655"/>
      <c r="K516" s="654"/>
      <c r="L516" s="654"/>
      <c r="M516" s="534"/>
      <c r="N516" s="534"/>
      <c r="O516" s="534"/>
      <c r="P516" s="534"/>
      <c r="Q516" s="534"/>
      <c r="R516" s="534"/>
      <c r="S516" s="534"/>
      <c r="T516" s="534"/>
      <c r="U516" s="534"/>
      <c r="V516" s="534"/>
      <c r="W516" s="534"/>
      <c r="X516" s="534"/>
      <c r="Y516" s="534"/>
      <c r="Z516" s="534"/>
      <c r="AA516" s="534"/>
    </row>
    <row r="517" spans="1:27" ht="14.25" customHeight="1">
      <c r="A517" s="654"/>
      <c r="B517" s="654"/>
      <c r="C517" s="534"/>
      <c r="D517" s="534"/>
      <c r="E517" s="534"/>
      <c r="F517" s="654"/>
      <c r="G517" s="654"/>
      <c r="H517" s="654"/>
      <c r="I517" s="654"/>
      <c r="J517" s="655"/>
      <c r="K517" s="654"/>
      <c r="L517" s="654"/>
      <c r="M517" s="534"/>
      <c r="N517" s="534"/>
      <c r="O517" s="534"/>
      <c r="P517" s="534"/>
      <c r="Q517" s="534"/>
      <c r="R517" s="534"/>
      <c r="S517" s="534"/>
      <c r="T517" s="534"/>
      <c r="U517" s="534"/>
      <c r="V517" s="534"/>
      <c r="W517" s="534"/>
      <c r="X517" s="534"/>
      <c r="Y517" s="534"/>
      <c r="Z517" s="534"/>
      <c r="AA517" s="534"/>
    </row>
    <row r="518" spans="1:27" ht="14.25" customHeight="1">
      <c r="A518" s="654"/>
      <c r="B518" s="654"/>
      <c r="C518" s="534"/>
      <c r="D518" s="534"/>
      <c r="E518" s="534"/>
      <c r="F518" s="654"/>
      <c r="G518" s="654"/>
      <c r="H518" s="654"/>
      <c r="I518" s="654"/>
      <c r="J518" s="655"/>
      <c r="K518" s="654"/>
      <c r="L518" s="654"/>
      <c r="M518" s="534"/>
      <c r="N518" s="534"/>
      <c r="O518" s="534"/>
      <c r="P518" s="534"/>
      <c r="Q518" s="534"/>
      <c r="R518" s="534"/>
      <c r="S518" s="534"/>
      <c r="T518" s="534"/>
      <c r="U518" s="534"/>
      <c r="V518" s="534"/>
      <c r="W518" s="534"/>
      <c r="X518" s="534"/>
      <c r="Y518" s="534"/>
      <c r="Z518" s="534"/>
      <c r="AA518" s="534"/>
    </row>
    <row r="519" spans="1:27" ht="14.25" customHeight="1">
      <c r="A519" s="654"/>
      <c r="B519" s="654"/>
      <c r="C519" s="534"/>
      <c r="D519" s="534"/>
      <c r="E519" s="534"/>
      <c r="F519" s="654"/>
      <c r="G519" s="654"/>
      <c r="H519" s="654"/>
      <c r="I519" s="654"/>
      <c r="J519" s="655"/>
      <c r="K519" s="654"/>
      <c r="L519" s="654"/>
      <c r="M519" s="534"/>
      <c r="N519" s="534"/>
      <c r="O519" s="534"/>
      <c r="P519" s="534"/>
      <c r="Q519" s="534"/>
      <c r="R519" s="534"/>
      <c r="S519" s="534"/>
      <c r="T519" s="534"/>
      <c r="U519" s="534"/>
      <c r="V519" s="534"/>
      <c r="W519" s="534"/>
      <c r="X519" s="534"/>
      <c r="Y519" s="534"/>
      <c r="Z519" s="534"/>
      <c r="AA519" s="534"/>
    </row>
    <row r="520" spans="1:27" ht="14.25" customHeight="1">
      <c r="A520" s="654"/>
      <c r="B520" s="654"/>
      <c r="C520" s="534"/>
      <c r="D520" s="534"/>
      <c r="E520" s="534"/>
      <c r="F520" s="654"/>
      <c r="G520" s="654"/>
      <c r="H520" s="654"/>
      <c r="I520" s="654"/>
      <c r="J520" s="655"/>
      <c r="K520" s="654"/>
      <c r="L520" s="654"/>
      <c r="M520" s="534"/>
      <c r="N520" s="534"/>
      <c r="O520" s="534"/>
      <c r="P520" s="534"/>
      <c r="Q520" s="534"/>
      <c r="R520" s="534"/>
      <c r="S520" s="534"/>
      <c r="T520" s="534"/>
      <c r="U520" s="534"/>
      <c r="V520" s="534"/>
      <c r="W520" s="534"/>
      <c r="X520" s="534"/>
      <c r="Y520" s="534"/>
      <c r="Z520" s="534"/>
      <c r="AA520" s="534"/>
    </row>
    <row r="521" spans="1:27" ht="14.25" customHeight="1">
      <c r="A521" s="654"/>
      <c r="B521" s="654"/>
      <c r="C521" s="534"/>
      <c r="D521" s="534"/>
      <c r="E521" s="534"/>
      <c r="F521" s="654"/>
      <c r="G521" s="654"/>
      <c r="H521" s="654"/>
      <c r="I521" s="654"/>
      <c r="J521" s="655"/>
      <c r="K521" s="654"/>
      <c r="L521" s="654"/>
      <c r="M521" s="534"/>
      <c r="N521" s="534"/>
      <c r="O521" s="534"/>
      <c r="P521" s="534"/>
      <c r="Q521" s="534"/>
      <c r="R521" s="534"/>
      <c r="S521" s="534"/>
      <c r="T521" s="534"/>
      <c r="U521" s="534"/>
      <c r="V521" s="534"/>
      <c r="W521" s="534"/>
      <c r="X521" s="534"/>
      <c r="Y521" s="534"/>
      <c r="Z521" s="534"/>
      <c r="AA521" s="534"/>
    </row>
    <row r="522" spans="1:27" ht="14.25" customHeight="1">
      <c r="A522" s="654"/>
      <c r="B522" s="654"/>
      <c r="C522" s="534"/>
      <c r="D522" s="534"/>
      <c r="E522" s="534"/>
      <c r="F522" s="654"/>
      <c r="G522" s="654"/>
      <c r="H522" s="654"/>
      <c r="I522" s="654"/>
      <c r="J522" s="655"/>
      <c r="K522" s="654"/>
      <c r="L522" s="654"/>
      <c r="M522" s="534"/>
      <c r="N522" s="534"/>
      <c r="O522" s="534"/>
      <c r="P522" s="534"/>
      <c r="Q522" s="534"/>
      <c r="R522" s="534"/>
      <c r="S522" s="534"/>
      <c r="T522" s="534"/>
      <c r="U522" s="534"/>
      <c r="V522" s="534"/>
      <c r="W522" s="534"/>
      <c r="X522" s="534"/>
      <c r="Y522" s="534"/>
      <c r="Z522" s="534"/>
      <c r="AA522" s="534"/>
    </row>
    <row r="523" spans="1:27" ht="14.25" customHeight="1">
      <c r="A523" s="654"/>
      <c r="B523" s="654"/>
      <c r="C523" s="534"/>
      <c r="D523" s="534"/>
      <c r="E523" s="534"/>
      <c r="F523" s="654"/>
      <c r="G523" s="654"/>
      <c r="H523" s="654"/>
      <c r="I523" s="654"/>
      <c r="J523" s="655"/>
      <c r="K523" s="654"/>
      <c r="L523" s="654"/>
      <c r="M523" s="534"/>
      <c r="N523" s="534"/>
      <c r="O523" s="534"/>
      <c r="P523" s="534"/>
      <c r="Q523" s="534"/>
      <c r="R523" s="534"/>
      <c r="S523" s="534"/>
      <c r="T523" s="534"/>
      <c r="U523" s="534"/>
      <c r="V523" s="534"/>
      <c r="W523" s="534"/>
      <c r="X523" s="534"/>
      <c r="Y523" s="534"/>
      <c r="Z523" s="534"/>
      <c r="AA523" s="534"/>
    </row>
    <row r="524" spans="1:27" ht="14.25" customHeight="1">
      <c r="A524" s="654"/>
      <c r="B524" s="654"/>
      <c r="C524" s="534"/>
      <c r="D524" s="534"/>
      <c r="E524" s="534"/>
      <c r="F524" s="654"/>
      <c r="G524" s="654"/>
      <c r="H524" s="654"/>
      <c r="I524" s="654"/>
      <c r="J524" s="655"/>
      <c r="K524" s="654"/>
      <c r="L524" s="654"/>
      <c r="M524" s="534"/>
      <c r="N524" s="534"/>
      <c r="O524" s="534"/>
      <c r="P524" s="534"/>
      <c r="Q524" s="534"/>
      <c r="R524" s="534"/>
      <c r="S524" s="534"/>
      <c r="T524" s="534"/>
      <c r="U524" s="534"/>
      <c r="V524" s="534"/>
      <c r="W524" s="534"/>
      <c r="X524" s="534"/>
      <c r="Y524" s="534"/>
      <c r="Z524" s="534"/>
      <c r="AA524" s="534"/>
    </row>
    <row r="525" spans="1:27" ht="14.25" customHeight="1">
      <c r="A525" s="654"/>
      <c r="B525" s="654"/>
      <c r="C525" s="534"/>
      <c r="D525" s="534"/>
      <c r="E525" s="534"/>
      <c r="F525" s="654"/>
      <c r="G525" s="654"/>
      <c r="H525" s="654"/>
      <c r="I525" s="654"/>
      <c r="J525" s="655"/>
      <c r="K525" s="654"/>
      <c r="L525" s="654"/>
      <c r="M525" s="534"/>
      <c r="N525" s="534"/>
      <c r="O525" s="534"/>
      <c r="P525" s="534"/>
      <c r="Q525" s="534"/>
      <c r="R525" s="534"/>
      <c r="S525" s="534"/>
      <c r="T525" s="534"/>
      <c r="U525" s="534"/>
      <c r="V525" s="534"/>
      <c r="W525" s="534"/>
      <c r="X525" s="534"/>
      <c r="Y525" s="534"/>
      <c r="Z525" s="534"/>
      <c r="AA525" s="534"/>
    </row>
    <row r="526" spans="1:27" ht="14.25" customHeight="1">
      <c r="A526" s="654"/>
      <c r="B526" s="654"/>
      <c r="C526" s="534"/>
      <c r="D526" s="534"/>
      <c r="E526" s="534"/>
      <c r="F526" s="654"/>
      <c r="G526" s="654"/>
      <c r="H526" s="654"/>
      <c r="I526" s="654"/>
      <c r="J526" s="655"/>
      <c r="K526" s="654"/>
      <c r="L526" s="654"/>
      <c r="M526" s="534"/>
      <c r="N526" s="534"/>
      <c r="O526" s="534"/>
      <c r="P526" s="534"/>
      <c r="Q526" s="534"/>
      <c r="R526" s="534"/>
      <c r="S526" s="534"/>
      <c r="T526" s="534"/>
      <c r="U526" s="534"/>
      <c r="V526" s="534"/>
      <c r="W526" s="534"/>
      <c r="X526" s="534"/>
      <c r="Y526" s="534"/>
      <c r="Z526" s="534"/>
      <c r="AA526" s="534"/>
    </row>
    <row r="527" spans="1:27" ht="14.25" customHeight="1">
      <c r="A527" s="654"/>
      <c r="B527" s="654"/>
      <c r="C527" s="534"/>
      <c r="D527" s="534"/>
      <c r="E527" s="534"/>
      <c r="F527" s="654"/>
      <c r="G527" s="654"/>
      <c r="H527" s="654"/>
      <c r="I527" s="654"/>
      <c r="J527" s="655"/>
      <c r="K527" s="654"/>
      <c r="L527" s="654"/>
      <c r="M527" s="534"/>
      <c r="N527" s="534"/>
      <c r="O527" s="534"/>
      <c r="P527" s="534"/>
      <c r="Q527" s="534"/>
      <c r="R527" s="534"/>
      <c r="S527" s="534"/>
      <c r="T527" s="534"/>
      <c r="U527" s="534"/>
      <c r="V527" s="534"/>
      <c r="W527" s="534"/>
      <c r="X527" s="534"/>
      <c r="Y527" s="534"/>
      <c r="Z527" s="534"/>
      <c r="AA527" s="534"/>
    </row>
    <row r="528" spans="1:27" ht="14.25" customHeight="1">
      <c r="A528" s="654"/>
      <c r="B528" s="654"/>
      <c r="C528" s="534"/>
      <c r="D528" s="534"/>
      <c r="E528" s="534"/>
      <c r="F528" s="654"/>
      <c r="G528" s="654"/>
      <c r="H528" s="654"/>
      <c r="I528" s="654"/>
      <c r="J528" s="655"/>
      <c r="K528" s="654"/>
      <c r="L528" s="654"/>
      <c r="M528" s="534"/>
      <c r="N528" s="534"/>
      <c r="O528" s="534"/>
      <c r="P528" s="534"/>
      <c r="Q528" s="534"/>
      <c r="R528" s="534"/>
      <c r="S528" s="534"/>
      <c r="T528" s="534"/>
      <c r="U528" s="534"/>
      <c r="V528" s="534"/>
      <c r="W528" s="534"/>
      <c r="X528" s="534"/>
      <c r="Y528" s="534"/>
      <c r="Z528" s="534"/>
      <c r="AA528" s="534"/>
    </row>
    <row r="529" spans="1:27" ht="14.25" customHeight="1">
      <c r="A529" s="654"/>
      <c r="B529" s="654"/>
      <c r="C529" s="534"/>
      <c r="D529" s="534"/>
      <c r="E529" s="534"/>
      <c r="F529" s="654"/>
      <c r="G529" s="654"/>
      <c r="H529" s="654"/>
      <c r="I529" s="654"/>
      <c r="J529" s="655"/>
      <c r="K529" s="654"/>
      <c r="L529" s="654"/>
      <c r="M529" s="534"/>
      <c r="N529" s="534"/>
      <c r="O529" s="534"/>
      <c r="P529" s="534"/>
      <c r="Q529" s="534"/>
      <c r="R529" s="534"/>
      <c r="S529" s="534"/>
      <c r="T529" s="534"/>
      <c r="U529" s="534"/>
      <c r="V529" s="534"/>
      <c r="W529" s="534"/>
      <c r="X529" s="534"/>
      <c r="Y529" s="534"/>
      <c r="Z529" s="534"/>
      <c r="AA529" s="534"/>
    </row>
    <row r="530" spans="1:27" ht="14.25" customHeight="1">
      <c r="A530" s="654"/>
      <c r="B530" s="654"/>
      <c r="C530" s="534"/>
      <c r="D530" s="534"/>
      <c r="E530" s="534"/>
      <c r="F530" s="654"/>
      <c r="G530" s="654"/>
      <c r="H530" s="654"/>
      <c r="I530" s="654"/>
      <c r="J530" s="655"/>
      <c r="K530" s="654"/>
      <c r="L530" s="654"/>
      <c r="M530" s="534"/>
      <c r="N530" s="534"/>
      <c r="O530" s="534"/>
      <c r="P530" s="534"/>
      <c r="Q530" s="534"/>
      <c r="R530" s="534"/>
      <c r="S530" s="534"/>
      <c r="T530" s="534"/>
      <c r="U530" s="534"/>
      <c r="V530" s="534"/>
      <c r="W530" s="534"/>
      <c r="X530" s="534"/>
      <c r="Y530" s="534"/>
      <c r="Z530" s="534"/>
      <c r="AA530" s="534"/>
    </row>
    <row r="531" spans="1:27" ht="14.25" customHeight="1">
      <c r="A531" s="654"/>
      <c r="B531" s="654"/>
      <c r="C531" s="534"/>
      <c r="D531" s="534"/>
      <c r="E531" s="534"/>
      <c r="F531" s="654"/>
      <c r="G531" s="654"/>
      <c r="H531" s="654"/>
      <c r="I531" s="654"/>
      <c r="J531" s="655"/>
      <c r="K531" s="654"/>
      <c r="L531" s="654"/>
      <c r="M531" s="534"/>
      <c r="N531" s="534"/>
      <c r="O531" s="534"/>
      <c r="P531" s="534"/>
      <c r="Q531" s="534"/>
      <c r="R531" s="534"/>
      <c r="S531" s="534"/>
      <c r="T531" s="534"/>
      <c r="U531" s="534"/>
      <c r="V531" s="534"/>
      <c r="W531" s="534"/>
      <c r="X531" s="534"/>
      <c r="Y531" s="534"/>
      <c r="Z531" s="534"/>
      <c r="AA531" s="534"/>
    </row>
    <row r="532" spans="1:27" ht="14.25" customHeight="1">
      <c r="A532" s="654"/>
      <c r="B532" s="654"/>
      <c r="C532" s="534"/>
      <c r="D532" s="534"/>
      <c r="E532" s="534"/>
      <c r="F532" s="654"/>
      <c r="G532" s="654"/>
      <c r="H532" s="654"/>
      <c r="I532" s="654"/>
      <c r="J532" s="655"/>
      <c r="K532" s="654"/>
      <c r="L532" s="654"/>
      <c r="M532" s="534"/>
      <c r="N532" s="534"/>
      <c r="O532" s="534"/>
      <c r="P532" s="534"/>
      <c r="Q532" s="534"/>
      <c r="R532" s="534"/>
      <c r="S532" s="534"/>
      <c r="T532" s="534"/>
      <c r="U532" s="534"/>
      <c r="V532" s="534"/>
      <c r="W532" s="534"/>
      <c r="X532" s="534"/>
      <c r="Y532" s="534"/>
      <c r="Z532" s="534"/>
      <c r="AA532" s="534"/>
    </row>
    <row r="533" spans="1:27" ht="14.25" customHeight="1">
      <c r="A533" s="654"/>
      <c r="B533" s="654"/>
      <c r="C533" s="534"/>
      <c r="D533" s="534"/>
      <c r="E533" s="534"/>
      <c r="F533" s="654"/>
      <c r="G533" s="654"/>
      <c r="H533" s="654"/>
      <c r="I533" s="654"/>
      <c r="J533" s="655"/>
      <c r="K533" s="654"/>
      <c r="L533" s="654"/>
      <c r="M533" s="534"/>
      <c r="N533" s="534"/>
      <c r="O533" s="534"/>
      <c r="P533" s="534"/>
      <c r="Q533" s="534"/>
      <c r="R533" s="534"/>
      <c r="S533" s="534"/>
      <c r="T533" s="534"/>
      <c r="U533" s="534"/>
      <c r="V533" s="534"/>
      <c r="W533" s="534"/>
      <c r="X533" s="534"/>
      <c r="Y533" s="534"/>
      <c r="Z533" s="534"/>
      <c r="AA533" s="534"/>
    </row>
    <row r="534" spans="1:27" ht="14.25" customHeight="1">
      <c r="A534" s="654"/>
      <c r="B534" s="654"/>
      <c r="C534" s="534"/>
      <c r="D534" s="534"/>
      <c r="E534" s="534"/>
      <c r="F534" s="654"/>
      <c r="G534" s="654"/>
      <c r="H534" s="654"/>
      <c r="I534" s="654"/>
      <c r="J534" s="655"/>
      <c r="K534" s="654"/>
      <c r="L534" s="654"/>
      <c r="M534" s="534"/>
      <c r="N534" s="534"/>
      <c r="O534" s="534"/>
      <c r="P534" s="534"/>
      <c r="Q534" s="534"/>
      <c r="R534" s="534"/>
      <c r="S534" s="534"/>
      <c r="T534" s="534"/>
      <c r="U534" s="534"/>
      <c r="V534" s="534"/>
      <c r="W534" s="534"/>
      <c r="X534" s="534"/>
      <c r="Y534" s="534"/>
      <c r="Z534" s="534"/>
      <c r="AA534" s="534"/>
    </row>
    <row r="535" spans="1:27" ht="14.25" customHeight="1">
      <c r="A535" s="654"/>
      <c r="B535" s="654"/>
      <c r="C535" s="534"/>
      <c r="D535" s="534"/>
      <c r="E535" s="534"/>
      <c r="F535" s="654"/>
      <c r="G535" s="654"/>
      <c r="H535" s="654"/>
      <c r="I535" s="654"/>
      <c r="J535" s="655"/>
      <c r="K535" s="654"/>
      <c r="L535" s="654"/>
      <c r="M535" s="534"/>
      <c r="N535" s="534"/>
      <c r="O535" s="534"/>
      <c r="P535" s="534"/>
      <c r="Q535" s="534"/>
      <c r="R535" s="534"/>
      <c r="S535" s="534"/>
      <c r="T535" s="534"/>
      <c r="U535" s="534"/>
      <c r="V535" s="534"/>
      <c r="W535" s="534"/>
      <c r="X535" s="534"/>
      <c r="Y535" s="534"/>
      <c r="Z535" s="534"/>
      <c r="AA535" s="534"/>
    </row>
    <row r="536" spans="1:27" ht="14.25" customHeight="1">
      <c r="A536" s="654"/>
      <c r="B536" s="654"/>
      <c r="C536" s="534"/>
      <c r="D536" s="534"/>
      <c r="E536" s="534"/>
      <c r="F536" s="654"/>
      <c r="G536" s="654"/>
      <c r="H536" s="654"/>
      <c r="I536" s="654"/>
      <c r="J536" s="655"/>
      <c r="K536" s="654"/>
      <c r="L536" s="654"/>
      <c r="M536" s="534"/>
      <c r="N536" s="534"/>
      <c r="O536" s="534"/>
      <c r="P536" s="534"/>
      <c r="Q536" s="534"/>
      <c r="R536" s="534"/>
      <c r="S536" s="534"/>
      <c r="T536" s="534"/>
      <c r="U536" s="534"/>
      <c r="V536" s="534"/>
      <c r="W536" s="534"/>
      <c r="X536" s="534"/>
      <c r="Y536" s="534"/>
      <c r="Z536" s="534"/>
      <c r="AA536" s="534"/>
    </row>
    <row r="537" spans="1:27" ht="14.25" customHeight="1">
      <c r="A537" s="654"/>
      <c r="B537" s="654"/>
      <c r="C537" s="534"/>
      <c r="D537" s="534"/>
      <c r="E537" s="534"/>
      <c r="F537" s="654"/>
      <c r="G537" s="654"/>
      <c r="H537" s="654"/>
      <c r="I537" s="654"/>
      <c r="J537" s="655"/>
      <c r="K537" s="654"/>
      <c r="L537" s="654"/>
      <c r="M537" s="534"/>
      <c r="N537" s="534"/>
      <c r="O537" s="534"/>
      <c r="P537" s="534"/>
      <c r="Q537" s="534"/>
      <c r="R537" s="534"/>
      <c r="S537" s="534"/>
      <c r="T537" s="534"/>
      <c r="U537" s="534"/>
      <c r="V537" s="534"/>
      <c r="W537" s="534"/>
      <c r="X537" s="534"/>
      <c r="Y537" s="534"/>
      <c r="Z537" s="534"/>
      <c r="AA537" s="534"/>
    </row>
    <row r="538" spans="1:27" ht="14.25" customHeight="1">
      <c r="A538" s="654"/>
      <c r="B538" s="654"/>
      <c r="C538" s="534"/>
      <c r="D538" s="534"/>
      <c r="E538" s="534"/>
      <c r="F538" s="654"/>
      <c r="G538" s="654"/>
      <c r="H538" s="654"/>
      <c r="I538" s="654"/>
      <c r="J538" s="655"/>
      <c r="K538" s="654"/>
      <c r="L538" s="654"/>
      <c r="M538" s="534"/>
      <c r="N538" s="534"/>
      <c r="O538" s="534"/>
      <c r="P538" s="534"/>
      <c r="Q538" s="534"/>
      <c r="R538" s="534"/>
      <c r="S538" s="534"/>
      <c r="T538" s="534"/>
      <c r="U538" s="534"/>
      <c r="V538" s="534"/>
      <c r="W538" s="534"/>
      <c r="X538" s="534"/>
      <c r="Y538" s="534"/>
      <c r="Z538" s="534"/>
      <c r="AA538" s="534"/>
    </row>
    <row r="539" spans="1:27" ht="14.25" customHeight="1">
      <c r="A539" s="654"/>
      <c r="B539" s="654"/>
      <c r="C539" s="534"/>
      <c r="D539" s="534"/>
      <c r="E539" s="534"/>
      <c r="F539" s="654"/>
      <c r="G539" s="654"/>
      <c r="H539" s="654"/>
      <c r="I539" s="654"/>
      <c r="J539" s="655"/>
      <c r="K539" s="654"/>
      <c r="L539" s="654"/>
      <c r="M539" s="534"/>
      <c r="N539" s="534"/>
      <c r="O539" s="534"/>
      <c r="P539" s="534"/>
      <c r="Q539" s="534"/>
      <c r="R539" s="534"/>
      <c r="S539" s="534"/>
      <c r="T539" s="534"/>
      <c r="U539" s="534"/>
      <c r="V539" s="534"/>
      <c r="W539" s="534"/>
      <c r="X539" s="534"/>
      <c r="Y539" s="534"/>
      <c r="Z539" s="534"/>
      <c r="AA539" s="534"/>
    </row>
    <row r="540" spans="1:27" ht="14.25" customHeight="1">
      <c r="A540" s="654"/>
      <c r="B540" s="654"/>
      <c r="C540" s="534"/>
      <c r="D540" s="534"/>
      <c r="E540" s="534"/>
      <c r="F540" s="654"/>
      <c r="G540" s="654"/>
      <c r="H540" s="654"/>
      <c r="I540" s="654"/>
      <c r="J540" s="655"/>
      <c r="K540" s="654"/>
      <c r="L540" s="654"/>
      <c r="M540" s="534"/>
      <c r="N540" s="534"/>
      <c r="O540" s="534"/>
      <c r="P540" s="534"/>
      <c r="Q540" s="534"/>
      <c r="R540" s="534"/>
      <c r="S540" s="534"/>
      <c r="T540" s="534"/>
      <c r="U540" s="534"/>
      <c r="V540" s="534"/>
      <c r="W540" s="534"/>
      <c r="X540" s="534"/>
      <c r="Y540" s="534"/>
      <c r="Z540" s="534"/>
      <c r="AA540" s="534"/>
    </row>
    <row r="541" spans="1:27" ht="14.25" customHeight="1">
      <c r="A541" s="654"/>
      <c r="B541" s="654"/>
      <c r="C541" s="534"/>
      <c r="D541" s="534"/>
      <c r="E541" s="534"/>
      <c r="F541" s="654"/>
      <c r="G541" s="654"/>
      <c r="H541" s="654"/>
      <c r="I541" s="654"/>
      <c r="J541" s="655"/>
      <c r="K541" s="654"/>
      <c r="L541" s="654"/>
      <c r="M541" s="534"/>
      <c r="N541" s="534"/>
      <c r="O541" s="534"/>
      <c r="P541" s="534"/>
      <c r="Q541" s="534"/>
      <c r="R541" s="534"/>
      <c r="S541" s="534"/>
      <c r="T541" s="534"/>
      <c r="U541" s="534"/>
      <c r="V541" s="534"/>
      <c r="W541" s="534"/>
      <c r="X541" s="534"/>
      <c r="Y541" s="534"/>
      <c r="Z541" s="534"/>
      <c r="AA541" s="534"/>
    </row>
    <row r="542" spans="1:27" ht="14.25" customHeight="1">
      <c r="A542" s="654"/>
      <c r="B542" s="654"/>
      <c r="C542" s="534"/>
      <c r="D542" s="534"/>
      <c r="E542" s="534"/>
      <c r="F542" s="654"/>
      <c r="G542" s="654"/>
      <c r="H542" s="654"/>
      <c r="I542" s="654"/>
      <c r="J542" s="655"/>
      <c r="K542" s="654"/>
      <c r="L542" s="654"/>
      <c r="M542" s="534"/>
      <c r="N542" s="534"/>
      <c r="O542" s="534"/>
      <c r="P542" s="534"/>
      <c r="Q542" s="534"/>
      <c r="R542" s="534"/>
      <c r="S542" s="534"/>
      <c r="T542" s="534"/>
      <c r="U542" s="534"/>
      <c r="V542" s="534"/>
      <c r="W542" s="534"/>
      <c r="X542" s="534"/>
      <c r="Y542" s="534"/>
      <c r="Z542" s="534"/>
      <c r="AA542" s="534"/>
    </row>
    <row r="543" spans="1:27" ht="14.25" customHeight="1">
      <c r="A543" s="654"/>
      <c r="B543" s="654"/>
      <c r="C543" s="534"/>
      <c r="D543" s="534"/>
      <c r="E543" s="534"/>
      <c r="F543" s="654"/>
      <c r="G543" s="654"/>
      <c r="H543" s="654"/>
      <c r="I543" s="654"/>
      <c r="J543" s="655"/>
      <c r="K543" s="654"/>
      <c r="L543" s="654"/>
      <c r="M543" s="534"/>
      <c r="N543" s="534"/>
      <c r="O543" s="534"/>
      <c r="P543" s="534"/>
      <c r="Q543" s="534"/>
      <c r="R543" s="534"/>
      <c r="S543" s="534"/>
      <c r="T543" s="534"/>
      <c r="U543" s="534"/>
      <c r="V543" s="534"/>
      <c r="W543" s="534"/>
      <c r="X543" s="534"/>
      <c r="Y543" s="534"/>
      <c r="Z543" s="534"/>
      <c r="AA543" s="534"/>
    </row>
    <row r="544" spans="1:27" ht="14.25" customHeight="1">
      <c r="A544" s="654"/>
      <c r="B544" s="654"/>
      <c r="C544" s="534"/>
      <c r="D544" s="534"/>
      <c r="E544" s="534"/>
      <c r="F544" s="654"/>
      <c r="G544" s="654"/>
      <c r="H544" s="654"/>
      <c r="I544" s="654"/>
      <c r="J544" s="655"/>
      <c r="K544" s="654"/>
      <c r="L544" s="654"/>
      <c r="M544" s="534"/>
      <c r="N544" s="534"/>
      <c r="O544" s="534"/>
      <c r="P544" s="534"/>
      <c r="Q544" s="534"/>
      <c r="R544" s="534"/>
      <c r="S544" s="534"/>
      <c r="T544" s="534"/>
      <c r="U544" s="534"/>
      <c r="V544" s="534"/>
      <c r="W544" s="534"/>
      <c r="X544" s="534"/>
      <c r="Y544" s="534"/>
      <c r="Z544" s="534"/>
      <c r="AA544" s="534"/>
    </row>
    <row r="545" spans="1:27" ht="14.25" customHeight="1">
      <c r="A545" s="654"/>
      <c r="B545" s="654"/>
      <c r="C545" s="534"/>
      <c r="D545" s="534"/>
      <c r="E545" s="534"/>
      <c r="F545" s="654"/>
      <c r="G545" s="654"/>
      <c r="H545" s="654"/>
      <c r="I545" s="654"/>
      <c r="J545" s="655"/>
      <c r="K545" s="654"/>
      <c r="L545" s="654"/>
      <c r="M545" s="534"/>
      <c r="N545" s="534"/>
      <c r="O545" s="534"/>
      <c r="P545" s="534"/>
      <c r="Q545" s="534"/>
      <c r="R545" s="534"/>
      <c r="S545" s="534"/>
      <c r="T545" s="534"/>
      <c r="U545" s="534"/>
      <c r="V545" s="534"/>
      <c r="W545" s="534"/>
      <c r="X545" s="534"/>
      <c r="Y545" s="534"/>
      <c r="Z545" s="534"/>
      <c r="AA545" s="534"/>
    </row>
    <row r="546" spans="1:27" ht="14.25" customHeight="1">
      <c r="A546" s="654"/>
      <c r="B546" s="654"/>
      <c r="C546" s="534"/>
      <c r="D546" s="534"/>
      <c r="E546" s="534"/>
      <c r="F546" s="654"/>
      <c r="G546" s="654"/>
      <c r="H546" s="654"/>
      <c r="I546" s="654"/>
      <c r="J546" s="655"/>
      <c r="K546" s="654"/>
      <c r="L546" s="654"/>
      <c r="M546" s="534"/>
      <c r="N546" s="534"/>
      <c r="O546" s="534"/>
      <c r="P546" s="534"/>
      <c r="Q546" s="534"/>
      <c r="R546" s="534"/>
      <c r="S546" s="534"/>
      <c r="T546" s="534"/>
      <c r="U546" s="534"/>
      <c r="V546" s="534"/>
      <c r="W546" s="534"/>
      <c r="X546" s="534"/>
      <c r="Y546" s="534"/>
      <c r="Z546" s="534"/>
      <c r="AA546" s="534"/>
    </row>
    <row r="547" spans="1:27" ht="14.25" customHeight="1">
      <c r="A547" s="654"/>
      <c r="B547" s="654"/>
      <c r="C547" s="534"/>
      <c r="D547" s="534"/>
      <c r="E547" s="534"/>
      <c r="F547" s="654"/>
      <c r="G547" s="654"/>
      <c r="H547" s="654"/>
      <c r="I547" s="654"/>
      <c r="J547" s="655"/>
      <c r="K547" s="654"/>
      <c r="L547" s="654"/>
      <c r="M547" s="534"/>
      <c r="N547" s="534"/>
      <c r="O547" s="534"/>
      <c r="P547" s="534"/>
      <c r="Q547" s="534"/>
      <c r="R547" s="534"/>
      <c r="S547" s="534"/>
      <c r="T547" s="534"/>
      <c r="U547" s="534"/>
      <c r="V547" s="534"/>
      <c r="W547" s="534"/>
      <c r="X547" s="534"/>
      <c r="Y547" s="534"/>
      <c r="Z547" s="534"/>
      <c r="AA547" s="534"/>
    </row>
    <row r="548" spans="1:27" ht="14.25" customHeight="1">
      <c r="A548" s="654"/>
      <c r="B548" s="654"/>
      <c r="C548" s="534"/>
      <c r="D548" s="534"/>
      <c r="E548" s="534"/>
      <c r="F548" s="654"/>
      <c r="G548" s="654"/>
      <c r="H548" s="654"/>
      <c r="I548" s="654"/>
      <c r="J548" s="655"/>
      <c r="K548" s="654"/>
      <c r="L548" s="654"/>
      <c r="M548" s="534"/>
      <c r="N548" s="534"/>
      <c r="O548" s="534"/>
      <c r="P548" s="534"/>
      <c r="Q548" s="534"/>
      <c r="R548" s="534"/>
      <c r="S548" s="534"/>
      <c r="T548" s="534"/>
      <c r="U548" s="534"/>
      <c r="V548" s="534"/>
      <c r="W548" s="534"/>
      <c r="X548" s="534"/>
      <c r="Y548" s="534"/>
      <c r="Z548" s="534"/>
      <c r="AA548" s="534"/>
    </row>
    <row r="549" spans="1:27" ht="14.25" customHeight="1">
      <c r="A549" s="654"/>
      <c r="B549" s="654"/>
      <c r="C549" s="534"/>
      <c r="D549" s="534"/>
      <c r="E549" s="534"/>
      <c r="F549" s="654"/>
      <c r="G549" s="654"/>
      <c r="H549" s="654"/>
      <c r="I549" s="654"/>
      <c r="J549" s="655"/>
      <c r="K549" s="654"/>
      <c r="L549" s="654"/>
      <c r="M549" s="534"/>
      <c r="N549" s="534"/>
      <c r="O549" s="534"/>
      <c r="P549" s="534"/>
      <c r="Q549" s="534"/>
      <c r="R549" s="534"/>
      <c r="S549" s="534"/>
      <c r="T549" s="534"/>
      <c r="U549" s="534"/>
      <c r="V549" s="534"/>
      <c r="W549" s="534"/>
      <c r="X549" s="534"/>
      <c r="Y549" s="534"/>
      <c r="Z549" s="534"/>
      <c r="AA549" s="534"/>
    </row>
    <row r="550" spans="1:27" ht="14.25" customHeight="1">
      <c r="A550" s="654"/>
      <c r="B550" s="654"/>
      <c r="C550" s="534"/>
      <c r="D550" s="534"/>
      <c r="E550" s="534"/>
      <c r="F550" s="654"/>
      <c r="G550" s="654"/>
      <c r="H550" s="654"/>
      <c r="I550" s="654"/>
      <c r="J550" s="655"/>
      <c r="K550" s="654"/>
      <c r="L550" s="654"/>
      <c r="M550" s="534"/>
      <c r="N550" s="534"/>
      <c r="O550" s="534"/>
      <c r="P550" s="534"/>
      <c r="Q550" s="534"/>
      <c r="R550" s="534"/>
      <c r="S550" s="534"/>
      <c r="T550" s="534"/>
      <c r="U550" s="534"/>
      <c r="V550" s="534"/>
      <c r="W550" s="534"/>
      <c r="X550" s="534"/>
      <c r="Y550" s="534"/>
      <c r="Z550" s="534"/>
      <c r="AA550" s="534"/>
    </row>
    <row r="551" spans="1:27" ht="14.25" customHeight="1">
      <c r="A551" s="654"/>
      <c r="B551" s="654"/>
      <c r="C551" s="534"/>
      <c r="D551" s="534"/>
      <c r="E551" s="534"/>
      <c r="F551" s="654"/>
      <c r="G551" s="654"/>
      <c r="H551" s="654"/>
      <c r="I551" s="654"/>
      <c r="J551" s="655"/>
      <c r="K551" s="654"/>
      <c r="L551" s="654"/>
      <c r="M551" s="534"/>
      <c r="N551" s="534"/>
      <c r="O551" s="534"/>
      <c r="P551" s="534"/>
      <c r="Q551" s="534"/>
      <c r="R551" s="534"/>
      <c r="S551" s="534"/>
      <c r="T551" s="534"/>
      <c r="U551" s="534"/>
      <c r="V551" s="534"/>
      <c r="W551" s="534"/>
      <c r="X551" s="534"/>
      <c r="Y551" s="534"/>
      <c r="Z551" s="534"/>
      <c r="AA551" s="534"/>
    </row>
    <row r="552" spans="1:27" ht="14.25" customHeight="1">
      <c r="A552" s="654"/>
      <c r="B552" s="654"/>
      <c r="C552" s="534"/>
      <c r="D552" s="534"/>
      <c r="E552" s="534"/>
      <c r="F552" s="654"/>
      <c r="G552" s="654"/>
      <c r="H552" s="654"/>
      <c r="I552" s="654"/>
      <c r="J552" s="655"/>
      <c r="K552" s="654"/>
      <c r="L552" s="654"/>
      <c r="M552" s="534"/>
      <c r="N552" s="534"/>
      <c r="O552" s="534"/>
      <c r="P552" s="534"/>
      <c r="Q552" s="534"/>
      <c r="R552" s="534"/>
      <c r="S552" s="534"/>
      <c r="T552" s="534"/>
      <c r="U552" s="534"/>
      <c r="V552" s="534"/>
      <c r="W552" s="534"/>
      <c r="X552" s="534"/>
      <c r="Y552" s="534"/>
      <c r="Z552" s="534"/>
      <c r="AA552" s="534"/>
    </row>
    <row r="553" spans="1:27" ht="14.25" customHeight="1">
      <c r="A553" s="654"/>
      <c r="B553" s="654"/>
      <c r="C553" s="534"/>
      <c r="D553" s="534"/>
      <c r="E553" s="534"/>
      <c r="F553" s="654"/>
      <c r="G553" s="654"/>
      <c r="H553" s="654"/>
      <c r="I553" s="654"/>
      <c r="J553" s="655"/>
      <c r="K553" s="654"/>
      <c r="L553" s="654"/>
      <c r="M553" s="534"/>
      <c r="N553" s="534"/>
      <c r="O553" s="534"/>
      <c r="P553" s="534"/>
      <c r="Q553" s="534"/>
      <c r="R553" s="534"/>
      <c r="S553" s="534"/>
      <c r="T553" s="534"/>
      <c r="U553" s="534"/>
      <c r="V553" s="534"/>
      <c r="W553" s="534"/>
      <c r="X553" s="534"/>
      <c r="Y553" s="534"/>
      <c r="Z553" s="534"/>
      <c r="AA553" s="534"/>
    </row>
    <row r="554" spans="1:27" ht="14.25" customHeight="1">
      <c r="A554" s="654"/>
      <c r="B554" s="654"/>
      <c r="C554" s="534"/>
      <c r="D554" s="534"/>
      <c r="E554" s="534"/>
      <c r="F554" s="654"/>
      <c r="G554" s="654"/>
      <c r="H554" s="654"/>
      <c r="I554" s="654"/>
      <c r="J554" s="655"/>
      <c r="K554" s="654"/>
      <c r="L554" s="654"/>
      <c r="M554" s="534"/>
      <c r="N554" s="534"/>
      <c r="O554" s="534"/>
      <c r="P554" s="534"/>
      <c r="Q554" s="534"/>
      <c r="R554" s="534"/>
      <c r="S554" s="534"/>
      <c r="T554" s="534"/>
      <c r="U554" s="534"/>
      <c r="V554" s="534"/>
      <c r="W554" s="534"/>
      <c r="X554" s="534"/>
      <c r="Y554" s="534"/>
      <c r="Z554" s="534"/>
      <c r="AA554" s="534"/>
    </row>
    <row r="555" spans="1:27" ht="14.25" customHeight="1">
      <c r="A555" s="654"/>
      <c r="B555" s="654"/>
      <c r="C555" s="534"/>
      <c r="D555" s="534"/>
      <c r="E555" s="534"/>
      <c r="F555" s="654"/>
      <c r="G555" s="654"/>
      <c r="H555" s="654"/>
      <c r="I555" s="654"/>
      <c r="J555" s="655"/>
      <c r="K555" s="654"/>
      <c r="L555" s="654"/>
      <c r="M555" s="534"/>
      <c r="N555" s="534"/>
      <c r="O555" s="534"/>
      <c r="P555" s="534"/>
      <c r="Q555" s="534"/>
      <c r="R555" s="534"/>
      <c r="S555" s="534"/>
      <c r="T555" s="534"/>
      <c r="U555" s="534"/>
      <c r="V555" s="534"/>
      <c r="W555" s="534"/>
      <c r="X555" s="534"/>
      <c r="Y555" s="534"/>
      <c r="Z555" s="534"/>
      <c r="AA555" s="534"/>
    </row>
    <row r="556" spans="1:27" ht="14.25" customHeight="1">
      <c r="A556" s="654"/>
      <c r="B556" s="654"/>
      <c r="C556" s="534"/>
      <c r="D556" s="534"/>
      <c r="E556" s="534"/>
      <c r="F556" s="654"/>
      <c r="G556" s="654"/>
      <c r="H556" s="654"/>
      <c r="I556" s="654"/>
      <c r="J556" s="655"/>
      <c r="K556" s="654"/>
      <c r="L556" s="654"/>
      <c r="M556" s="534"/>
      <c r="N556" s="534"/>
      <c r="O556" s="534"/>
      <c r="P556" s="534"/>
      <c r="Q556" s="534"/>
      <c r="R556" s="534"/>
      <c r="S556" s="534"/>
      <c r="T556" s="534"/>
      <c r="U556" s="534"/>
      <c r="V556" s="534"/>
      <c r="W556" s="534"/>
      <c r="X556" s="534"/>
      <c r="Y556" s="534"/>
      <c r="Z556" s="534"/>
      <c r="AA556" s="534"/>
    </row>
    <row r="557" spans="1:27" ht="14.25" customHeight="1">
      <c r="A557" s="654"/>
      <c r="B557" s="654"/>
      <c r="C557" s="534"/>
      <c r="D557" s="534"/>
      <c r="E557" s="534"/>
      <c r="F557" s="654"/>
      <c r="G557" s="654"/>
      <c r="H557" s="654"/>
      <c r="I557" s="654"/>
      <c r="J557" s="655"/>
      <c r="K557" s="654"/>
      <c r="L557" s="654"/>
      <c r="M557" s="534"/>
      <c r="N557" s="534"/>
      <c r="O557" s="534"/>
      <c r="P557" s="534"/>
      <c r="Q557" s="534"/>
      <c r="R557" s="534"/>
      <c r="S557" s="534"/>
      <c r="T557" s="534"/>
      <c r="U557" s="534"/>
      <c r="V557" s="534"/>
      <c r="W557" s="534"/>
      <c r="X557" s="534"/>
      <c r="Y557" s="534"/>
      <c r="Z557" s="534"/>
      <c r="AA557" s="534"/>
    </row>
    <row r="558" spans="1:27" ht="14.25" customHeight="1">
      <c r="A558" s="654"/>
      <c r="B558" s="654"/>
      <c r="C558" s="534"/>
      <c r="D558" s="534"/>
      <c r="E558" s="534"/>
      <c r="F558" s="654"/>
      <c r="G558" s="654"/>
      <c r="H558" s="654"/>
      <c r="I558" s="654"/>
      <c r="J558" s="655"/>
      <c r="K558" s="654"/>
      <c r="L558" s="654"/>
      <c r="M558" s="534"/>
      <c r="N558" s="534"/>
      <c r="O558" s="534"/>
      <c r="P558" s="534"/>
      <c r="Q558" s="534"/>
      <c r="R558" s="534"/>
      <c r="S558" s="534"/>
      <c r="T558" s="534"/>
      <c r="U558" s="534"/>
      <c r="V558" s="534"/>
      <c r="W558" s="534"/>
      <c r="X558" s="534"/>
      <c r="Y558" s="534"/>
      <c r="Z558" s="534"/>
      <c r="AA558" s="534"/>
    </row>
    <row r="559" spans="1:27" ht="14.25" customHeight="1">
      <c r="A559" s="654"/>
      <c r="B559" s="654"/>
      <c r="C559" s="534"/>
      <c r="D559" s="534"/>
      <c r="E559" s="534"/>
      <c r="F559" s="654"/>
      <c r="G559" s="654"/>
      <c r="H559" s="654"/>
      <c r="I559" s="654"/>
      <c r="J559" s="655"/>
      <c r="K559" s="654"/>
      <c r="L559" s="654"/>
      <c r="M559" s="534"/>
      <c r="N559" s="534"/>
      <c r="O559" s="534"/>
      <c r="P559" s="534"/>
      <c r="Q559" s="534"/>
      <c r="R559" s="534"/>
      <c r="S559" s="534"/>
      <c r="T559" s="534"/>
      <c r="U559" s="534"/>
      <c r="V559" s="534"/>
      <c r="W559" s="534"/>
      <c r="X559" s="534"/>
      <c r="Y559" s="534"/>
      <c r="Z559" s="534"/>
      <c r="AA559" s="534"/>
    </row>
    <row r="560" spans="1:27" ht="14.25" customHeight="1">
      <c r="A560" s="654"/>
      <c r="B560" s="654"/>
      <c r="C560" s="534"/>
      <c r="D560" s="534"/>
      <c r="E560" s="534"/>
      <c r="F560" s="654"/>
      <c r="G560" s="654"/>
      <c r="H560" s="654"/>
      <c r="I560" s="654"/>
      <c r="J560" s="655"/>
      <c r="K560" s="654"/>
      <c r="L560" s="654"/>
      <c r="M560" s="534"/>
      <c r="N560" s="534"/>
      <c r="O560" s="534"/>
      <c r="P560" s="534"/>
      <c r="Q560" s="534"/>
      <c r="R560" s="534"/>
      <c r="S560" s="534"/>
      <c r="T560" s="534"/>
      <c r="U560" s="534"/>
      <c r="V560" s="534"/>
      <c r="W560" s="534"/>
      <c r="X560" s="534"/>
      <c r="Y560" s="534"/>
      <c r="Z560" s="534"/>
      <c r="AA560" s="534"/>
    </row>
    <row r="561" spans="1:27" ht="14.25" customHeight="1">
      <c r="A561" s="654"/>
      <c r="B561" s="654"/>
      <c r="C561" s="534"/>
      <c r="D561" s="534"/>
      <c r="E561" s="534"/>
      <c r="F561" s="654"/>
      <c r="G561" s="654"/>
      <c r="H561" s="654"/>
      <c r="I561" s="654"/>
      <c r="J561" s="655"/>
      <c r="K561" s="654"/>
      <c r="L561" s="654"/>
      <c r="M561" s="534"/>
      <c r="N561" s="534"/>
      <c r="O561" s="534"/>
      <c r="P561" s="534"/>
      <c r="Q561" s="534"/>
      <c r="R561" s="534"/>
      <c r="S561" s="534"/>
      <c r="T561" s="534"/>
      <c r="U561" s="534"/>
      <c r="V561" s="534"/>
      <c r="W561" s="534"/>
      <c r="X561" s="534"/>
      <c r="Y561" s="534"/>
      <c r="Z561" s="534"/>
      <c r="AA561" s="534"/>
    </row>
    <row r="562" spans="1:27" ht="14.25" customHeight="1">
      <c r="A562" s="654"/>
      <c r="B562" s="654"/>
      <c r="C562" s="534"/>
      <c r="D562" s="534"/>
      <c r="E562" s="534"/>
      <c r="F562" s="654"/>
      <c r="G562" s="654"/>
      <c r="H562" s="654"/>
      <c r="I562" s="654"/>
      <c r="J562" s="655"/>
      <c r="K562" s="654"/>
      <c r="L562" s="654"/>
      <c r="M562" s="534"/>
      <c r="N562" s="534"/>
      <c r="O562" s="534"/>
      <c r="P562" s="534"/>
      <c r="Q562" s="534"/>
      <c r="R562" s="534"/>
      <c r="S562" s="534"/>
      <c r="T562" s="534"/>
      <c r="U562" s="534"/>
      <c r="V562" s="534"/>
      <c r="W562" s="534"/>
      <c r="X562" s="534"/>
      <c r="Y562" s="534"/>
      <c r="Z562" s="534"/>
      <c r="AA562" s="534"/>
    </row>
    <row r="563" spans="1:27" ht="14.25" customHeight="1">
      <c r="A563" s="654"/>
      <c r="B563" s="654"/>
      <c r="C563" s="534"/>
      <c r="D563" s="534"/>
      <c r="E563" s="534"/>
      <c r="F563" s="654"/>
      <c r="G563" s="654"/>
      <c r="H563" s="654"/>
      <c r="I563" s="654"/>
      <c r="J563" s="655"/>
      <c r="K563" s="654"/>
      <c r="L563" s="654"/>
      <c r="M563" s="534"/>
      <c r="N563" s="534"/>
      <c r="O563" s="534"/>
      <c r="P563" s="534"/>
      <c r="Q563" s="534"/>
      <c r="R563" s="534"/>
      <c r="S563" s="534"/>
      <c r="T563" s="534"/>
      <c r="U563" s="534"/>
      <c r="V563" s="534"/>
      <c r="W563" s="534"/>
      <c r="X563" s="534"/>
      <c r="Y563" s="534"/>
      <c r="Z563" s="534"/>
      <c r="AA563" s="534"/>
    </row>
    <row r="564" spans="1:27" ht="14.25" customHeight="1">
      <c r="A564" s="654"/>
      <c r="B564" s="654"/>
      <c r="C564" s="534"/>
      <c r="D564" s="534"/>
      <c r="E564" s="534"/>
      <c r="F564" s="654"/>
      <c r="G564" s="654"/>
      <c r="H564" s="654"/>
      <c r="I564" s="654"/>
      <c r="J564" s="655"/>
      <c r="K564" s="654"/>
      <c r="L564" s="654"/>
      <c r="M564" s="534"/>
      <c r="N564" s="534"/>
      <c r="O564" s="534"/>
      <c r="P564" s="534"/>
      <c r="Q564" s="534"/>
      <c r="R564" s="534"/>
      <c r="S564" s="534"/>
      <c r="T564" s="534"/>
      <c r="U564" s="534"/>
      <c r="V564" s="534"/>
      <c r="W564" s="534"/>
      <c r="X564" s="534"/>
      <c r="Y564" s="534"/>
      <c r="Z564" s="534"/>
      <c r="AA564" s="534"/>
    </row>
    <row r="565" spans="1:27" ht="14.25" customHeight="1">
      <c r="A565" s="654"/>
      <c r="B565" s="654"/>
      <c r="C565" s="534"/>
      <c r="D565" s="534"/>
      <c r="E565" s="534"/>
      <c r="F565" s="654"/>
      <c r="G565" s="654"/>
      <c r="H565" s="654"/>
      <c r="I565" s="654"/>
      <c r="J565" s="655"/>
      <c r="K565" s="654"/>
      <c r="L565" s="654"/>
      <c r="M565" s="534"/>
      <c r="N565" s="534"/>
      <c r="O565" s="534"/>
      <c r="P565" s="534"/>
      <c r="Q565" s="534"/>
      <c r="R565" s="534"/>
      <c r="S565" s="534"/>
      <c r="T565" s="534"/>
      <c r="U565" s="534"/>
      <c r="V565" s="534"/>
      <c r="W565" s="534"/>
      <c r="X565" s="534"/>
      <c r="Y565" s="534"/>
      <c r="Z565" s="534"/>
      <c r="AA565" s="534"/>
    </row>
    <row r="566" spans="1:27" ht="14.25" customHeight="1">
      <c r="A566" s="654"/>
      <c r="B566" s="654"/>
      <c r="C566" s="534"/>
      <c r="D566" s="534"/>
      <c r="E566" s="534"/>
      <c r="F566" s="654"/>
      <c r="G566" s="654"/>
      <c r="H566" s="654"/>
      <c r="I566" s="654"/>
      <c r="J566" s="655"/>
      <c r="K566" s="654"/>
      <c r="L566" s="654"/>
      <c r="M566" s="534"/>
      <c r="N566" s="534"/>
      <c r="O566" s="534"/>
      <c r="P566" s="534"/>
      <c r="Q566" s="534"/>
      <c r="R566" s="534"/>
      <c r="S566" s="534"/>
      <c r="T566" s="534"/>
      <c r="U566" s="534"/>
      <c r="V566" s="534"/>
      <c r="W566" s="534"/>
      <c r="X566" s="534"/>
      <c r="Y566" s="534"/>
      <c r="Z566" s="534"/>
      <c r="AA566" s="534"/>
    </row>
    <row r="567" spans="1:27" ht="14.25" customHeight="1">
      <c r="A567" s="654"/>
      <c r="B567" s="654"/>
      <c r="C567" s="534"/>
      <c r="D567" s="534"/>
      <c r="E567" s="534"/>
      <c r="F567" s="654"/>
      <c r="G567" s="654"/>
      <c r="H567" s="654"/>
      <c r="I567" s="654"/>
      <c r="J567" s="655"/>
      <c r="K567" s="654"/>
      <c r="L567" s="654"/>
      <c r="M567" s="534"/>
      <c r="N567" s="534"/>
      <c r="O567" s="534"/>
      <c r="P567" s="534"/>
      <c r="Q567" s="534"/>
      <c r="R567" s="534"/>
      <c r="S567" s="534"/>
      <c r="T567" s="534"/>
      <c r="U567" s="534"/>
      <c r="V567" s="534"/>
      <c r="W567" s="534"/>
      <c r="X567" s="534"/>
      <c r="Y567" s="534"/>
      <c r="Z567" s="534"/>
      <c r="AA567" s="534"/>
    </row>
    <row r="568" spans="1:27" ht="14.25" customHeight="1">
      <c r="A568" s="654"/>
      <c r="B568" s="654"/>
      <c r="C568" s="534"/>
      <c r="D568" s="534"/>
      <c r="E568" s="534"/>
      <c r="F568" s="654"/>
      <c r="G568" s="654"/>
      <c r="H568" s="654"/>
      <c r="I568" s="654"/>
      <c r="J568" s="655"/>
      <c r="K568" s="654"/>
      <c r="L568" s="654"/>
      <c r="M568" s="534"/>
      <c r="N568" s="534"/>
      <c r="O568" s="534"/>
      <c r="P568" s="534"/>
      <c r="Q568" s="534"/>
      <c r="R568" s="534"/>
      <c r="S568" s="534"/>
      <c r="T568" s="534"/>
      <c r="U568" s="534"/>
      <c r="V568" s="534"/>
      <c r="W568" s="534"/>
      <c r="X568" s="534"/>
      <c r="Y568" s="534"/>
      <c r="Z568" s="534"/>
      <c r="AA568" s="534"/>
    </row>
    <row r="569" spans="1:27" ht="14.25" customHeight="1">
      <c r="A569" s="654"/>
      <c r="B569" s="654"/>
      <c r="C569" s="534"/>
      <c r="D569" s="534"/>
      <c r="E569" s="534"/>
      <c r="F569" s="654"/>
      <c r="G569" s="654"/>
      <c r="H569" s="654"/>
      <c r="I569" s="654"/>
      <c r="J569" s="655"/>
      <c r="K569" s="654"/>
      <c r="L569" s="654"/>
      <c r="M569" s="534"/>
      <c r="N569" s="534"/>
      <c r="O569" s="534"/>
      <c r="P569" s="534"/>
      <c r="Q569" s="534"/>
      <c r="R569" s="534"/>
      <c r="S569" s="534"/>
      <c r="T569" s="534"/>
      <c r="U569" s="534"/>
      <c r="V569" s="534"/>
      <c r="W569" s="534"/>
      <c r="X569" s="534"/>
      <c r="Y569" s="534"/>
      <c r="Z569" s="534"/>
      <c r="AA569" s="534"/>
    </row>
    <row r="570" spans="1:27" ht="14.25" customHeight="1">
      <c r="A570" s="654"/>
      <c r="B570" s="654"/>
      <c r="C570" s="534"/>
      <c r="D570" s="534"/>
      <c r="E570" s="534"/>
      <c r="F570" s="654"/>
      <c r="G570" s="654"/>
      <c r="H570" s="654"/>
      <c r="I570" s="654"/>
      <c r="J570" s="655"/>
      <c r="K570" s="654"/>
      <c r="L570" s="654"/>
      <c r="M570" s="534"/>
      <c r="N570" s="534"/>
      <c r="O570" s="534"/>
      <c r="P570" s="534"/>
      <c r="Q570" s="534"/>
      <c r="R570" s="534"/>
      <c r="S570" s="534"/>
      <c r="T570" s="534"/>
      <c r="U570" s="534"/>
      <c r="V570" s="534"/>
      <c r="W570" s="534"/>
      <c r="X570" s="534"/>
      <c r="Y570" s="534"/>
      <c r="Z570" s="534"/>
      <c r="AA570" s="534"/>
    </row>
    <row r="571" spans="1:27" ht="14.25" customHeight="1">
      <c r="A571" s="654"/>
      <c r="B571" s="654"/>
      <c r="C571" s="534"/>
      <c r="D571" s="534"/>
      <c r="E571" s="534"/>
      <c r="F571" s="654"/>
      <c r="G571" s="654"/>
      <c r="H571" s="654"/>
      <c r="I571" s="654"/>
      <c r="J571" s="655"/>
      <c r="K571" s="654"/>
      <c r="L571" s="654"/>
      <c r="M571" s="534"/>
      <c r="N571" s="534"/>
      <c r="O571" s="534"/>
      <c r="P571" s="534"/>
      <c r="Q571" s="534"/>
      <c r="R571" s="534"/>
      <c r="S571" s="534"/>
      <c r="T571" s="534"/>
      <c r="U571" s="534"/>
      <c r="V571" s="534"/>
      <c r="W571" s="534"/>
      <c r="X571" s="534"/>
      <c r="Y571" s="534"/>
      <c r="Z571" s="534"/>
      <c r="AA571" s="534"/>
    </row>
    <row r="572" spans="1:27" ht="14.25" customHeight="1">
      <c r="A572" s="654"/>
      <c r="B572" s="654"/>
      <c r="C572" s="534"/>
      <c r="D572" s="534"/>
      <c r="E572" s="534"/>
      <c r="F572" s="654"/>
      <c r="G572" s="654"/>
      <c r="H572" s="654"/>
      <c r="I572" s="654"/>
      <c r="J572" s="655"/>
      <c r="K572" s="654"/>
      <c r="L572" s="654"/>
      <c r="M572" s="534"/>
      <c r="N572" s="534"/>
      <c r="O572" s="534"/>
      <c r="P572" s="534"/>
      <c r="Q572" s="534"/>
      <c r="R572" s="534"/>
      <c r="S572" s="534"/>
      <c r="T572" s="534"/>
      <c r="U572" s="534"/>
      <c r="V572" s="534"/>
      <c r="W572" s="534"/>
      <c r="X572" s="534"/>
      <c r="Y572" s="534"/>
      <c r="Z572" s="534"/>
      <c r="AA572" s="534"/>
    </row>
    <row r="573" spans="1:27" ht="14.25" customHeight="1">
      <c r="A573" s="654"/>
      <c r="B573" s="654"/>
      <c r="C573" s="534"/>
      <c r="D573" s="534"/>
      <c r="E573" s="534"/>
      <c r="F573" s="654"/>
      <c r="G573" s="654"/>
      <c r="H573" s="654"/>
      <c r="I573" s="654"/>
      <c r="J573" s="655"/>
      <c r="K573" s="654"/>
      <c r="L573" s="654"/>
      <c r="M573" s="534"/>
      <c r="N573" s="534"/>
      <c r="O573" s="534"/>
      <c r="P573" s="534"/>
      <c r="Q573" s="534"/>
      <c r="R573" s="534"/>
      <c r="S573" s="534"/>
      <c r="T573" s="534"/>
      <c r="U573" s="534"/>
      <c r="V573" s="534"/>
      <c r="W573" s="534"/>
      <c r="X573" s="534"/>
      <c r="Y573" s="534"/>
      <c r="Z573" s="534"/>
      <c r="AA573" s="534"/>
    </row>
    <row r="574" spans="1:27" ht="14.25" customHeight="1">
      <c r="A574" s="654"/>
      <c r="B574" s="654"/>
      <c r="C574" s="534"/>
      <c r="D574" s="534"/>
      <c r="E574" s="534"/>
      <c r="F574" s="654"/>
      <c r="G574" s="654"/>
      <c r="H574" s="654"/>
      <c r="I574" s="654"/>
      <c r="J574" s="655"/>
      <c r="K574" s="654"/>
      <c r="L574" s="654"/>
      <c r="M574" s="534"/>
      <c r="N574" s="534"/>
      <c r="O574" s="534"/>
      <c r="P574" s="534"/>
      <c r="Q574" s="534"/>
      <c r="R574" s="534"/>
      <c r="S574" s="534"/>
      <c r="T574" s="534"/>
      <c r="U574" s="534"/>
      <c r="V574" s="534"/>
      <c r="W574" s="534"/>
      <c r="X574" s="534"/>
      <c r="Y574" s="534"/>
      <c r="Z574" s="534"/>
      <c r="AA574" s="534"/>
    </row>
    <row r="575" spans="1:27" ht="14.25" customHeight="1">
      <c r="A575" s="654"/>
      <c r="B575" s="654"/>
      <c r="C575" s="534"/>
      <c r="D575" s="534"/>
      <c r="E575" s="534"/>
      <c r="F575" s="654"/>
      <c r="G575" s="654"/>
      <c r="H575" s="654"/>
      <c r="I575" s="654"/>
      <c r="J575" s="655"/>
      <c r="K575" s="654"/>
      <c r="L575" s="654"/>
      <c r="M575" s="534"/>
      <c r="N575" s="534"/>
      <c r="O575" s="534"/>
      <c r="P575" s="534"/>
      <c r="Q575" s="534"/>
      <c r="R575" s="534"/>
      <c r="S575" s="534"/>
      <c r="T575" s="534"/>
      <c r="U575" s="534"/>
      <c r="V575" s="534"/>
      <c r="W575" s="534"/>
      <c r="X575" s="534"/>
      <c r="Y575" s="534"/>
      <c r="Z575" s="534"/>
      <c r="AA575" s="534"/>
    </row>
    <row r="576" spans="1:27" ht="14.25" customHeight="1">
      <c r="A576" s="654"/>
      <c r="B576" s="654"/>
      <c r="C576" s="534"/>
      <c r="D576" s="534"/>
      <c r="E576" s="534"/>
      <c r="F576" s="654"/>
      <c r="G576" s="654"/>
      <c r="H576" s="654"/>
      <c r="I576" s="654"/>
      <c r="J576" s="655"/>
      <c r="K576" s="654"/>
      <c r="L576" s="654"/>
      <c r="M576" s="534"/>
      <c r="N576" s="534"/>
      <c r="O576" s="534"/>
      <c r="P576" s="534"/>
      <c r="Q576" s="534"/>
      <c r="R576" s="534"/>
      <c r="S576" s="534"/>
      <c r="T576" s="534"/>
      <c r="U576" s="534"/>
      <c r="V576" s="534"/>
      <c r="W576" s="534"/>
      <c r="X576" s="534"/>
      <c r="Y576" s="534"/>
      <c r="Z576" s="534"/>
      <c r="AA576" s="534"/>
    </row>
    <row r="577" spans="1:27" ht="14.25" customHeight="1">
      <c r="A577" s="654"/>
      <c r="B577" s="654"/>
      <c r="C577" s="534"/>
      <c r="D577" s="534"/>
      <c r="E577" s="534"/>
      <c r="F577" s="654"/>
      <c r="G577" s="654"/>
      <c r="H577" s="654"/>
      <c r="I577" s="654"/>
      <c r="J577" s="655"/>
      <c r="K577" s="654"/>
      <c r="L577" s="654"/>
      <c r="M577" s="534"/>
      <c r="N577" s="534"/>
      <c r="O577" s="534"/>
      <c r="P577" s="534"/>
      <c r="Q577" s="534"/>
      <c r="R577" s="534"/>
      <c r="S577" s="534"/>
      <c r="T577" s="534"/>
      <c r="U577" s="534"/>
      <c r="V577" s="534"/>
      <c r="W577" s="534"/>
      <c r="X577" s="534"/>
      <c r="Y577" s="534"/>
      <c r="Z577" s="534"/>
      <c r="AA577" s="534"/>
    </row>
    <row r="578" spans="1:27" ht="14.25" customHeight="1">
      <c r="A578" s="654"/>
      <c r="B578" s="654"/>
      <c r="C578" s="534"/>
      <c r="D578" s="534"/>
      <c r="E578" s="534"/>
      <c r="F578" s="654"/>
      <c r="G578" s="654"/>
      <c r="H578" s="654"/>
      <c r="I578" s="654"/>
      <c r="J578" s="655"/>
      <c r="K578" s="654"/>
      <c r="L578" s="654"/>
      <c r="M578" s="534"/>
      <c r="N578" s="534"/>
      <c r="O578" s="534"/>
      <c r="P578" s="534"/>
      <c r="Q578" s="534"/>
      <c r="R578" s="534"/>
      <c r="S578" s="534"/>
      <c r="T578" s="534"/>
      <c r="U578" s="534"/>
      <c r="V578" s="534"/>
      <c r="W578" s="534"/>
      <c r="X578" s="534"/>
      <c r="Y578" s="534"/>
      <c r="Z578" s="534"/>
      <c r="AA578" s="534"/>
    </row>
    <row r="579" spans="1:27" ht="14.25" customHeight="1">
      <c r="A579" s="654"/>
      <c r="B579" s="654"/>
      <c r="C579" s="534"/>
      <c r="D579" s="534"/>
      <c r="E579" s="534"/>
      <c r="F579" s="654"/>
      <c r="G579" s="654"/>
      <c r="H579" s="654"/>
      <c r="I579" s="654"/>
      <c r="J579" s="655"/>
      <c r="K579" s="654"/>
      <c r="L579" s="654"/>
      <c r="M579" s="534"/>
      <c r="N579" s="534"/>
      <c r="O579" s="534"/>
      <c r="P579" s="534"/>
      <c r="Q579" s="534"/>
      <c r="R579" s="534"/>
      <c r="S579" s="534"/>
      <c r="T579" s="534"/>
      <c r="U579" s="534"/>
      <c r="V579" s="534"/>
      <c r="W579" s="534"/>
      <c r="X579" s="534"/>
      <c r="Y579" s="534"/>
      <c r="Z579" s="534"/>
      <c r="AA579" s="534"/>
    </row>
    <row r="580" spans="1:27" ht="14.25" customHeight="1">
      <c r="A580" s="654"/>
      <c r="B580" s="654"/>
      <c r="C580" s="534"/>
      <c r="D580" s="534"/>
      <c r="E580" s="534"/>
      <c r="F580" s="654"/>
      <c r="G580" s="654"/>
      <c r="H580" s="654"/>
      <c r="I580" s="654"/>
      <c r="J580" s="655"/>
      <c r="K580" s="654"/>
      <c r="L580" s="654"/>
      <c r="M580" s="534"/>
      <c r="N580" s="534"/>
      <c r="O580" s="534"/>
      <c r="P580" s="534"/>
      <c r="Q580" s="534"/>
      <c r="R580" s="534"/>
      <c r="S580" s="534"/>
      <c r="T580" s="534"/>
      <c r="U580" s="534"/>
      <c r="V580" s="534"/>
      <c r="W580" s="534"/>
      <c r="X580" s="534"/>
      <c r="Y580" s="534"/>
      <c r="Z580" s="534"/>
      <c r="AA580" s="534"/>
    </row>
    <row r="581" spans="1:27" ht="14.25" customHeight="1">
      <c r="A581" s="654"/>
      <c r="B581" s="654"/>
      <c r="C581" s="534"/>
      <c r="D581" s="534"/>
      <c r="E581" s="534"/>
      <c r="F581" s="654"/>
      <c r="G581" s="654"/>
      <c r="H581" s="654"/>
      <c r="I581" s="654"/>
      <c r="J581" s="655"/>
      <c r="K581" s="654"/>
      <c r="L581" s="654"/>
      <c r="M581" s="534"/>
      <c r="N581" s="534"/>
      <c r="O581" s="534"/>
      <c r="P581" s="534"/>
      <c r="Q581" s="534"/>
      <c r="R581" s="534"/>
      <c r="S581" s="534"/>
      <c r="T581" s="534"/>
      <c r="U581" s="534"/>
      <c r="V581" s="534"/>
      <c r="W581" s="534"/>
      <c r="X581" s="534"/>
      <c r="Y581" s="534"/>
      <c r="Z581" s="534"/>
      <c r="AA581" s="534"/>
    </row>
    <row r="582" spans="1:27" ht="14.25" customHeight="1">
      <c r="A582" s="654"/>
      <c r="B582" s="654"/>
      <c r="C582" s="534"/>
      <c r="D582" s="534"/>
      <c r="E582" s="534"/>
      <c r="F582" s="654"/>
      <c r="G582" s="654"/>
      <c r="H582" s="654"/>
      <c r="I582" s="654"/>
      <c r="J582" s="655"/>
      <c r="K582" s="654"/>
      <c r="L582" s="654"/>
      <c r="M582" s="534"/>
      <c r="N582" s="534"/>
      <c r="O582" s="534"/>
      <c r="P582" s="534"/>
      <c r="Q582" s="534"/>
      <c r="R582" s="534"/>
      <c r="S582" s="534"/>
      <c r="T582" s="534"/>
      <c r="U582" s="534"/>
      <c r="V582" s="534"/>
      <c r="W582" s="534"/>
      <c r="X582" s="534"/>
      <c r="Y582" s="534"/>
      <c r="Z582" s="534"/>
      <c r="AA582" s="534"/>
    </row>
    <row r="583" spans="1:27" ht="14.25" customHeight="1">
      <c r="A583" s="654"/>
      <c r="B583" s="654"/>
      <c r="C583" s="534"/>
      <c r="D583" s="534"/>
      <c r="E583" s="534"/>
      <c r="F583" s="654"/>
      <c r="G583" s="654"/>
      <c r="H583" s="654"/>
      <c r="I583" s="654"/>
      <c r="J583" s="655"/>
      <c r="K583" s="654"/>
      <c r="L583" s="654"/>
      <c r="M583" s="534"/>
      <c r="N583" s="534"/>
      <c r="O583" s="534"/>
      <c r="P583" s="534"/>
      <c r="Q583" s="534"/>
      <c r="R583" s="534"/>
      <c r="S583" s="534"/>
      <c r="T583" s="534"/>
      <c r="U583" s="534"/>
      <c r="V583" s="534"/>
      <c r="W583" s="534"/>
      <c r="X583" s="534"/>
      <c r="Y583" s="534"/>
      <c r="Z583" s="534"/>
      <c r="AA583" s="534"/>
    </row>
    <row r="584" spans="1:27" ht="14.25" customHeight="1">
      <c r="A584" s="654"/>
      <c r="B584" s="654"/>
      <c r="C584" s="534"/>
      <c r="D584" s="534"/>
      <c r="E584" s="534"/>
      <c r="F584" s="654"/>
      <c r="G584" s="654"/>
      <c r="H584" s="654"/>
      <c r="I584" s="654"/>
      <c r="J584" s="655"/>
      <c r="K584" s="654"/>
      <c r="L584" s="654"/>
      <c r="M584" s="534"/>
      <c r="N584" s="534"/>
      <c r="O584" s="534"/>
      <c r="P584" s="534"/>
      <c r="Q584" s="534"/>
      <c r="R584" s="534"/>
      <c r="S584" s="534"/>
      <c r="T584" s="534"/>
      <c r="U584" s="534"/>
      <c r="V584" s="534"/>
      <c r="W584" s="534"/>
      <c r="X584" s="534"/>
      <c r="Y584" s="534"/>
      <c r="Z584" s="534"/>
      <c r="AA584" s="534"/>
    </row>
    <row r="585" spans="1:27" ht="14.25" customHeight="1">
      <c r="A585" s="654"/>
      <c r="B585" s="654"/>
      <c r="C585" s="534"/>
      <c r="D585" s="534"/>
      <c r="E585" s="534"/>
      <c r="F585" s="654"/>
      <c r="G585" s="654"/>
      <c r="H585" s="654"/>
      <c r="I585" s="654"/>
      <c r="J585" s="655"/>
      <c r="K585" s="654"/>
      <c r="L585" s="654"/>
      <c r="M585" s="534"/>
      <c r="N585" s="534"/>
      <c r="O585" s="534"/>
      <c r="P585" s="534"/>
      <c r="Q585" s="534"/>
      <c r="R585" s="534"/>
      <c r="S585" s="534"/>
      <c r="T585" s="534"/>
      <c r="U585" s="534"/>
      <c r="V585" s="534"/>
      <c r="W585" s="534"/>
      <c r="X585" s="534"/>
      <c r="Y585" s="534"/>
      <c r="Z585" s="534"/>
      <c r="AA585" s="534"/>
    </row>
    <row r="586" spans="1:27" ht="14.25" customHeight="1">
      <c r="A586" s="654"/>
      <c r="B586" s="654"/>
      <c r="C586" s="534"/>
      <c r="D586" s="534"/>
      <c r="E586" s="534"/>
      <c r="F586" s="654"/>
      <c r="G586" s="654"/>
      <c r="H586" s="654"/>
      <c r="I586" s="654"/>
      <c r="J586" s="655"/>
      <c r="K586" s="654"/>
      <c r="L586" s="654"/>
      <c r="M586" s="534"/>
      <c r="N586" s="534"/>
      <c r="O586" s="534"/>
      <c r="P586" s="534"/>
      <c r="Q586" s="534"/>
      <c r="R586" s="534"/>
      <c r="S586" s="534"/>
      <c r="T586" s="534"/>
      <c r="U586" s="534"/>
      <c r="V586" s="534"/>
      <c r="W586" s="534"/>
      <c r="X586" s="534"/>
      <c r="Y586" s="534"/>
      <c r="Z586" s="534"/>
      <c r="AA586" s="534"/>
    </row>
    <row r="587" spans="1:27" ht="14.25" customHeight="1">
      <c r="A587" s="654"/>
      <c r="B587" s="654"/>
      <c r="C587" s="534"/>
      <c r="D587" s="534"/>
      <c r="E587" s="534"/>
      <c r="F587" s="654"/>
      <c r="G587" s="654"/>
      <c r="H587" s="654"/>
      <c r="I587" s="654"/>
      <c r="J587" s="655"/>
      <c r="K587" s="654"/>
      <c r="L587" s="654"/>
      <c r="M587" s="534"/>
      <c r="N587" s="534"/>
      <c r="O587" s="534"/>
      <c r="P587" s="534"/>
      <c r="Q587" s="534"/>
      <c r="R587" s="534"/>
      <c r="S587" s="534"/>
      <c r="T587" s="534"/>
      <c r="U587" s="534"/>
      <c r="V587" s="534"/>
      <c r="W587" s="534"/>
      <c r="X587" s="534"/>
      <c r="Y587" s="534"/>
      <c r="Z587" s="534"/>
      <c r="AA587" s="534"/>
    </row>
    <row r="588" spans="1:27" ht="14.25" customHeight="1">
      <c r="A588" s="654"/>
      <c r="B588" s="654"/>
      <c r="C588" s="534"/>
      <c r="D588" s="534"/>
      <c r="E588" s="534"/>
      <c r="F588" s="654"/>
      <c r="G588" s="654"/>
      <c r="H588" s="654"/>
      <c r="I588" s="654"/>
      <c r="J588" s="655"/>
      <c r="K588" s="654"/>
      <c r="L588" s="654"/>
      <c r="M588" s="534"/>
      <c r="N588" s="534"/>
      <c r="O588" s="534"/>
      <c r="P588" s="534"/>
      <c r="Q588" s="534"/>
      <c r="R588" s="534"/>
      <c r="S588" s="534"/>
      <c r="T588" s="534"/>
      <c r="U588" s="534"/>
      <c r="V588" s="534"/>
      <c r="W588" s="534"/>
      <c r="X588" s="534"/>
      <c r="Y588" s="534"/>
      <c r="Z588" s="534"/>
      <c r="AA588" s="534"/>
    </row>
    <row r="589" spans="1:27" ht="14.25" customHeight="1">
      <c r="A589" s="654"/>
      <c r="B589" s="654"/>
      <c r="C589" s="534"/>
      <c r="D589" s="534"/>
      <c r="E589" s="534"/>
      <c r="F589" s="654"/>
      <c r="G589" s="654"/>
      <c r="H589" s="654"/>
      <c r="I589" s="654"/>
      <c r="J589" s="655"/>
      <c r="K589" s="654"/>
      <c r="L589" s="654"/>
      <c r="M589" s="534"/>
      <c r="N589" s="534"/>
      <c r="O589" s="534"/>
      <c r="P589" s="534"/>
      <c r="Q589" s="534"/>
      <c r="R589" s="534"/>
      <c r="S589" s="534"/>
      <c r="T589" s="534"/>
      <c r="U589" s="534"/>
      <c r="V589" s="534"/>
      <c r="W589" s="534"/>
      <c r="X589" s="534"/>
      <c r="Y589" s="534"/>
      <c r="Z589" s="534"/>
      <c r="AA589" s="534"/>
    </row>
    <row r="590" spans="1:27" ht="14.25" customHeight="1">
      <c r="A590" s="654"/>
      <c r="B590" s="654"/>
      <c r="C590" s="534"/>
      <c r="D590" s="534"/>
      <c r="E590" s="534"/>
      <c r="F590" s="654"/>
      <c r="G590" s="654"/>
      <c r="H590" s="654"/>
      <c r="I590" s="654"/>
      <c r="J590" s="655"/>
      <c r="K590" s="654"/>
      <c r="L590" s="654"/>
      <c r="M590" s="534"/>
      <c r="N590" s="534"/>
      <c r="O590" s="534"/>
      <c r="P590" s="534"/>
      <c r="Q590" s="534"/>
      <c r="R590" s="534"/>
      <c r="S590" s="534"/>
      <c r="T590" s="534"/>
      <c r="U590" s="534"/>
      <c r="V590" s="534"/>
      <c r="W590" s="534"/>
      <c r="X590" s="534"/>
      <c r="Y590" s="534"/>
      <c r="Z590" s="534"/>
      <c r="AA590" s="534"/>
    </row>
    <row r="591" spans="1:27" ht="14.25" customHeight="1">
      <c r="A591" s="654"/>
      <c r="B591" s="654"/>
      <c r="C591" s="534"/>
      <c r="D591" s="534"/>
      <c r="E591" s="534"/>
      <c r="F591" s="654"/>
      <c r="G591" s="654"/>
      <c r="H591" s="654"/>
      <c r="I591" s="654"/>
      <c r="J591" s="655"/>
      <c r="K591" s="654"/>
      <c r="L591" s="654"/>
      <c r="M591" s="534"/>
      <c r="N591" s="534"/>
      <c r="O591" s="534"/>
      <c r="P591" s="534"/>
      <c r="Q591" s="534"/>
      <c r="R591" s="534"/>
      <c r="S591" s="534"/>
      <c r="T591" s="534"/>
      <c r="U591" s="534"/>
      <c r="V591" s="534"/>
      <c r="W591" s="534"/>
      <c r="X591" s="534"/>
      <c r="Y591" s="534"/>
      <c r="Z591" s="534"/>
      <c r="AA591" s="534"/>
    </row>
    <row r="592" spans="1:27" ht="14.25" customHeight="1">
      <c r="A592" s="654"/>
      <c r="B592" s="654"/>
      <c r="C592" s="534"/>
      <c r="D592" s="534"/>
      <c r="E592" s="534"/>
      <c r="F592" s="654"/>
      <c r="G592" s="654"/>
      <c r="H592" s="654"/>
      <c r="I592" s="654"/>
      <c r="J592" s="655"/>
      <c r="K592" s="654"/>
      <c r="L592" s="654"/>
      <c r="M592" s="534"/>
      <c r="N592" s="534"/>
      <c r="O592" s="534"/>
      <c r="P592" s="534"/>
      <c r="Q592" s="534"/>
      <c r="R592" s="534"/>
      <c r="S592" s="534"/>
      <c r="T592" s="534"/>
      <c r="U592" s="534"/>
      <c r="V592" s="534"/>
      <c r="W592" s="534"/>
      <c r="X592" s="534"/>
      <c r="Y592" s="534"/>
      <c r="Z592" s="534"/>
      <c r="AA592" s="534"/>
    </row>
    <row r="593" spans="1:27" ht="14.25" customHeight="1">
      <c r="A593" s="654"/>
      <c r="B593" s="654"/>
      <c r="C593" s="534"/>
      <c r="D593" s="534"/>
      <c r="E593" s="534"/>
      <c r="F593" s="654"/>
      <c r="G593" s="654"/>
      <c r="H593" s="654"/>
      <c r="I593" s="654"/>
      <c r="J593" s="655"/>
      <c r="K593" s="654"/>
      <c r="L593" s="654"/>
      <c r="M593" s="534"/>
      <c r="N593" s="534"/>
      <c r="O593" s="534"/>
      <c r="P593" s="534"/>
      <c r="Q593" s="534"/>
      <c r="R593" s="534"/>
      <c r="S593" s="534"/>
      <c r="T593" s="534"/>
      <c r="U593" s="534"/>
      <c r="V593" s="534"/>
      <c r="W593" s="534"/>
      <c r="X593" s="534"/>
      <c r="Y593" s="534"/>
      <c r="Z593" s="534"/>
      <c r="AA593" s="534"/>
    </row>
    <row r="594" spans="1:27" ht="14.25" customHeight="1">
      <c r="A594" s="654"/>
      <c r="B594" s="654"/>
      <c r="C594" s="534"/>
      <c r="D594" s="534"/>
      <c r="E594" s="534"/>
      <c r="F594" s="654"/>
      <c r="G594" s="654"/>
      <c r="H594" s="654"/>
      <c r="I594" s="654"/>
      <c r="J594" s="655"/>
      <c r="K594" s="654"/>
      <c r="L594" s="654"/>
      <c r="M594" s="534"/>
      <c r="N594" s="534"/>
      <c r="O594" s="534"/>
      <c r="P594" s="534"/>
      <c r="Q594" s="534"/>
      <c r="R594" s="534"/>
      <c r="S594" s="534"/>
      <c r="T594" s="534"/>
      <c r="U594" s="534"/>
      <c r="V594" s="534"/>
      <c r="W594" s="534"/>
      <c r="X594" s="534"/>
      <c r="Y594" s="534"/>
      <c r="Z594" s="534"/>
      <c r="AA594" s="534"/>
    </row>
    <row r="595" spans="1:27" ht="14.25" customHeight="1">
      <c r="A595" s="654"/>
      <c r="B595" s="654"/>
      <c r="C595" s="534"/>
      <c r="D595" s="534"/>
      <c r="E595" s="534"/>
      <c r="F595" s="654"/>
      <c r="G595" s="654"/>
      <c r="H595" s="654"/>
      <c r="I595" s="654"/>
      <c r="J595" s="655"/>
      <c r="K595" s="654"/>
      <c r="L595" s="654"/>
      <c r="M595" s="534"/>
      <c r="N595" s="534"/>
      <c r="O595" s="534"/>
      <c r="P595" s="534"/>
      <c r="Q595" s="534"/>
      <c r="R595" s="534"/>
      <c r="S595" s="534"/>
      <c r="T595" s="534"/>
      <c r="U595" s="534"/>
      <c r="V595" s="534"/>
      <c r="W595" s="534"/>
      <c r="X595" s="534"/>
      <c r="Y595" s="534"/>
      <c r="Z595" s="534"/>
      <c r="AA595" s="534"/>
    </row>
    <row r="596" spans="1:27" ht="14.25" customHeight="1">
      <c r="A596" s="654"/>
      <c r="B596" s="654"/>
      <c r="C596" s="534"/>
      <c r="D596" s="534"/>
      <c r="E596" s="534"/>
      <c r="F596" s="654"/>
      <c r="G596" s="654"/>
      <c r="H596" s="654"/>
      <c r="I596" s="654"/>
      <c r="J596" s="655"/>
      <c r="K596" s="654"/>
      <c r="L596" s="654"/>
      <c r="M596" s="534"/>
      <c r="N596" s="534"/>
      <c r="O596" s="534"/>
      <c r="P596" s="534"/>
      <c r="Q596" s="534"/>
      <c r="R596" s="534"/>
      <c r="S596" s="534"/>
      <c r="T596" s="534"/>
      <c r="U596" s="534"/>
      <c r="V596" s="534"/>
      <c r="W596" s="534"/>
      <c r="X596" s="534"/>
      <c r="Y596" s="534"/>
      <c r="Z596" s="534"/>
      <c r="AA596" s="534"/>
    </row>
    <row r="597" spans="1:27" ht="14.25" customHeight="1">
      <c r="A597" s="654"/>
      <c r="B597" s="654"/>
      <c r="C597" s="534"/>
      <c r="D597" s="534"/>
      <c r="E597" s="534"/>
      <c r="F597" s="654"/>
      <c r="G597" s="654"/>
      <c r="H597" s="654"/>
      <c r="I597" s="654"/>
      <c r="J597" s="655"/>
      <c r="K597" s="654"/>
      <c r="L597" s="654"/>
      <c r="M597" s="534"/>
      <c r="N597" s="534"/>
      <c r="O597" s="534"/>
      <c r="P597" s="534"/>
      <c r="Q597" s="534"/>
      <c r="R597" s="534"/>
      <c r="S597" s="534"/>
      <c r="T597" s="534"/>
      <c r="U597" s="534"/>
      <c r="V597" s="534"/>
      <c r="W597" s="534"/>
      <c r="X597" s="534"/>
      <c r="Y597" s="534"/>
      <c r="Z597" s="534"/>
      <c r="AA597" s="534"/>
    </row>
    <row r="598" spans="1:27" ht="14.25" customHeight="1">
      <c r="A598" s="654"/>
      <c r="B598" s="654"/>
      <c r="C598" s="534"/>
      <c r="D598" s="534"/>
      <c r="E598" s="534"/>
      <c r="F598" s="654"/>
      <c r="G598" s="654"/>
      <c r="H598" s="654"/>
      <c r="I598" s="654"/>
      <c r="J598" s="655"/>
      <c r="K598" s="654"/>
      <c r="L598" s="654"/>
      <c r="M598" s="534"/>
      <c r="N598" s="534"/>
      <c r="O598" s="534"/>
      <c r="P598" s="534"/>
      <c r="Q598" s="534"/>
      <c r="R598" s="534"/>
      <c r="S598" s="534"/>
      <c r="T598" s="534"/>
      <c r="U598" s="534"/>
      <c r="V598" s="534"/>
      <c r="W598" s="534"/>
      <c r="X598" s="534"/>
      <c r="Y598" s="534"/>
      <c r="Z598" s="534"/>
      <c r="AA598" s="534"/>
    </row>
    <row r="599" spans="1:27" ht="14.25" customHeight="1">
      <c r="A599" s="654"/>
      <c r="B599" s="654"/>
      <c r="C599" s="534"/>
      <c r="D599" s="534"/>
      <c r="E599" s="534"/>
      <c r="F599" s="654"/>
      <c r="G599" s="654"/>
      <c r="H599" s="654"/>
      <c r="I599" s="654"/>
      <c r="J599" s="655"/>
      <c r="K599" s="654"/>
      <c r="L599" s="654"/>
      <c r="M599" s="534"/>
      <c r="N599" s="534"/>
      <c r="O599" s="534"/>
      <c r="P599" s="534"/>
      <c r="Q599" s="534"/>
      <c r="R599" s="534"/>
      <c r="S599" s="534"/>
      <c r="T599" s="534"/>
      <c r="U599" s="534"/>
      <c r="V599" s="534"/>
      <c r="W599" s="534"/>
      <c r="X599" s="534"/>
      <c r="Y599" s="534"/>
      <c r="Z599" s="534"/>
      <c r="AA599" s="534"/>
    </row>
    <row r="600" spans="1:27" ht="14.25" customHeight="1">
      <c r="A600" s="654"/>
      <c r="B600" s="654"/>
      <c r="C600" s="534"/>
      <c r="D600" s="534"/>
      <c r="E600" s="534"/>
      <c r="F600" s="654"/>
      <c r="G600" s="654"/>
      <c r="H600" s="654"/>
      <c r="I600" s="654"/>
      <c r="J600" s="655"/>
      <c r="K600" s="654"/>
      <c r="L600" s="654"/>
      <c r="M600" s="534"/>
      <c r="N600" s="534"/>
      <c r="O600" s="534"/>
      <c r="P600" s="534"/>
      <c r="Q600" s="534"/>
      <c r="R600" s="534"/>
      <c r="S600" s="534"/>
      <c r="T600" s="534"/>
      <c r="U600" s="534"/>
      <c r="V600" s="534"/>
      <c r="W600" s="534"/>
      <c r="X600" s="534"/>
      <c r="Y600" s="534"/>
      <c r="Z600" s="534"/>
      <c r="AA600" s="534"/>
    </row>
    <row r="601" spans="1:27" ht="14.25" customHeight="1">
      <c r="A601" s="654"/>
      <c r="B601" s="654"/>
      <c r="C601" s="534"/>
      <c r="D601" s="534"/>
      <c r="E601" s="534"/>
      <c r="F601" s="654"/>
      <c r="G601" s="654"/>
      <c r="H601" s="654"/>
      <c r="I601" s="654"/>
      <c r="J601" s="655"/>
      <c r="K601" s="654"/>
      <c r="L601" s="654"/>
      <c r="M601" s="534"/>
      <c r="N601" s="534"/>
      <c r="O601" s="534"/>
      <c r="P601" s="534"/>
      <c r="Q601" s="534"/>
      <c r="R601" s="534"/>
      <c r="S601" s="534"/>
      <c r="T601" s="534"/>
      <c r="U601" s="534"/>
      <c r="V601" s="534"/>
      <c r="W601" s="534"/>
      <c r="X601" s="534"/>
      <c r="Y601" s="534"/>
      <c r="Z601" s="534"/>
      <c r="AA601" s="534"/>
    </row>
    <row r="602" spans="1:27" ht="14.25" customHeight="1">
      <c r="A602" s="654"/>
      <c r="B602" s="654"/>
      <c r="C602" s="534"/>
      <c r="D602" s="534"/>
      <c r="E602" s="534"/>
      <c r="F602" s="654"/>
      <c r="G602" s="654"/>
      <c r="H602" s="654"/>
      <c r="I602" s="654"/>
      <c r="J602" s="655"/>
      <c r="K602" s="654"/>
      <c r="L602" s="654"/>
      <c r="M602" s="534"/>
      <c r="N602" s="534"/>
      <c r="O602" s="534"/>
      <c r="P602" s="534"/>
      <c r="Q602" s="534"/>
      <c r="R602" s="534"/>
      <c r="S602" s="534"/>
      <c r="T602" s="534"/>
      <c r="U602" s="534"/>
      <c r="V602" s="534"/>
      <c r="W602" s="534"/>
      <c r="X602" s="534"/>
      <c r="Y602" s="534"/>
      <c r="Z602" s="534"/>
      <c r="AA602" s="534"/>
    </row>
    <row r="603" spans="1:27" ht="14.25" customHeight="1">
      <c r="A603" s="654"/>
      <c r="B603" s="654"/>
      <c r="C603" s="534"/>
      <c r="D603" s="534"/>
      <c r="E603" s="534"/>
      <c r="F603" s="654"/>
      <c r="G603" s="654"/>
      <c r="H603" s="654"/>
      <c r="I603" s="654"/>
      <c r="J603" s="655"/>
      <c r="K603" s="654"/>
      <c r="L603" s="654"/>
      <c r="M603" s="534"/>
      <c r="N603" s="534"/>
      <c r="O603" s="534"/>
      <c r="P603" s="534"/>
      <c r="Q603" s="534"/>
      <c r="R603" s="534"/>
      <c r="S603" s="534"/>
      <c r="T603" s="534"/>
      <c r="U603" s="534"/>
      <c r="V603" s="534"/>
      <c r="W603" s="534"/>
      <c r="X603" s="534"/>
      <c r="Y603" s="534"/>
      <c r="Z603" s="534"/>
      <c r="AA603" s="534"/>
    </row>
    <row r="604" spans="1:27" ht="14.25" customHeight="1">
      <c r="A604" s="654"/>
      <c r="B604" s="654"/>
      <c r="C604" s="534"/>
      <c r="D604" s="534"/>
      <c r="E604" s="534"/>
      <c r="F604" s="654"/>
      <c r="G604" s="654"/>
      <c r="H604" s="654"/>
      <c r="I604" s="654"/>
      <c r="J604" s="655"/>
      <c r="K604" s="654"/>
      <c r="L604" s="654"/>
      <c r="M604" s="534"/>
      <c r="N604" s="534"/>
      <c r="O604" s="534"/>
      <c r="P604" s="534"/>
      <c r="Q604" s="534"/>
      <c r="R604" s="534"/>
      <c r="S604" s="534"/>
      <c r="T604" s="534"/>
      <c r="U604" s="534"/>
      <c r="V604" s="534"/>
      <c r="W604" s="534"/>
      <c r="X604" s="534"/>
      <c r="Y604" s="534"/>
      <c r="Z604" s="534"/>
      <c r="AA604" s="534"/>
    </row>
    <row r="605" spans="1:27" ht="14.25" customHeight="1">
      <c r="A605" s="654"/>
      <c r="B605" s="654"/>
      <c r="C605" s="534"/>
      <c r="D605" s="534"/>
      <c r="E605" s="534"/>
      <c r="F605" s="654"/>
      <c r="G605" s="654"/>
      <c r="H605" s="654"/>
      <c r="I605" s="654"/>
      <c r="J605" s="655"/>
      <c r="K605" s="654"/>
      <c r="L605" s="654"/>
      <c r="M605" s="534"/>
      <c r="N605" s="534"/>
      <c r="O605" s="534"/>
      <c r="P605" s="534"/>
      <c r="Q605" s="534"/>
      <c r="R605" s="534"/>
      <c r="S605" s="534"/>
      <c r="T605" s="534"/>
      <c r="U605" s="534"/>
      <c r="V605" s="534"/>
      <c r="W605" s="534"/>
      <c r="X605" s="534"/>
      <c r="Y605" s="534"/>
      <c r="Z605" s="534"/>
      <c r="AA605" s="534"/>
    </row>
    <row r="606" spans="1:27" ht="14.25" customHeight="1">
      <c r="A606" s="654"/>
      <c r="B606" s="654"/>
      <c r="C606" s="534"/>
      <c r="D606" s="534"/>
      <c r="E606" s="534"/>
      <c r="F606" s="654"/>
      <c r="G606" s="654"/>
      <c r="H606" s="654"/>
      <c r="I606" s="654"/>
      <c r="J606" s="655"/>
      <c r="K606" s="654"/>
      <c r="L606" s="654"/>
      <c r="M606" s="534"/>
      <c r="N606" s="534"/>
      <c r="O606" s="534"/>
      <c r="P606" s="534"/>
      <c r="Q606" s="534"/>
      <c r="R606" s="534"/>
      <c r="S606" s="534"/>
      <c r="T606" s="534"/>
      <c r="U606" s="534"/>
      <c r="V606" s="534"/>
      <c r="W606" s="534"/>
      <c r="X606" s="534"/>
      <c r="Y606" s="534"/>
      <c r="Z606" s="534"/>
      <c r="AA606" s="534"/>
    </row>
    <row r="607" spans="1:27" ht="14.25" customHeight="1">
      <c r="A607" s="654"/>
      <c r="B607" s="654"/>
      <c r="C607" s="534"/>
      <c r="D607" s="534"/>
      <c r="E607" s="534"/>
      <c r="F607" s="654"/>
      <c r="G607" s="654"/>
      <c r="H607" s="654"/>
      <c r="I607" s="654"/>
      <c r="J607" s="655"/>
      <c r="K607" s="654"/>
      <c r="L607" s="654"/>
      <c r="M607" s="534"/>
      <c r="N607" s="534"/>
      <c r="O607" s="534"/>
      <c r="P607" s="534"/>
      <c r="Q607" s="534"/>
      <c r="R607" s="534"/>
      <c r="S607" s="534"/>
      <c r="T607" s="534"/>
      <c r="U607" s="534"/>
      <c r="V607" s="534"/>
      <c r="W607" s="534"/>
      <c r="X607" s="534"/>
      <c r="Y607" s="534"/>
      <c r="Z607" s="534"/>
      <c r="AA607" s="534"/>
    </row>
    <row r="608" spans="1:27" ht="14.25" customHeight="1">
      <c r="A608" s="654"/>
      <c r="B608" s="654"/>
      <c r="C608" s="534"/>
      <c r="D608" s="534"/>
      <c r="E608" s="534"/>
      <c r="F608" s="654"/>
      <c r="G608" s="654"/>
      <c r="H608" s="654"/>
      <c r="I608" s="654"/>
      <c r="J608" s="655"/>
      <c r="K608" s="654"/>
      <c r="L608" s="654"/>
      <c r="M608" s="534"/>
      <c r="N608" s="534"/>
      <c r="O608" s="534"/>
      <c r="P608" s="534"/>
      <c r="Q608" s="534"/>
      <c r="R608" s="534"/>
      <c r="S608" s="534"/>
      <c r="T608" s="534"/>
      <c r="U608" s="534"/>
      <c r="V608" s="534"/>
      <c r="W608" s="534"/>
      <c r="X608" s="534"/>
      <c r="Y608" s="534"/>
      <c r="Z608" s="534"/>
      <c r="AA608" s="534"/>
    </row>
    <row r="609" spans="1:27" ht="14.25" customHeight="1">
      <c r="A609" s="654"/>
      <c r="B609" s="654"/>
      <c r="C609" s="534"/>
      <c r="D609" s="534"/>
      <c r="E609" s="534"/>
      <c r="F609" s="654"/>
      <c r="G609" s="654"/>
      <c r="H609" s="654"/>
      <c r="I609" s="654"/>
      <c r="J609" s="655"/>
      <c r="K609" s="654"/>
      <c r="L609" s="654"/>
      <c r="M609" s="534"/>
      <c r="N609" s="534"/>
      <c r="O609" s="534"/>
      <c r="P609" s="534"/>
      <c r="Q609" s="534"/>
      <c r="R609" s="534"/>
      <c r="S609" s="534"/>
      <c r="T609" s="534"/>
      <c r="U609" s="534"/>
      <c r="V609" s="534"/>
      <c r="W609" s="534"/>
      <c r="X609" s="534"/>
      <c r="Y609" s="534"/>
      <c r="Z609" s="534"/>
      <c r="AA609" s="534"/>
    </row>
    <row r="610" spans="1:27" ht="14.25" customHeight="1">
      <c r="A610" s="654"/>
      <c r="B610" s="654"/>
      <c r="C610" s="534"/>
      <c r="D610" s="534"/>
      <c r="E610" s="534"/>
      <c r="F610" s="654"/>
      <c r="G610" s="654"/>
      <c r="H610" s="654"/>
      <c r="I610" s="654"/>
      <c r="J610" s="655"/>
      <c r="K610" s="654"/>
      <c r="L610" s="654"/>
      <c r="M610" s="534"/>
      <c r="N610" s="534"/>
      <c r="O610" s="534"/>
      <c r="P610" s="534"/>
      <c r="Q610" s="534"/>
      <c r="R610" s="534"/>
      <c r="S610" s="534"/>
      <c r="T610" s="534"/>
      <c r="U610" s="534"/>
      <c r="V610" s="534"/>
      <c r="W610" s="534"/>
      <c r="X610" s="534"/>
      <c r="Y610" s="534"/>
      <c r="Z610" s="534"/>
      <c r="AA610" s="534"/>
    </row>
    <row r="611" spans="1:27" ht="14.25" customHeight="1">
      <c r="A611" s="654"/>
      <c r="B611" s="654"/>
      <c r="C611" s="534"/>
      <c r="D611" s="534"/>
      <c r="E611" s="534"/>
      <c r="F611" s="654"/>
      <c r="G611" s="654"/>
      <c r="H611" s="654"/>
      <c r="I611" s="654"/>
      <c r="J611" s="655"/>
      <c r="K611" s="654"/>
      <c r="L611" s="654"/>
      <c r="M611" s="534"/>
      <c r="N611" s="534"/>
      <c r="O611" s="534"/>
      <c r="P611" s="534"/>
      <c r="Q611" s="534"/>
      <c r="R611" s="534"/>
      <c r="S611" s="534"/>
      <c r="T611" s="534"/>
      <c r="U611" s="534"/>
      <c r="V611" s="534"/>
      <c r="W611" s="534"/>
      <c r="X611" s="534"/>
      <c r="Y611" s="534"/>
      <c r="Z611" s="534"/>
      <c r="AA611" s="534"/>
    </row>
    <row r="612" spans="1:27" ht="14.25" customHeight="1">
      <c r="A612" s="654"/>
      <c r="B612" s="654"/>
      <c r="C612" s="534"/>
      <c r="D612" s="534"/>
      <c r="E612" s="534"/>
      <c r="F612" s="654"/>
      <c r="G612" s="654"/>
      <c r="H612" s="654"/>
      <c r="I612" s="654"/>
      <c r="J612" s="655"/>
      <c r="K612" s="654"/>
      <c r="L612" s="654"/>
      <c r="M612" s="534"/>
      <c r="N612" s="534"/>
      <c r="O612" s="534"/>
      <c r="P612" s="534"/>
      <c r="Q612" s="534"/>
      <c r="R612" s="534"/>
      <c r="S612" s="534"/>
      <c r="T612" s="534"/>
      <c r="U612" s="534"/>
      <c r="V612" s="534"/>
      <c r="W612" s="534"/>
      <c r="X612" s="534"/>
      <c r="Y612" s="534"/>
      <c r="Z612" s="534"/>
      <c r="AA612" s="534"/>
    </row>
    <row r="613" spans="1:27" ht="14.25" customHeight="1">
      <c r="A613" s="654"/>
      <c r="B613" s="654"/>
      <c r="C613" s="534"/>
      <c r="D613" s="534"/>
      <c r="E613" s="534"/>
      <c r="F613" s="654"/>
      <c r="G613" s="654"/>
      <c r="H613" s="654"/>
      <c r="I613" s="654"/>
      <c r="J613" s="655"/>
      <c r="K613" s="654"/>
      <c r="L613" s="654"/>
      <c r="M613" s="534"/>
      <c r="N613" s="534"/>
      <c r="O613" s="534"/>
      <c r="P613" s="534"/>
      <c r="Q613" s="534"/>
      <c r="R613" s="534"/>
      <c r="S613" s="534"/>
      <c r="T613" s="534"/>
      <c r="U613" s="534"/>
      <c r="V613" s="534"/>
      <c r="W613" s="534"/>
      <c r="X613" s="534"/>
      <c r="Y613" s="534"/>
      <c r="Z613" s="534"/>
      <c r="AA613" s="534"/>
    </row>
    <row r="614" spans="1:27" ht="14.25" customHeight="1">
      <c r="A614" s="654"/>
      <c r="B614" s="654"/>
      <c r="C614" s="534"/>
      <c r="D614" s="534"/>
      <c r="E614" s="534"/>
      <c r="F614" s="654"/>
      <c r="G614" s="654"/>
      <c r="H614" s="654"/>
      <c r="I614" s="654"/>
      <c r="J614" s="655"/>
      <c r="K614" s="654"/>
      <c r="L614" s="654"/>
      <c r="M614" s="534"/>
      <c r="N614" s="534"/>
      <c r="O614" s="534"/>
      <c r="P614" s="534"/>
      <c r="Q614" s="534"/>
      <c r="R614" s="534"/>
      <c r="S614" s="534"/>
      <c r="T614" s="534"/>
      <c r="U614" s="534"/>
      <c r="V614" s="534"/>
      <c r="W614" s="534"/>
      <c r="X614" s="534"/>
      <c r="Y614" s="534"/>
      <c r="Z614" s="534"/>
      <c r="AA614" s="534"/>
    </row>
    <row r="615" spans="1:27" ht="14.25" customHeight="1">
      <c r="A615" s="654"/>
      <c r="B615" s="654"/>
      <c r="C615" s="534"/>
      <c r="D615" s="534"/>
      <c r="E615" s="534"/>
      <c r="F615" s="654"/>
      <c r="G615" s="654"/>
      <c r="H615" s="654"/>
      <c r="I615" s="654"/>
      <c r="J615" s="655"/>
      <c r="K615" s="654"/>
      <c r="L615" s="654"/>
      <c r="M615" s="534"/>
      <c r="N615" s="534"/>
      <c r="O615" s="534"/>
      <c r="P615" s="534"/>
      <c r="Q615" s="534"/>
      <c r="R615" s="534"/>
      <c r="S615" s="534"/>
      <c r="T615" s="534"/>
      <c r="U615" s="534"/>
      <c r="V615" s="534"/>
      <c r="W615" s="534"/>
      <c r="X615" s="534"/>
      <c r="Y615" s="534"/>
      <c r="Z615" s="534"/>
      <c r="AA615" s="534"/>
    </row>
    <row r="616" spans="1:27" ht="14.25" customHeight="1">
      <c r="A616" s="654"/>
      <c r="B616" s="654"/>
      <c r="C616" s="534"/>
      <c r="D616" s="534"/>
      <c r="E616" s="534"/>
      <c r="F616" s="654"/>
      <c r="G616" s="654"/>
      <c r="H616" s="654"/>
      <c r="I616" s="654"/>
      <c r="J616" s="655"/>
      <c r="K616" s="654"/>
      <c r="L616" s="654"/>
      <c r="M616" s="534"/>
      <c r="N616" s="534"/>
      <c r="O616" s="534"/>
      <c r="P616" s="534"/>
      <c r="Q616" s="534"/>
      <c r="R616" s="534"/>
      <c r="S616" s="534"/>
      <c r="T616" s="534"/>
      <c r="U616" s="534"/>
      <c r="V616" s="534"/>
      <c r="W616" s="534"/>
      <c r="X616" s="534"/>
      <c r="Y616" s="534"/>
      <c r="Z616" s="534"/>
      <c r="AA616" s="534"/>
    </row>
    <row r="617" spans="1:27" ht="14.25" customHeight="1">
      <c r="A617" s="654"/>
      <c r="B617" s="654"/>
      <c r="C617" s="534"/>
      <c r="D617" s="534"/>
      <c r="E617" s="534"/>
      <c r="F617" s="654"/>
      <c r="G617" s="654"/>
      <c r="H617" s="654"/>
      <c r="I617" s="654"/>
      <c r="J617" s="655"/>
      <c r="K617" s="654"/>
      <c r="L617" s="654"/>
      <c r="M617" s="534"/>
      <c r="N617" s="534"/>
      <c r="O617" s="534"/>
      <c r="P617" s="534"/>
      <c r="Q617" s="534"/>
      <c r="R617" s="534"/>
      <c r="S617" s="534"/>
      <c r="T617" s="534"/>
      <c r="U617" s="534"/>
      <c r="V617" s="534"/>
      <c r="W617" s="534"/>
      <c r="X617" s="534"/>
      <c r="Y617" s="534"/>
      <c r="Z617" s="534"/>
      <c r="AA617" s="534"/>
    </row>
    <row r="618" spans="1:27" ht="14.25" customHeight="1">
      <c r="A618" s="654"/>
      <c r="B618" s="654"/>
      <c r="C618" s="534"/>
      <c r="D618" s="534"/>
      <c r="E618" s="534"/>
      <c r="F618" s="654"/>
      <c r="G618" s="654"/>
      <c r="H618" s="654"/>
      <c r="I618" s="654"/>
      <c r="J618" s="655"/>
      <c r="K618" s="654"/>
      <c r="L618" s="654"/>
      <c r="M618" s="534"/>
      <c r="N618" s="534"/>
      <c r="O618" s="534"/>
      <c r="P618" s="534"/>
      <c r="Q618" s="534"/>
      <c r="R618" s="534"/>
      <c r="S618" s="534"/>
      <c r="T618" s="534"/>
      <c r="U618" s="534"/>
      <c r="V618" s="534"/>
      <c r="W618" s="534"/>
      <c r="X618" s="534"/>
      <c r="Y618" s="534"/>
      <c r="Z618" s="534"/>
      <c r="AA618" s="534"/>
    </row>
    <row r="619" spans="1:27" ht="14.25" customHeight="1">
      <c r="A619" s="654"/>
      <c r="B619" s="654"/>
      <c r="C619" s="534"/>
      <c r="D619" s="534"/>
      <c r="E619" s="534"/>
      <c r="F619" s="654"/>
      <c r="G619" s="654"/>
      <c r="H619" s="654"/>
      <c r="I619" s="654"/>
      <c r="J619" s="655"/>
      <c r="K619" s="654"/>
      <c r="L619" s="654"/>
      <c r="M619" s="534"/>
      <c r="N619" s="534"/>
      <c r="O619" s="534"/>
      <c r="P619" s="534"/>
      <c r="Q619" s="534"/>
      <c r="R619" s="534"/>
      <c r="S619" s="534"/>
      <c r="T619" s="534"/>
      <c r="U619" s="534"/>
      <c r="V619" s="534"/>
      <c r="W619" s="534"/>
      <c r="X619" s="534"/>
      <c r="Y619" s="534"/>
      <c r="Z619" s="534"/>
      <c r="AA619" s="534"/>
    </row>
    <row r="620" spans="1:27" ht="14.25" customHeight="1">
      <c r="A620" s="654"/>
      <c r="B620" s="654"/>
      <c r="C620" s="534"/>
      <c r="D620" s="534"/>
      <c r="E620" s="534"/>
      <c r="F620" s="654"/>
      <c r="G620" s="654"/>
      <c r="H620" s="654"/>
      <c r="I620" s="654"/>
      <c r="J620" s="655"/>
      <c r="K620" s="654"/>
      <c r="L620" s="654"/>
      <c r="M620" s="534"/>
      <c r="N620" s="534"/>
      <c r="O620" s="534"/>
      <c r="P620" s="534"/>
      <c r="Q620" s="534"/>
      <c r="R620" s="534"/>
      <c r="S620" s="534"/>
      <c r="T620" s="534"/>
      <c r="U620" s="534"/>
      <c r="V620" s="534"/>
      <c r="W620" s="534"/>
      <c r="X620" s="534"/>
      <c r="Y620" s="534"/>
      <c r="Z620" s="534"/>
      <c r="AA620" s="534"/>
    </row>
    <row r="621" spans="1:27" ht="14.25" customHeight="1">
      <c r="A621" s="654"/>
      <c r="B621" s="654"/>
      <c r="C621" s="534"/>
      <c r="D621" s="534"/>
      <c r="E621" s="534"/>
      <c r="F621" s="654"/>
      <c r="G621" s="654"/>
      <c r="H621" s="654"/>
      <c r="I621" s="654"/>
      <c r="J621" s="655"/>
      <c r="K621" s="654"/>
      <c r="L621" s="654"/>
      <c r="M621" s="534"/>
      <c r="N621" s="534"/>
      <c r="O621" s="534"/>
      <c r="P621" s="534"/>
      <c r="Q621" s="534"/>
      <c r="R621" s="534"/>
      <c r="S621" s="534"/>
      <c r="T621" s="534"/>
      <c r="U621" s="534"/>
      <c r="V621" s="534"/>
      <c r="W621" s="534"/>
      <c r="X621" s="534"/>
      <c r="Y621" s="534"/>
      <c r="Z621" s="534"/>
      <c r="AA621" s="534"/>
    </row>
    <row r="622" spans="1:27" ht="14.25" customHeight="1">
      <c r="A622" s="654"/>
      <c r="B622" s="654"/>
      <c r="C622" s="534"/>
      <c r="D622" s="534"/>
      <c r="E622" s="534"/>
      <c r="F622" s="654"/>
      <c r="G622" s="654"/>
      <c r="H622" s="654"/>
      <c r="I622" s="654"/>
      <c r="J622" s="655"/>
      <c r="K622" s="654"/>
      <c r="L622" s="654"/>
      <c r="M622" s="534"/>
      <c r="N622" s="534"/>
      <c r="O622" s="534"/>
      <c r="P622" s="534"/>
      <c r="Q622" s="534"/>
      <c r="R622" s="534"/>
      <c r="S622" s="534"/>
      <c r="T622" s="534"/>
      <c r="U622" s="534"/>
      <c r="V622" s="534"/>
      <c r="W622" s="534"/>
      <c r="X622" s="534"/>
      <c r="Y622" s="534"/>
      <c r="Z622" s="534"/>
      <c r="AA622" s="534"/>
    </row>
    <row r="623" spans="1:27" ht="14.25" customHeight="1">
      <c r="A623" s="654"/>
      <c r="B623" s="654"/>
      <c r="C623" s="534"/>
      <c r="D623" s="534"/>
      <c r="E623" s="534"/>
      <c r="F623" s="654"/>
      <c r="G623" s="654"/>
      <c r="H623" s="654"/>
      <c r="I623" s="654"/>
      <c r="J623" s="655"/>
      <c r="K623" s="654"/>
      <c r="L623" s="654"/>
      <c r="M623" s="534"/>
      <c r="N623" s="534"/>
      <c r="O623" s="534"/>
      <c r="P623" s="534"/>
      <c r="Q623" s="534"/>
      <c r="R623" s="534"/>
      <c r="S623" s="534"/>
      <c r="T623" s="534"/>
      <c r="U623" s="534"/>
      <c r="V623" s="534"/>
      <c r="W623" s="534"/>
      <c r="X623" s="534"/>
      <c r="Y623" s="534"/>
      <c r="Z623" s="534"/>
      <c r="AA623" s="534"/>
    </row>
    <row r="624" spans="1:27" ht="14.25" customHeight="1">
      <c r="A624" s="654"/>
      <c r="B624" s="654"/>
      <c r="C624" s="534"/>
      <c r="D624" s="534"/>
      <c r="E624" s="534"/>
      <c r="F624" s="654"/>
      <c r="G624" s="654"/>
      <c r="H624" s="654"/>
      <c r="I624" s="654"/>
      <c r="J624" s="655"/>
      <c r="K624" s="654"/>
      <c r="L624" s="654"/>
      <c r="M624" s="534"/>
      <c r="N624" s="534"/>
      <c r="O624" s="534"/>
      <c r="P624" s="534"/>
      <c r="Q624" s="534"/>
      <c r="R624" s="534"/>
      <c r="S624" s="534"/>
      <c r="T624" s="534"/>
      <c r="U624" s="534"/>
      <c r="V624" s="534"/>
      <c r="W624" s="534"/>
      <c r="X624" s="534"/>
      <c r="Y624" s="534"/>
      <c r="Z624" s="534"/>
      <c r="AA624" s="534"/>
    </row>
    <row r="625" spans="1:27" ht="14.25" customHeight="1">
      <c r="A625" s="654"/>
      <c r="B625" s="654"/>
      <c r="C625" s="534"/>
      <c r="D625" s="534"/>
      <c r="E625" s="534"/>
      <c r="F625" s="654"/>
      <c r="G625" s="654"/>
      <c r="H625" s="654"/>
      <c r="I625" s="654"/>
      <c r="J625" s="655"/>
      <c r="K625" s="654"/>
      <c r="L625" s="654"/>
      <c r="M625" s="534"/>
      <c r="N625" s="534"/>
      <c r="O625" s="534"/>
      <c r="P625" s="534"/>
      <c r="Q625" s="534"/>
      <c r="R625" s="534"/>
      <c r="S625" s="534"/>
      <c r="T625" s="534"/>
      <c r="U625" s="534"/>
      <c r="V625" s="534"/>
      <c r="W625" s="534"/>
      <c r="X625" s="534"/>
      <c r="Y625" s="534"/>
      <c r="Z625" s="534"/>
      <c r="AA625" s="534"/>
    </row>
    <row r="626" spans="1:27" ht="14.25" customHeight="1">
      <c r="A626" s="654"/>
      <c r="B626" s="654"/>
      <c r="C626" s="534"/>
      <c r="D626" s="534"/>
      <c r="E626" s="534"/>
      <c r="F626" s="654"/>
      <c r="G626" s="654"/>
      <c r="H626" s="654"/>
      <c r="I626" s="654"/>
      <c r="J626" s="655"/>
      <c r="K626" s="654"/>
      <c r="L626" s="654"/>
      <c r="M626" s="534"/>
      <c r="N626" s="534"/>
      <c r="O626" s="534"/>
      <c r="P626" s="534"/>
      <c r="Q626" s="534"/>
      <c r="R626" s="534"/>
      <c r="S626" s="534"/>
      <c r="T626" s="534"/>
      <c r="U626" s="534"/>
      <c r="V626" s="534"/>
      <c r="W626" s="534"/>
      <c r="X626" s="534"/>
      <c r="Y626" s="534"/>
      <c r="Z626" s="534"/>
      <c r="AA626" s="534"/>
    </row>
    <row r="627" spans="1:27" ht="14.25" customHeight="1">
      <c r="A627" s="654"/>
      <c r="B627" s="654"/>
      <c r="C627" s="534"/>
      <c r="D627" s="534"/>
      <c r="E627" s="534"/>
      <c r="F627" s="654"/>
      <c r="G627" s="654"/>
      <c r="H627" s="654"/>
      <c r="I627" s="654"/>
      <c r="J627" s="655"/>
      <c r="K627" s="654"/>
      <c r="L627" s="654"/>
      <c r="M627" s="534"/>
      <c r="N627" s="534"/>
      <c r="O627" s="534"/>
      <c r="P627" s="534"/>
      <c r="Q627" s="534"/>
      <c r="R627" s="534"/>
      <c r="S627" s="534"/>
      <c r="T627" s="534"/>
      <c r="U627" s="534"/>
      <c r="V627" s="534"/>
      <c r="W627" s="534"/>
      <c r="X627" s="534"/>
      <c r="Y627" s="534"/>
      <c r="Z627" s="534"/>
      <c r="AA627" s="534"/>
    </row>
    <row r="628" spans="1:27" ht="14.25" customHeight="1">
      <c r="A628" s="654"/>
      <c r="B628" s="654"/>
      <c r="C628" s="534"/>
      <c r="D628" s="534"/>
      <c r="E628" s="534"/>
      <c r="F628" s="654"/>
      <c r="G628" s="654"/>
      <c r="H628" s="654"/>
      <c r="I628" s="654"/>
      <c r="J628" s="655"/>
      <c r="K628" s="654"/>
      <c r="L628" s="654"/>
      <c r="M628" s="534"/>
      <c r="N628" s="534"/>
      <c r="O628" s="534"/>
      <c r="P628" s="534"/>
      <c r="Q628" s="534"/>
      <c r="R628" s="534"/>
      <c r="S628" s="534"/>
      <c r="T628" s="534"/>
      <c r="U628" s="534"/>
      <c r="V628" s="534"/>
      <c r="W628" s="534"/>
      <c r="X628" s="534"/>
      <c r="Y628" s="534"/>
      <c r="Z628" s="534"/>
      <c r="AA628" s="534"/>
    </row>
    <row r="629" spans="1:27" ht="14.25" customHeight="1">
      <c r="A629" s="654"/>
      <c r="B629" s="654"/>
      <c r="C629" s="534"/>
      <c r="D629" s="534"/>
      <c r="E629" s="534"/>
      <c r="F629" s="654"/>
      <c r="G629" s="654"/>
      <c r="H629" s="654"/>
      <c r="I629" s="654"/>
      <c r="J629" s="655"/>
      <c r="K629" s="654"/>
      <c r="L629" s="654"/>
      <c r="M629" s="534"/>
      <c r="N629" s="534"/>
      <c r="O629" s="534"/>
      <c r="P629" s="534"/>
      <c r="Q629" s="534"/>
      <c r="R629" s="534"/>
      <c r="S629" s="534"/>
      <c r="T629" s="534"/>
      <c r="U629" s="534"/>
      <c r="V629" s="534"/>
      <c r="W629" s="534"/>
      <c r="X629" s="534"/>
      <c r="Y629" s="534"/>
      <c r="Z629" s="534"/>
      <c r="AA629" s="534"/>
    </row>
    <row r="630" spans="1:27" ht="14.25" customHeight="1">
      <c r="A630" s="654"/>
      <c r="B630" s="654"/>
      <c r="C630" s="534"/>
      <c r="D630" s="534"/>
      <c r="E630" s="534"/>
      <c r="F630" s="654"/>
      <c r="G630" s="654"/>
      <c r="H630" s="654"/>
      <c r="I630" s="654"/>
      <c r="J630" s="655"/>
      <c r="K630" s="654"/>
      <c r="L630" s="654"/>
      <c r="M630" s="534"/>
      <c r="N630" s="534"/>
      <c r="O630" s="534"/>
      <c r="P630" s="534"/>
      <c r="Q630" s="534"/>
      <c r="R630" s="534"/>
      <c r="S630" s="534"/>
      <c r="T630" s="534"/>
      <c r="U630" s="534"/>
      <c r="V630" s="534"/>
      <c r="W630" s="534"/>
      <c r="X630" s="534"/>
      <c r="Y630" s="534"/>
      <c r="Z630" s="534"/>
      <c r="AA630" s="534"/>
    </row>
    <row r="631" spans="1:27" ht="14.25" customHeight="1">
      <c r="A631" s="654"/>
      <c r="B631" s="654"/>
      <c r="C631" s="534"/>
      <c r="D631" s="534"/>
      <c r="E631" s="534"/>
      <c r="F631" s="654"/>
      <c r="G631" s="654"/>
      <c r="H631" s="654"/>
      <c r="I631" s="654"/>
      <c r="J631" s="655"/>
      <c r="K631" s="654"/>
      <c r="L631" s="654"/>
      <c r="M631" s="534"/>
      <c r="N631" s="534"/>
      <c r="O631" s="534"/>
      <c r="P631" s="534"/>
      <c r="Q631" s="534"/>
      <c r="R631" s="534"/>
      <c r="S631" s="534"/>
      <c r="T631" s="534"/>
      <c r="U631" s="534"/>
      <c r="V631" s="534"/>
      <c r="W631" s="534"/>
      <c r="X631" s="534"/>
      <c r="Y631" s="534"/>
      <c r="Z631" s="534"/>
      <c r="AA631" s="534"/>
    </row>
    <row r="632" spans="1:27" ht="14.25" customHeight="1">
      <c r="A632" s="654"/>
      <c r="B632" s="654"/>
      <c r="C632" s="534"/>
      <c r="D632" s="534"/>
      <c r="E632" s="534"/>
      <c r="F632" s="654"/>
      <c r="G632" s="654"/>
      <c r="H632" s="654"/>
      <c r="I632" s="654"/>
      <c r="J632" s="655"/>
      <c r="K632" s="654"/>
      <c r="L632" s="654"/>
      <c r="M632" s="534"/>
      <c r="N632" s="534"/>
      <c r="O632" s="534"/>
      <c r="P632" s="534"/>
      <c r="Q632" s="534"/>
      <c r="R632" s="534"/>
      <c r="S632" s="534"/>
      <c r="T632" s="534"/>
      <c r="U632" s="534"/>
      <c r="V632" s="534"/>
      <c r="W632" s="534"/>
      <c r="X632" s="534"/>
      <c r="Y632" s="534"/>
      <c r="Z632" s="534"/>
      <c r="AA632" s="534"/>
    </row>
    <row r="633" spans="1:27" ht="14.25" customHeight="1">
      <c r="A633" s="654"/>
      <c r="B633" s="654"/>
      <c r="C633" s="534"/>
      <c r="D633" s="534"/>
      <c r="E633" s="534"/>
      <c r="F633" s="654"/>
      <c r="G633" s="654"/>
      <c r="H633" s="654"/>
      <c r="I633" s="654"/>
      <c r="J633" s="655"/>
      <c r="K633" s="654"/>
      <c r="L633" s="654"/>
      <c r="M633" s="534"/>
      <c r="N633" s="534"/>
      <c r="O633" s="534"/>
      <c r="P633" s="534"/>
      <c r="Q633" s="534"/>
      <c r="R633" s="534"/>
      <c r="S633" s="534"/>
      <c r="T633" s="534"/>
      <c r="U633" s="534"/>
      <c r="V633" s="534"/>
      <c r="W633" s="534"/>
      <c r="X633" s="534"/>
      <c r="Y633" s="534"/>
      <c r="Z633" s="534"/>
      <c r="AA633" s="534"/>
    </row>
    <row r="634" spans="1:27" ht="14.25" customHeight="1">
      <c r="A634" s="654"/>
      <c r="B634" s="654"/>
      <c r="C634" s="534"/>
      <c r="D634" s="534"/>
      <c r="E634" s="534"/>
      <c r="F634" s="654"/>
      <c r="G634" s="654"/>
      <c r="H634" s="654"/>
      <c r="I634" s="654"/>
      <c r="J634" s="655"/>
      <c r="K634" s="654"/>
      <c r="L634" s="654"/>
      <c r="M634" s="534"/>
      <c r="N634" s="534"/>
      <c r="O634" s="534"/>
      <c r="P634" s="534"/>
      <c r="Q634" s="534"/>
      <c r="R634" s="534"/>
      <c r="S634" s="534"/>
      <c r="T634" s="534"/>
      <c r="U634" s="534"/>
      <c r="V634" s="534"/>
      <c r="W634" s="534"/>
      <c r="X634" s="534"/>
      <c r="Y634" s="534"/>
      <c r="Z634" s="534"/>
      <c r="AA634" s="534"/>
    </row>
    <row r="635" spans="1:27" ht="14.25" customHeight="1">
      <c r="A635" s="654"/>
      <c r="B635" s="654"/>
      <c r="C635" s="534"/>
      <c r="D635" s="534"/>
      <c r="E635" s="534"/>
      <c r="F635" s="654"/>
      <c r="G635" s="654"/>
      <c r="H635" s="654"/>
      <c r="I635" s="654"/>
      <c r="J635" s="655"/>
      <c r="K635" s="654"/>
      <c r="L635" s="654"/>
      <c r="M635" s="534"/>
      <c r="N635" s="534"/>
      <c r="O635" s="534"/>
      <c r="P635" s="534"/>
      <c r="Q635" s="534"/>
      <c r="R635" s="534"/>
      <c r="S635" s="534"/>
      <c r="T635" s="534"/>
      <c r="U635" s="534"/>
      <c r="V635" s="534"/>
      <c r="W635" s="534"/>
      <c r="X635" s="534"/>
      <c r="Y635" s="534"/>
      <c r="Z635" s="534"/>
      <c r="AA635" s="534"/>
    </row>
    <row r="636" spans="1:27" ht="14.25" customHeight="1">
      <c r="A636" s="654"/>
      <c r="B636" s="654"/>
      <c r="C636" s="534"/>
      <c r="D636" s="534"/>
      <c r="E636" s="534"/>
      <c r="F636" s="654"/>
      <c r="G636" s="654"/>
      <c r="H636" s="654"/>
      <c r="I636" s="654"/>
      <c r="J636" s="655"/>
      <c r="K636" s="654"/>
      <c r="L636" s="654"/>
      <c r="M636" s="534"/>
      <c r="N636" s="534"/>
      <c r="O636" s="534"/>
      <c r="P636" s="534"/>
      <c r="Q636" s="534"/>
      <c r="R636" s="534"/>
      <c r="S636" s="534"/>
      <c r="T636" s="534"/>
      <c r="U636" s="534"/>
      <c r="V636" s="534"/>
      <c r="W636" s="534"/>
      <c r="X636" s="534"/>
      <c r="Y636" s="534"/>
      <c r="Z636" s="534"/>
      <c r="AA636" s="534"/>
    </row>
    <row r="637" spans="1:27" ht="14.25" customHeight="1">
      <c r="A637" s="654"/>
      <c r="B637" s="654"/>
      <c r="C637" s="534"/>
      <c r="D637" s="534"/>
      <c r="E637" s="534"/>
      <c r="F637" s="654"/>
      <c r="G637" s="654"/>
      <c r="H637" s="654"/>
      <c r="I637" s="654"/>
      <c r="J637" s="655"/>
      <c r="K637" s="654"/>
      <c r="L637" s="654"/>
      <c r="M637" s="534"/>
      <c r="N637" s="534"/>
      <c r="O637" s="534"/>
      <c r="P637" s="534"/>
      <c r="Q637" s="534"/>
      <c r="R637" s="534"/>
      <c r="S637" s="534"/>
      <c r="T637" s="534"/>
      <c r="U637" s="534"/>
      <c r="V637" s="534"/>
      <c r="W637" s="534"/>
      <c r="X637" s="534"/>
      <c r="Y637" s="534"/>
      <c r="Z637" s="534"/>
      <c r="AA637" s="534"/>
    </row>
    <row r="638" spans="1:27" ht="14.25" customHeight="1">
      <c r="A638" s="654"/>
      <c r="B638" s="654"/>
      <c r="C638" s="534"/>
      <c r="D638" s="534"/>
      <c r="E638" s="534"/>
      <c r="F638" s="654"/>
      <c r="G638" s="654"/>
      <c r="H638" s="654"/>
      <c r="I638" s="654"/>
      <c r="J638" s="655"/>
      <c r="K638" s="654"/>
      <c r="L638" s="654"/>
      <c r="M638" s="534"/>
      <c r="N638" s="534"/>
      <c r="O638" s="534"/>
      <c r="P638" s="534"/>
      <c r="Q638" s="534"/>
      <c r="R638" s="534"/>
      <c r="S638" s="534"/>
      <c r="T638" s="534"/>
      <c r="U638" s="534"/>
      <c r="V638" s="534"/>
      <c r="W638" s="534"/>
      <c r="X638" s="534"/>
      <c r="Y638" s="534"/>
      <c r="Z638" s="534"/>
      <c r="AA638" s="534"/>
    </row>
    <row r="639" spans="1:27" ht="14.25" customHeight="1">
      <c r="A639" s="654"/>
      <c r="B639" s="654"/>
      <c r="C639" s="534"/>
      <c r="D639" s="534"/>
      <c r="E639" s="534"/>
      <c r="F639" s="654"/>
      <c r="G639" s="654"/>
      <c r="H639" s="654"/>
      <c r="I639" s="654"/>
      <c r="J639" s="655"/>
      <c r="K639" s="654"/>
      <c r="L639" s="654"/>
      <c r="M639" s="534"/>
      <c r="N639" s="534"/>
      <c r="O639" s="534"/>
      <c r="P639" s="534"/>
      <c r="Q639" s="534"/>
      <c r="R639" s="534"/>
      <c r="S639" s="534"/>
      <c r="T639" s="534"/>
      <c r="U639" s="534"/>
      <c r="V639" s="534"/>
      <c r="W639" s="534"/>
      <c r="X639" s="534"/>
      <c r="Y639" s="534"/>
      <c r="Z639" s="534"/>
      <c r="AA639" s="534"/>
    </row>
    <row r="640" spans="1:27" ht="14.25" customHeight="1">
      <c r="A640" s="654"/>
      <c r="B640" s="654"/>
      <c r="C640" s="534"/>
      <c r="D640" s="534"/>
      <c r="E640" s="534"/>
      <c r="F640" s="654"/>
      <c r="G640" s="654"/>
      <c r="H640" s="654"/>
      <c r="I640" s="654"/>
      <c r="J640" s="655"/>
      <c r="K640" s="654"/>
      <c r="L640" s="654"/>
      <c r="M640" s="534"/>
      <c r="N640" s="534"/>
      <c r="O640" s="534"/>
      <c r="P640" s="534"/>
      <c r="Q640" s="534"/>
      <c r="R640" s="534"/>
      <c r="S640" s="534"/>
      <c r="T640" s="534"/>
      <c r="U640" s="534"/>
      <c r="V640" s="534"/>
      <c r="W640" s="534"/>
      <c r="X640" s="534"/>
      <c r="Y640" s="534"/>
      <c r="Z640" s="534"/>
      <c r="AA640" s="534"/>
    </row>
    <row r="641" spans="1:27" ht="14.25" customHeight="1">
      <c r="A641" s="654"/>
      <c r="B641" s="654"/>
      <c r="C641" s="534"/>
      <c r="D641" s="534"/>
      <c r="E641" s="534"/>
      <c r="F641" s="654"/>
      <c r="G641" s="654"/>
      <c r="H641" s="654"/>
      <c r="I641" s="654"/>
      <c r="J641" s="655"/>
      <c r="K641" s="654"/>
      <c r="L641" s="654"/>
      <c r="M641" s="534"/>
      <c r="N641" s="534"/>
      <c r="O641" s="534"/>
      <c r="P641" s="534"/>
      <c r="Q641" s="534"/>
      <c r="R641" s="534"/>
      <c r="S641" s="534"/>
      <c r="T641" s="534"/>
      <c r="U641" s="534"/>
      <c r="V641" s="534"/>
      <c r="W641" s="534"/>
      <c r="X641" s="534"/>
      <c r="Y641" s="534"/>
      <c r="Z641" s="534"/>
      <c r="AA641" s="534"/>
    </row>
    <row r="642" spans="1:27" ht="14.25" customHeight="1">
      <c r="A642" s="654"/>
      <c r="B642" s="654"/>
      <c r="C642" s="534"/>
      <c r="D642" s="534"/>
      <c r="E642" s="534"/>
      <c r="F642" s="654"/>
      <c r="G642" s="654"/>
      <c r="H642" s="654"/>
      <c r="I642" s="654"/>
      <c r="J642" s="655"/>
      <c r="K642" s="654"/>
      <c r="L642" s="654"/>
      <c r="M642" s="534"/>
      <c r="N642" s="534"/>
      <c r="O642" s="534"/>
      <c r="P642" s="534"/>
      <c r="Q642" s="534"/>
      <c r="R642" s="534"/>
      <c r="S642" s="534"/>
      <c r="T642" s="534"/>
      <c r="U642" s="534"/>
      <c r="V642" s="534"/>
      <c r="W642" s="534"/>
      <c r="X642" s="534"/>
      <c r="Y642" s="534"/>
      <c r="Z642" s="534"/>
      <c r="AA642" s="534"/>
    </row>
    <row r="643" spans="1:27" ht="14.25" customHeight="1">
      <c r="A643" s="654"/>
      <c r="B643" s="654"/>
      <c r="C643" s="534"/>
      <c r="D643" s="534"/>
      <c r="E643" s="534"/>
      <c r="F643" s="654"/>
      <c r="G643" s="654"/>
      <c r="H643" s="654"/>
      <c r="I643" s="654"/>
      <c r="J643" s="655"/>
      <c r="K643" s="654"/>
      <c r="L643" s="654"/>
      <c r="M643" s="534"/>
      <c r="N643" s="534"/>
      <c r="O643" s="534"/>
      <c r="P643" s="534"/>
      <c r="Q643" s="534"/>
      <c r="R643" s="534"/>
      <c r="S643" s="534"/>
      <c r="T643" s="534"/>
      <c r="U643" s="534"/>
      <c r="V643" s="534"/>
      <c r="W643" s="534"/>
      <c r="X643" s="534"/>
      <c r="Y643" s="534"/>
      <c r="Z643" s="534"/>
      <c r="AA643" s="534"/>
    </row>
    <row r="644" spans="1:27" ht="14.25" customHeight="1">
      <c r="A644" s="654"/>
      <c r="B644" s="654"/>
      <c r="C644" s="534"/>
      <c r="D644" s="534"/>
      <c r="E644" s="534"/>
      <c r="F644" s="654"/>
      <c r="G644" s="654"/>
      <c r="H644" s="654"/>
      <c r="I644" s="654"/>
      <c r="J644" s="655"/>
      <c r="K644" s="654"/>
      <c r="L644" s="654"/>
      <c r="M644" s="534"/>
      <c r="N644" s="534"/>
      <c r="O644" s="534"/>
      <c r="P644" s="534"/>
      <c r="Q644" s="534"/>
      <c r="R644" s="534"/>
      <c r="S644" s="534"/>
      <c r="T644" s="534"/>
      <c r="U644" s="534"/>
      <c r="V644" s="534"/>
      <c r="W644" s="534"/>
      <c r="X644" s="534"/>
      <c r="Y644" s="534"/>
      <c r="Z644" s="534"/>
      <c r="AA644" s="534"/>
    </row>
    <row r="645" spans="1:27" ht="14.25" customHeight="1">
      <c r="A645" s="654"/>
      <c r="B645" s="654"/>
      <c r="C645" s="534"/>
      <c r="D645" s="534"/>
      <c r="E645" s="534"/>
      <c r="F645" s="654"/>
      <c r="G645" s="654"/>
      <c r="H645" s="654"/>
      <c r="I645" s="654"/>
      <c r="J645" s="655"/>
      <c r="K645" s="654"/>
      <c r="L645" s="654"/>
      <c r="M645" s="534"/>
      <c r="N645" s="534"/>
      <c r="O645" s="534"/>
      <c r="P645" s="534"/>
      <c r="Q645" s="534"/>
      <c r="R645" s="534"/>
      <c r="S645" s="534"/>
      <c r="T645" s="534"/>
      <c r="U645" s="534"/>
      <c r="V645" s="534"/>
      <c r="W645" s="534"/>
      <c r="X645" s="534"/>
      <c r="Y645" s="534"/>
      <c r="Z645" s="534"/>
      <c r="AA645" s="534"/>
    </row>
    <row r="646" spans="1:27" ht="14.25" customHeight="1">
      <c r="A646" s="654"/>
      <c r="B646" s="654"/>
      <c r="C646" s="534"/>
      <c r="D646" s="534"/>
      <c r="E646" s="534"/>
      <c r="F646" s="654"/>
      <c r="G646" s="654"/>
      <c r="H646" s="654"/>
      <c r="I646" s="654"/>
      <c r="J646" s="655"/>
      <c r="K646" s="654"/>
      <c r="L646" s="654"/>
      <c r="M646" s="534"/>
      <c r="N646" s="534"/>
      <c r="O646" s="534"/>
      <c r="P646" s="534"/>
      <c r="Q646" s="534"/>
      <c r="R646" s="534"/>
      <c r="S646" s="534"/>
      <c r="T646" s="534"/>
      <c r="U646" s="534"/>
      <c r="V646" s="534"/>
      <c r="W646" s="534"/>
      <c r="X646" s="534"/>
      <c r="Y646" s="534"/>
      <c r="Z646" s="534"/>
      <c r="AA646" s="534"/>
    </row>
    <row r="647" spans="1:27" ht="14.25" customHeight="1">
      <c r="A647" s="654"/>
      <c r="B647" s="654"/>
      <c r="C647" s="534"/>
      <c r="D647" s="534"/>
      <c r="E647" s="534"/>
      <c r="F647" s="654"/>
      <c r="G647" s="654"/>
      <c r="H647" s="654"/>
      <c r="I647" s="654"/>
      <c r="J647" s="655"/>
      <c r="K647" s="654"/>
      <c r="L647" s="654"/>
      <c r="M647" s="534"/>
      <c r="N647" s="534"/>
      <c r="O647" s="534"/>
      <c r="P647" s="534"/>
      <c r="Q647" s="534"/>
      <c r="R647" s="534"/>
      <c r="S647" s="534"/>
      <c r="T647" s="534"/>
      <c r="U647" s="534"/>
      <c r="V647" s="534"/>
      <c r="W647" s="534"/>
      <c r="X647" s="534"/>
      <c r="Y647" s="534"/>
      <c r="Z647" s="534"/>
      <c r="AA647" s="534"/>
    </row>
    <row r="648" spans="1:27" ht="14.25" customHeight="1">
      <c r="A648" s="654"/>
      <c r="B648" s="654"/>
      <c r="C648" s="534"/>
      <c r="D648" s="534"/>
      <c r="E648" s="534"/>
      <c r="F648" s="654"/>
      <c r="G648" s="654"/>
      <c r="H648" s="654"/>
      <c r="I648" s="654"/>
      <c r="J648" s="655"/>
      <c r="K648" s="654"/>
      <c r="L648" s="654"/>
      <c r="M648" s="534"/>
      <c r="N648" s="534"/>
      <c r="O648" s="534"/>
      <c r="P648" s="534"/>
      <c r="Q648" s="534"/>
      <c r="R648" s="534"/>
      <c r="S648" s="534"/>
      <c r="T648" s="534"/>
      <c r="U648" s="534"/>
      <c r="V648" s="534"/>
      <c r="W648" s="534"/>
      <c r="X648" s="534"/>
      <c r="Y648" s="534"/>
      <c r="Z648" s="534"/>
      <c r="AA648" s="534"/>
    </row>
    <row r="649" spans="1:27" ht="14.25" customHeight="1">
      <c r="A649" s="654"/>
      <c r="B649" s="654"/>
      <c r="C649" s="534"/>
      <c r="D649" s="534"/>
      <c r="E649" s="534"/>
      <c r="F649" s="654"/>
      <c r="G649" s="654"/>
      <c r="H649" s="654"/>
      <c r="I649" s="654"/>
      <c r="J649" s="655"/>
      <c r="K649" s="654"/>
      <c r="L649" s="654"/>
      <c r="M649" s="534"/>
      <c r="N649" s="534"/>
      <c r="O649" s="534"/>
      <c r="P649" s="534"/>
      <c r="Q649" s="534"/>
      <c r="R649" s="534"/>
      <c r="S649" s="534"/>
      <c r="T649" s="534"/>
      <c r="U649" s="534"/>
      <c r="V649" s="534"/>
      <c r="W649" s="534"/>
      <c r="X649" s="534"/>
      <c r="Y649" s="534"/>
      <c r="Z649" s="534"/>
      <c r="AA649" s="534"/>
    </row>
    <row r="650" spans="1:27" ht="14.25" customHeight="1">
      <c r="A650" s="654"/>
      <c r="B650" s="654"/>
      <c r="C650" s="534"/>
      <c r="D650" s="534"/>
      <c r="E650" s="534"/>
      <c r="F650" s="654"/>
      <c r="G650" s="654"/>
      <c r="H650" s="654"/>
      <c r="I650" s="654"/>
      <c r="J650" s="655"/>
      <c r="K650" s="654"/>
      <c r="L650" s="654"/>
      <c r="M650" s="534"/>
      <c r="N650" s="534"/>
      <c r="O650" s="534"/>
      <c r="P650" s="534"/>
      <c r="Q650" s="534"/>
      <c r="R650" s="534"/>
      <c r="S650" s="534"/>
      <c r="T650" s="534"/>
      <c r="U650" s="534"/>
      <c r="V650" s="534"/>
      <c r="W650" s="534"/>
      <c r="X650" s="534"/>
      <c r="Y650" s="534"/>
      <c r="Z650" s="534"/>
      <c r="AA650" s="534"/>
    </row>
    <row r="651" spans="1:27" ht="14.25" customHeight="1">
      <c r="A651" s="654"/>
      <c r="B651" s="654"/>
      <c r="C651" s="534"/>
      <c r="D651" s="534"/>
      <c r="E651" s="534"/>
      <c r="F651" s="654"/>
      <c r="G651" s="654"/>
      <c r="H651" s="654"/>
      <c r="I651" s="654"/>
      <c r="J651" s="655"/>
      <c r="K651" s="654"/>
      <c r="L651" s="654"/>
      <c r="M651" s="534"/>
      <c r="N651" s="534"/>
      <c r="O651" s="534"/>
      <c r="P651" s="534"/>
      <c r="Q651" s="534"/>
      <c r="R651" s="534"/>
      <c r="S651" s="534"/>
      <c r="T651" s="534"/>
      <c r="U651" s="534"/>
      <c r="V651" s="534"/>
      <c r="W651" s="534"/>
      <c r="X651" s="534"/>
      <c r="Y651" s="534"/>
      <c r="Z651" s="534"/>
      <c r="AA651" s="534"/>
    </row>
    <row r="652" spans="1:27" ht="14.25" customHeight="1">
      <c r="A652" s="654"/>
      <c r="B652" s="654"/>
      <c r="C652" s="534"/>
      <c r="D652" s="534"/>
      <c r="E652" s="534"/>
      <c r="F652" s="654"/>
      <c r="G652" s="654"/>
      <c r="H652" s="654"/>
      <c r="I652" s="654"/>
      <c r="J652" s="655"/>
      <c r="K652" s="654"/>
      <c r="L652" s="654"/>
      <c r="M652" s="534"/>
      <c r="N652" s="534"/>
      <c r="O652" s="534"/>
      <c r="P652" s="534"/>
      <c r="Q652" s="534"/>
      <c r="R652" s="534"/>
      <c r="S652" s="534"/>
      <c r="T652" s="534"/>
      <c r="U652" s="534"/>
      <c r="V652" s="534"/>
      <c r="W652" s="534"/>
      <c r="X652" s="534"/>
      <c r="Y652" s="534"/>
      <c r="Z652" s="534"/>
      <c r="AA652" s="534"/>
    </row>
    <row r="653" spans="1:27" ht="14.25" customHeight="1">
      <c r="A653" s="654"/>
      <c r="B653" s="654"/>
      <c r="C653" s="534"/>
      <c r="D653" s="534"/>
      <c r="E653" s="534"/>
      <c r="F653" s="654"/>
      <c r="G653" s="654"/>
      <c r="H653" s="654"/>
      <c r="I653" s="654"/>
      <c r="J653" s="655"/>
      <c r="K653" s="654"/>
      <c r="L653" s="654"/>
      <c r="M653" s="534"/>
      <c r="N653" s="534"/>
      <c r="O653" s="534"/>
      <c r="P653" s="534"/>
      <c r="Q653" s="534"/>
      <c r="R653" s="534"/>
      <c r="S653" s="534"/>
      <c r="T653" s="534"/>
      <c r="U653" s="534"/>
      <c r="V653" s="534"/>
      <c r="W653" s="534"/>
      <c r="X653" s="534"/>
      <c r="Y653" s="534"/>
      <c r="Z653" s="534"/>
      <c r="AA653" s="534"/>
    </row>
    <row r="654" spans="1:27" ht="14.25" customHeight="1">
      <c r="A654" s="654"/>
      <c r="B654" s="654"/>
      <c r="C654" s="534"/>
      <c r="D654" s="534"/>
      <c r="E654" s="534"/>
      <c r="F654" s="654"/>
      <c r="G654" s="654"/>
      <c r="H654" s="654"/>
      <c r="I654" s="654"/>
      <c r="J654" s="655"/>
      <c r="K654" s="654"/>
      <c r="L654" s="654"/>
      <c r="M654" s="534"/>
      <c r="N654" s="534"/>
      <c r="O654" s="534"/>
      <c r="P654" s="534"/>
      <c r="Q654" s="534"/>
      <c r="R654" s="534"/>
      <c r="S654" s="534"/>
      <c r="T654" s="534"/>
      <c r="U654" s="534"/>
      <c r="V654" s="534"/>
      <c r="W654" s="534"/>
      <c r="X654" s="534"/>
      <c r="Y654" s="534"/>
      <c r="Z654" s="534"/>
      <c r="AA654" s="534"/>
    </row>
    <row r="655" spans="1:27" ht="14.25" customHeight="1">
      <c r="A655" s="654"/>
      <c r="B655" s="654"/>
      <c r="C655" s="534"/>
      <c r="D655" s="534"/>
      <c r="E655" s="534"/>
      <c r="F655" s="654"/>
      <c r="G655" s="654"/>
      <c r="H655" s="654"/>
      <c r="I655" s="654"/>
      <c r="J655" s="655"/>
      <c r="K655" s="654"/>
      <c r="L655" s="654"/>
      <c r="M655" s="534"/>
      <c r="N655" s="534"/>
      <c r="O655" s="534"/>
      <c r="P655" s="534"/>
      <c r="Q655" s="534"/>
      <c r="R655" s="534"/>
      <c r="S655" s="534"/>
      <c r="T655" s="534"/>
      <c r="U655" s="534"/>
      <c r="V655" s="534"/>
      <c r="W655" s="534"/>
      <c r="X655" s="534"/>
      <c r="Y655" s="534"/>
      <c r="Z655" s="534"/>
      <c r="AA655" s="534"/>
    </row>
    <row r="656" spans="1:27" ht="14.25" customHeight="1">
      <c r="A656" s="654"/>
      <c r="B656" s="654"/>
      <c r="C656" s="534"/>
      <c r="D656" s="534"/>
      <c r="E656" s="534"/>
      <c r="F656" s="654"/>
      <c r="G656" s="654"/>
      <c r="H656" s="654"/>
      <c r="I656" s="654"/>
      <c r="J656" s="655"/>
      <c r="K656" s="654"/>
      <c r="L656" s="654"/>
      <c r="M656" s="534"/>
      <c r="N656" s="534"/>
      <c r="O656" s="534"/>
      <c r="P656" s="534"/>
      <c r="Q656" s="534"/>
      <c r="R656" s="534"/>
      <c r="S656" s="534"/>
      <c r="T656" s="534"/>
      <c r="U656" s="534"/>
      <c r="V656" s="534"/>
      <c r="W656" s="534"/>
      <c r="X656" s="534"/>
      <c r="Y656" s="534"/>
      <c r="Z656" s="534"/>
      <c r="AA656" s="534"/>
    </row>
    <row r="657" spans="1:27" ht="14.25" customHeight="1">
      <c r="A657" s="654"/>
      <c r="B657" s="654"/>
      <c r="C657" s="534"/>
      <c r="D657" s="534"/>
      <c r="E657" s="534"/>
      <c r="F657" s="654"/>
      <c r="G657" s="654"/>
      <c r="H657" s="654"/>
      <c r="I657" s="654"/>
      <c r="J657" s="655"/>
      <c r="K657" s="654"/>
      <c r="L657" s="654"/>
      <c r="M657" s="534"/>
      <c r="N657" s="534"/>
      <c r="O657" s="534"/>
      <c r="P657" s="534"/>
      <c r="Q657" s="534"/>
      <c r="R657" s="534"/>
      <c r="S657" s="534"/>
      <c r="T657" s="534"/>
      <c r="U657" s="534"/>
      <c r="V657" s="534"/>
      <c r="W657" s="534"/>
      <c r="X657" s="534"/>
      <c r="Y657" s="534"/>
      <c r="Z657" s="534"/>
      <c r="AA657" s="534"/>
    </row>
    <row r="658" spans="1:27" ht="14.25" customHeight="1">
      <c r="A658" s="654"/>
      <c r="B658" s="654"/>
      <c r="C658" s="534"/>
      <c r="D658" s="534"/>
      <c r="E658" s="534"/>
      <c r="F658" s="654"/>
      <c r="G658" s="654"/>
      <c r="H658" s="654"/>
      <c r="I658" s="654"/>
      <c r="J658" s="655"/>
      <c r="K658" s="654"/>
      <c r="L658" s="654"/>
      <c r="M658" s="534"/>
      <c r="N658" s="534"/>
      <c r="O658" s="534"/>
      <c r="P658" s="534"/>
      <c r="Q658" s="534"/>
      <c r="R658" s="534"/>
      <c r="S658" s="534"/>
      <c r="T658" s="534"/>
      <c r="U658" s="534"/>
      <c r="V658" s="534"/>
      <c r="W658" s="534"/>
      <c r="X658" s="534"/>
      <c r="Y658" s="534"/>
      <c r="Z658" s="534"/>
      <c r="AA658" s="534"/>
    </row>
    <row r="659" spans="1:27" ht="14.25" customHeight="1">
      <c r="A659" s="654"/>
      <c r="B659" s="654"/>
      <c r="C659" s="534"/>
      <c r="D659" s="534"/>
      <c r="E659" s="534"/>
      <c r="F659" s="654"/>
      <c r="G659" s="654"/>
      <c r="H659" s="654"/>
      <c r="I659" s="654"/>
      <c r="J659" s="655"/>
      <c r="K659" s="654"/>
      <c r="L659" s="654"/>
      <c r="M659" s="534"/>
      <c r="N659" s="534"/>
      <c r="O659" s="534"/>
      <c r="P659" s="534"/>
      <c r="Q659" s="534"/>
      <c r="R659" s="534"/>
      <c r="S659" s="534"/>
      <c r="T659" s="534"/>
      <c r="U659" s="534"/>
      <c r="V659" s="534"/>
      <c r="W659" s="534"/>
      <c r="X659" s="534"/>
      <c r="Y659" s="534"/>
      <c r="Z659" s="534"/>
      <c r="AA659" s="534"/>
    </row>
    <row r="660" spans="1:27" ht="14.25" customHeight="1">
      <c r="A660" s="654"/>
      <c r="B660" s="654"/>
      <c r="C660" s="534"/>
      <c r="D660" s="534"/>
      <c r="E660" s="534"/>
      <c r="F660" s="654"/>
      <c r="G660" s="654"/>
      <c r="H660" s="654"/>
      <c r="I660" s="654"/>
      <c r="J660" s="655"/>
      <c r="K660" s="654"/>
      <c r="L660" s="654"/>
      <c r="M660" s="534"/>
      <c r="N660" s="534"/>
      <c r="O660" s="534"/>
      <c r="P660" s="534"/>
      <c r="Q660" s="534"/>
      <c r="R660" s="534"/>
      <c r="S660" s="534"/>
      <c r="T660" s="534"/>
      <c r="U660" s="534"/>
      <c r="V660" s="534"/>
      <c r="W660" s="534"/>
      <c r="X660" s="534"/>
      <c r="Y660" s="534"/>
      <c r="Z660" s="534"/>
      <c r="AA660" s="534"/>
    </row>
    <row r="661" spans="1:27" ht="14.25" customHeight="1">
      <c r="A661" s="654"/>
      <c r="B661" s="654"/>
      <c r="C661" s="534"/>
      <c r="D661" s="534"/>
      <c r="E661" s="534"/>
      <c r="F661" s="654"/>
      <c r="G661" s="654"/>
      <c r="H661" s="654"/>
      <c r="I661" s="654"/>
      <c r="J661" s="655"/>
      <c r="K661" s="654"/>
      <c r="L661" s="654"/>
      <c r="M661" s="534"/>
      <c r="N661" s="534"/>
      <c r="O661" s="534"/>
      <c r="P661" s="534"/>
      <c r="Q661" s="534"/>
      <c r="R661" s="534"/>
      <c r="S661" s="534"/>
      <c r="T661" s="534"/>
      <c r="U661" s="534"/>
      <c r="V661" s="534"/>
      <c r="W661" s="534"/>
      <c r="X661" s="534"/>
      <c r="Y661" s="534"/>
      <c r="Z661" s="534"/>
      <c r="AA661" s="534"/>
    </row>
    <row r="662" spans="1:27" ht="14.25" customHeight="1">
      <c r="A662" s="654"/>
      <c r="B662" s="654"/>
      <c r="C662" s="534"/>
      <c r="D662" s="534"/>
      <c r="E662" s="534"/>
      <c r="F662" s="654"/>
      <c r="G662" s="654"/>
      <c r="H662" s="654"/>
      <c r="I662" s="654"/>
      <c r="J662" s="655"/>
      <c r="K662" s="654"/>
      <c r="L662" s="654"/>
      <c r="M662" s="534"/>
      <c r="N662" s="534"/>
      <c r="O662" s="534"/>
      <c r="P662" s="534"/>
      <c r="Q662" s="534"/>
      <c r="R662" s="534"/>
      <c r="S662" s="534"/>
      <c r="T662" s="534"/>
      <c r="U662" s="534"/>
      <c r="V662" s="534"/>
      <c r="W662" s="534"/>
      <c r="X662" s="534"/>
      <c r="Y662" s="534"/>
      <c r="Z662" s="534"/>
      <c r="AA662" s="534"/>
    </row>
    <row r="663" spans="1:27" ht="14.25" customHeight="1">
      <c r="A663" s="654"/>
      <c r="B663" s="654"/>
      <c r="C663" s="534"/>
      <c r="D663" s="534"/>
      <c r="E663" s="534"/>
      <c r="F663" s="654"/>
      <c r="G663" s="654"/>
      <c r="H663" s="654"/>
      <c r="I663" s="654"/>
      <c r="J663" s="655"/>
      <c r="K663" s="654"/>
      <c r="L663" s="654"/>
      <c r="M663" s="534"/>
      <c r="N663" s="534"/>
      <c r="O663" s="534"/>
      <c r="P663" s="534"/>
      <c r="Q663" s="534"/>
      <c r="R663" s="534"/>
      <c r="S663" s="534"/>
      <c r="T663" s="534"/>
      <c r="U663" s="534"/>
      <c r="V663" s="534"/>
      <c r="W663" s="534"/>
      <c r="X663" s="534"/>
      <c r="Y663" s="534"/>
      <c r="Z663" s="534"/>
      <c r="AA663" s="534"/>
    </row>
    <row r="664" spans="1:27" ht="14.25" customHeight="1">
      <c r="A664" s="654"/>
      <c r="B664" s="654"/>
      <c r="C664" s="534"/>
      <c r="D664" s="534"/>
      <c r="E664" s="534"/>
      <c r="F664" s="654"/>
      <c r="G664" s="654"/>
      <c r="H664" s="654"/>
      <c r="I664" s="654"/>
      <c r="J664" s="655"/>
      <c r="K664" s="654"/>
      <c r="L664" s="654"/>
      <c r="M664" s="534"/>
      <c r="N664" s="534"/>
      <c r="O664" s="534"/>
      <c r="P664" s="534"/>
      <c r="Q664" s="534"/>
      <c r="R664" s="534"/>
      <c r="S664" s="534"/>
      <c r="T664" s="534"/>
      <c r="U664" s="534"/>
      <c r="V664" s="534"/>
      <c r="W664" s="534"/>
      <c r="X664" s="534"/>
      <c r="Y664" s="534"/>
      <c r="Z664" s="534"/>
      <c r="AA664" s="534"/>
    </row>
    <row r="665" spans="1:27" ht="14.25" customHeight="1">
      <c r="A665" s="654"/>
      <c r="B665" s="654"/>
      <c r="C665" s="534"/>
      <c r="D665" s="534"/>
      <c r="E665" s="534"/>
      <c r="F665" s="654"/>
      <c r="G665" s="654"/>
      <c r="H665" s="654"/>
      <c r="I665" s="654"/>
      <c r="J665" s="655"/>
      <c r="K665" s="654"/>
      <c r="L665" s="654"/>
      <c r="M665" s="534"/>
      <c r="N665" s="534"/>
      <c r="O665" s="534"/>
      <c r="P665" s="534"/>
      <c r="Q665" s="534"/>
      <c r="R665" s="534"/>
      <c r="S665" s="534"/>
      <c r="T665" s="534"/>
      <c r="U665" s="534"/>
      <c r="V665" s="534"/>
      <c r="W665" s="534"/>
      <c r="X665" s="534"/>
      <c r="Y665" s="534"/>
      <c r="Z665" s="534"/>
      <c r="AA665" s="534"/>
    </row>
    <row r="666" spans="1:27" ht="14.25" customHeight="1">
      <c r="A666" s="654"/>
      <c r="B666" s="654"/>
      <c r="C666" s="534"/>
      <c r="D666" s="534"/>
      <c r="E666" s="534"/>
      <c r="F666" s="654"/>
      <c r="G666" s="654"/>
      <c r="H666" s="654"/>
      <c r="I666" s="654"/>
      <c r="J666" s="655"/>
      <c r="K666" s="654"/>
      <c r="L666" s="654"/>
      <c r="M666" s="534"/>
      <c r="N666" s="534"/>
      <c r="O666" s="534"/>
      <c r="P666" s="534"/>
      <c r="Q666" s="534"/>
      <c r="R666" s="534"/>
      <c r="S666" s="534"/>
      <c r="T666" s="534"/>
      <c r="U666" s="534"/>
      <c r="V666" s="534"/>
      <c r="W666" s="534"/>
      <c r="X666" s="534"/>
      <c r="Y666" s="534"/>
      <c r="Z666" s="534"/>
      <c r="AA666" s="534"/>
    </row>
    <row r="667" spans="1:27" ht="14.25" customHeight="1">
      <c r="A667" s="654"/>
      <c r="B667" s="654"/>
      <c r="C667" s="534"/>
      <c r="D667" s="534"/>
      <c r="E667" s="534"/>
      <c r="F667" s="654"/>
      <c r="G667" s="654"/>
      <c r="H667" s="654"/>
      <c r="I667" s="654"/>
      <c r="J667" s="655"/>
      <c r="K667" s="654"/>
      <c r="L667" s="654"/>
      <c r="M667" s="534"/>
      <c r="N667" s="534"/>
      <c r="O667" s="534"/>
      <c r="P667" s="534"/>
      <c r="Q667" s="534"/>
      <c r="R667" s="534"/>
      <c r="S667" s="534"/>
      <c r="T667" s="534"/>
      <c r="U667" s="534"/>
      <c r="V667" s="534"/>
      <c r="W667" s="534"/>
      <c r="X667" s="534"/>
      <c r="Y667" s="534"/>
      <c r="Z667" s="534"/>
      <c r="AA667" s="534"/>
    </row>
    <row r="668" spans="1:27" ht="14.25" customHeight="1">
      <c r="A668" s="654"/>
      <c r="B668" s="654"/>
      <c r="C668" s="534"/>
      <c r="D668" s="534"/>
      <c r="E668" s="534"/>
      <c r="F668" s="654"/>
      <c r="G668" s="654"/>
      <c r="H668" s="654"/>
      <c r="I668" s="654"/>
      <c r="J668" s="655"/>
      <c r="K668" s="654"/>
      <c r="L668" s="654"/>
      <c r="M668" s="534"/>
      <c r="N668" s="534"/>
      <c r="O668" s="534"/>
      <c r="P668" s="534"/>
      <c r="Q668" s="534"/>
      <c r="R668" s="534"/>
      <c r="S668" s="534"/>
      <c r="T668" s="534"/>
      <c r="U668" s="534"/>
      <c r="V668" s="534"/>
      <c r="W668" s="534"/>
      <c r="X668" s="534"/>
      <c r="Y668" s="534"/>
      <c r="Z668" s="534"/>
      <c r="AA668" s="534"/>
    </row>
    <row r="669" spans="1:27" ht="14.25" customHeight="1">
      <c r="A669" s="654"/>
      <c r="B669" s="654"/>
      <c r="C669" s="534"/>
      <c r="D669" s="534"/>
      <c r="E669" s="534"/>
      <c r="F669" s="654"/>
      <c r="G669" s="654"/>
      <c r="H669" s="654"/>
      <c r="I669" s="654"/>
      <c r="J669" s="655"/>
      <c r="K669" s="654"/>
      <c r="L669" s="654"/>
      <c r="M669" s="534"/>
      <c r="N669" s="534"/>
      <c r="O669" s="534"/>
      <c r="P669" s="534"/>
      <c r="Q669" s="534"/>
      <c r="R669" s="534"/>
      <c r="S669" s="534"/>
      <c r="T669" s="534"/>
      <c r="U669" s="534"/>
      <c r="V669" s="534"/>
      <c r="W669" s="534"/>
      <c r="X669" s="534"/>
      <c r="Y669" s="534"/>
      <c r="Z669" s="534"/>
      <c r="AA669" s="534"/>
    </row>
    <row r="670" spans="1:27" ht="14.25" customHeight="1">
      <c r="A670" s="654"/>
      <c r="B670" s="654"/>
      <c r="C670" s="534"/>
      <c r="D670" s="534"/>
      <c r="E670" s="534"/>
      <c r="F670" s="654"/>
      <c r="G670" s="654"/>
      <c r="H670" s="654"/>
      <c r="I670" s="654"/>
      <c r="J670" s="655"/>
      <c r="K670" s="654"/>
      <c r="L670" s="654"/>
      <c r="M670" s="534"/>
      <c r="N670" s="534"/>
      <c r="O670" s="534"/>
      <c r="P670" s="534"/>
      <c r="Q670" s="534"/>
      <c r="R670" s="534"/>
      <c r="S670" s="534"/>
      <c r="T670" s="534"/>
      <c r="U670" s="534"/>
      <c r="V670" s="534"/>
      <c r="W670" s="534"/>
      <c r="X670" s="534"/>
      <c r="Y670" s="534"/>
      <c r="Z670" s="534"/>
      <c r="AA670" s="534"/>
    </row>
    <row r="671" spans="1:27" ht="14.25" customHeight="1">
      <c r="A671" s="654"/>
      <c r="B671" s="654"/>
      <c r="C671" s="534"/>
      <c r="D671" s="534"/>
      <c r="E671" s="534"/>
      <c r="F671" s="654"/>
      <c r="G671" s="654"/>
      <c r="H671" s="654"/>
      <c r="I671" s="654"/>
      <c r="J671" s="655"/>
      <c r="K671" s="654"/>
      <c r="L671" s="654"/>
      <c r="M671" s="534"/>
      <c r="N671" s="534"/>
      <c r="O671" s="534"/>
      <c r="P671" s="534"/>
      <c r="Q671" s="534"/>
      <c r="R671" s="534"/>
      <c r="S671" s="534"/>
      <c r="T671" s="534"/>
      <c r="U671" s="534"/>
      <c r="V671" s="534"/>
      <c r="W671" s="534"/>
      <c r="X671" s="534"/>
      <c r="Y671" s="534"/>
      <c r="Z671" s="534"/>
      <c r="AA671" s="534"/>
    </row>
    <row r="672" spans="1:27" ht="14.25" customHeight="1">
      <c r="A672" s="654"/>
      <c r="B672" s="654"/>
      <c r="C672" s="534"/>
      <c r="D672" s="534"/>
      <c r="E672" s="534"/>
      <c r="F672" s="654"/>
      <c r="G672" s="654"/>
      <c r="H672" s="654"/>
      <c r="I672" s="654"/>
      <c r="J672" s="655"/>
      <c r="K672" s="654"/>
      <c r="L672" s="654"/>
      <c r="M672" s="534"/>
      <c r="N672" s="534"/>
      <c r="O672" s="534"/>
      <c r="P672" s="534"/>
      <c r="Q672" s="534"/>
      <c r="R672" s="534"/>
      <c r="S672" s="534"/>
      <c r="T672" s="534"/>
      <c r="U672" s="534"/>
      <c r="V672" s="534"/>
      <c r="W672" s="534"/>
      <c r="X672" s="534"/>
      <c r="Y672" s="534"/>
      <c r="Z672" s="534"/>
      <c r="AA672" s="534"/>
    </row>
    <row r="673" spans="1:27" ht="14.25" customHeight="1">
      <c r="A673" s="654"/>
      <c r="B673" s="654"/>
      <c r="C673" s="534"/>
      <c r="D673" s="534"/>
      <c r="E673" s="534"/>
      <c r="F673" s="654"/>
      <c r="G673" s="654"/>
      <c r="H673" s="654"/>
      <c r="I673" s="654"/>
      <c r="J673" s="655"/>
      <c r="K673" s="654"/>
      <c r="L673" s="654"/>
      <c r="M673" s="534"/>
      <c r="N673" s="534"/>
      <c r="O673" s="534"/>
      <c r="P673" s="534"/>
      <c r="Q673" s="534"/>
      <c r="R673" s="534"/>
      <c r="S673" s="534"/>
      <c r="T673" s="534"/>
      <c r="U673" s="534"/>
      <c r="V673" s="534"/>
      <c r="W673" s="534"/>
      <c r="X673" s="534"/>
      <c r="Y673" s="534"/>
      <c r="Z673" s="534"/>
      <c r="AA673" s="534"/>
    </row>
    <row r="674" spans="1:27" ht="14.25" customHeight="1">
      <c r="A674" s="654"/>
      <c r="B674" s="654"/>
      <c r="C674" s="534"/>
      <c r="D674" s="534"/>
      <c r="E674" s="534"/>
      <c r="F674" s="654"/>
      <c r="G674" s="654"/>
      <c r="H674" s="654"/>
      <c r="I674" s="654"/>
      <c r="J674" s="655"/>
      <c r="K674" s="654"/>
      <c r="L674" s="654"/>
      <c r="M674" s="534"/>
      <c r="N674" s="534"/>
      <c r="O674" s="534"/>
      <c r="P674" s="534"/>
      <c r="Q674" s="534"/>
      <c r="R674" s="534"/>
      <c r="S674" s="534"/>
      <c r="T674" s="534"/>
      <c r="U674" s="534"/>
      <c r="V674" s="534"/>
      <c r="W674" s="534"/>
      <c r="X674" s="534"/>
      <c r="Y674" s="534"/>
      <c r="Z674" s="534"/>
      <c r="AA674" s="534"/>
    </row>
    <row r="675" spans="1:27" ht="14.25" customHeight="1">
      <c r="A675" s="654"/>
      <c r="B675" s="654"/>
      <c r="C675" s="534"/>
      <c r="D675" s="534"/>
      <c r="E675" s="534"/>
      <c r="F675" s="654"/>
      <c r="G675" s="654"/>
      <c r="H675" s="654"/>
      <c r="I675" s="654"/>
      <c r="J675" s="655"/>
      <c r="K675" s="654"/>
      <c r="L675" s="654"/>
      <c r="M675" s="534"/>
      <c r="N675" s="534"/>
      <c r="O675" s="534"/>
      <c r="P675" s="534"/>
      <c r="Q675" s="534"/>
      <c r="R675" s="534"/>
      <c r="S675" s="534"/>
      <c r="T675" s="534"/>
      <c r="U675" s="534"/>
      <c r="V675" s="534"/>
      <c r="W675" s="534"/>
      <c r="X675" s="534"/>
      <c r="Y675" s="534"/>
      <c r="Z675" s="534"/>
      <c r="AA675" s="534"/>
    </row>
    <row r="676" spans="1:27" ht="14.25" customHeight="1">
      <c r="A676" s="654"/>
      <c r="B676" s="654"/>
      <c r="C676" s="534"/>
      <c r="D676" s="534"/>
      <c r="E676" s="534"/>
      <c r="F676" s="654"/>
      <c r="G676" s="654"/>
      <c r="H676" s="654"/>
      <c r="I676" s="654"/>
      <c r="J676" s="655"/>
      <c r="K676" s="654"/>
      <c r="L676" s="654"/>
      <c r="M676" s="534"/>
      <c r="N676" s="534"/>
      <c r="O676" s="534"/>
      <c r="P676" s="534"/>
      <c r="Q676" s="534"/>
      <c r="R676" s="534"/>
      <c r="S676" s="534"/>
      <c r="T676" s="534"/>
      <c r="U676" s="534"/>
      <c r="V676" s="534"/>
      <c r="W676" s="534"/>
      <c r="X676" s="534"/>
      <c r="Y676" s="534"/>
      <c r="Z676" s="534"/>
      <c r="AA676" s="534"/>
    </row>
    <row r="677" spans="1:27" ht="14.25" customHeight="1">
      <c r="A677" s="654"/>
      <c r="B677" s="654"/>
      <c r="C677" s="534"/>
      <c r="D677" s="534"/>
      <c r="E677" s="534"/>
      <c r="F677" s="654"/>
      <c r="G677" s="654"/>
      <c r="H677" s="654"/>
      <c r="I677" s="654"/>
      <c r="J677" s="655"/>
      <c r="K677" s="654"/>
      <c r="L677" s="654"/>
      <c r="M677" s="534"/>
      <c r="N677" s="534"/>
      <c r="O677" s="534"/>
      <c r="P677" s="534"/>
      <c r="Q677" s="534"/>
      <c r="R677" s="534"/>
      <c r="S677" s="534"/>
      <c r="T677" s="534"/>
      <c r="U677" s="534"/>
      <c r="V677" s="534"/>
      <c r="W677" s="534"/>
      <c r="X677" s="534"/>
      <c r="Y677" s="534"/>
      <c r="Z677" s="534"/>
      <c r="AA677" s="534"/>
    </row>
    <row r="678" spans="1:27" ht="14.25" customHeight="1">
      <c r="A678" s="654"/>
      <c r="B678" s="654"/>
      <c r="C678" s="534"/>
      <c r="D678" s="534"/>
      <c r="E678" s="534"/>
      <c r="F678" s="654"/>
      <c r="G678" s="654"/>
      <c r="H678" s="654"/>
      <c r="I678" s="654"/>
      <c r="J678" s="655"/>
      <c r="K678" s="654"/>
      <c r="L678" s="654"/>
      <c r="M678" s="534"/>
      <c r="N678" s="534"/>
      <c r="O678" s="534"/>
      <c r="P678" s="534"/>
      <c r="Q678" s="534"/>
      <c r="R678" s="534"/>
      <c r="S678" s="534"/>
      <c r="T678" s="534"/>
      <c r="U678" s="534"/>
      <c r="V678" s="534"/>
      <c r="W678" s="534"/>
      <c r="X678" s="534"/>
      <c r="Y678" s="534"/>
      <c r="Z678" s="534"/>
      <c r="AA678" s="534"/>
    </row>
    <row r="679" spans="1:27" ht="14.25" customHeight="1">
      <c r="A679" s="654"/>
      <c r="B679" s="654"/>
      <c r="C679" s="534"/>
      <c r="D679" s="534"/>
      <c r="E679" s="534"/>
      <c r="F679" s="654"/>
      <c r="G679" s="654"/>
      <c r="H679" s="654"/>
      <c r="I679" s="654"/>
      <c r="J679" s="655"/>
      <c r="K679" s="654"/>
      <c r="L679" s="654"/>
      <c r="M679" s="534"/>
      <c r="N679" s="534"/>
      <c r="O679" s="534"/>
      <c r="P679" s="534"/>
      <c r="Q679" s="534"/>
      <c r="R679" s="534"/>
      <c r="S679" s="534"/>
      <c r="T679" s="534"/>
      <c r="U679" s="534"/>
      <c r="V679" s="534"/>
      <c r="W679" s="534"/>
      <c r="X679" s="534"/>
      <c r="Y679" s="534"/>
      <c r="Z679" s="534"/>
      <c r="AA679" s="534"/>
    </row>
    <row r="680" spans="1:27" ht="14.25" customHeight="1">
      <c r="A680" s="654"/>
      <c r="B680" s="654"/>
      <c r="C680" s="534"/>
      <c r="D680" s="534"/>
      <c r="E680" s="534"/>
      <c r="F680" s="654"/>
      <c r="G680" s="654"/>
      <c r="H680" s="654"/>
      <c r="I680" s="654"/>
      <c r="J680" s="655"/>
      <c r="K680" s="654"/>
      <c r="L680" s="654"/>
      <c r="M680" s="534"/>
      <c r="N680" s="534"/>
      <c r="O680" s="534"/>
      <c r="P680" s="534"/>
      <c r="Q680" s="534"/>
      <c r="R680" s="534"/>
      <c r="S680" s="534"/>
      <c r="T680" s="534"/>
      <c r="U680" s="534"/>
      <c r="V680" s="534"/>
      <c r="W680" s="534"/>
      <c r="X680" s="534"/>
      <c r="Y680" s="534"/>
      <c r="Z680" s="534"/>
      <c r="AA680" s="534"/>
    </row>
    <row r="681" spans="1:27" ht="14.25" customHeight="1">
      <c r="A681" s="654"/>
      <c r="B681" s="654"/>
      <c r="C681" s="534"/>
      <c r="D681" s="534"/>
      <c r="E681" s="534"/>
      <c r="F681" s="654"/>
      <c r="G681" s="654"/>
      <c r="H681" s="654"/>
      <c r="I681" s="654"/>
      <c r="J681" s="655"/>
      <c r="K681" s="654"/>
      <c r="L681" s="654"/>
      <c r="M681" s="534"/>
      <c r="N681" s="534"/>
      <c r="O681" s="534"/>
      <c r="P681" s="534"/>
      <c r="Q681" s="534"/>
      <c r="R681" s="534"/>
      <c r="S681" s="534"/>
      <c r="T681" s="534"/>
      <c r="U681" s="534"/>
      <c r="V681" s="534"/>
      <c r="W681" s="534"/>
      <c r="X681" s="534"/>
      <c r="Y681" s="534"/>
      <c r="Z681" s="534"/>
      <c r="AA681" s="534"/>
    </row>
    <row r="682" spans="1:27" ht="14.25" customHeight="1">
      <c r="A682" s="654"/>
      <c r="B682" s="654"/>
      <c r="C682" s="534"/>
      <c r="D682" s="534"/>
      <c r="E682" s="534"/>
      <c r="F682" s="654"/>
      <c r="G682" s="654"/>
      <c r="H682" s="654"/>
      <c r="I682" s="654"/>
      <c r="J682" s="655"/>
      <c r="K682" s="654"/>
      <c r="L682" s="654"/>
      <c r="M682" s="534"/>
      <c r="N682" s="534"/>
      <c r="O682" s="534"/>
      <c r="P682" s="534"/>
      <c r="Q682" s="534"/>
      <c r="R682" s="534"/>
      <c r="S682" s="534"/>
      <c r="T682" s="534"/>
      <c r="U682" s="534"/>
      <c r="V682" s="534"/>
      <c r="W682" s="534"/>
      <c r="X682" s="534"/>
      <c r="Y682" s="534"/>
      <c r="Z682" s="534"/>
      <c r="AA682" s="534"/>
    </row>
    <row r="683" spans="1:27" ht="14.25" customHeight="1">
      <c r="A683" s="654"/>
      <c r="B683" s="654"/>
      <c r="C683" s="534"/>
      <c r="D683" s="534"/>
      <c r="E683" s="534"/>
      <c r="F683" s="654"/>
      <c r="G683" s="654"/>
      <c r="H683" s="654"/>
      <c r="I683" s="654"/>
      <c r="J683" s="655"/>
      <c r="K683" s="654"/>
      <c r="L683" s="654"/>
      <c r="M683" s="534"/>
      <c r="N683" s="534"/>
      <c r="O683" s="534"/>
      <c r="P683" s="534"/>
      <c r="Q683" s="534"/>
      <c r="R683" s="534"/>
      <c r="S683" s="534"/>
      <c r="T683" s="534"/>
      <c r="U683" s="534"/>
      <c r="V683" s="534"/>
      <c r="W683" s="534"/>
      <c r="X683" s="534"/>
      <c r="Y683" s="534"/>
      <c r="Z683" s="534"/>
      <c r="AA683" s="534"/>
    </row>
    <row r="684" spans="1:27" ht="14.25" customHeight="1">
      <c r="A684" s="654"/>
      <c r="B684" s="654"/>
      <c r="C684" s="534"/>
      <c r="D684" s="534"/>
      <c r="E684" s="534"/>
      <c r="F684" s="654"/>
      <c r="G684" s="654"/>
      <c r="H684" s="654"/>
      <c r="I684" s="654"/>
      <c r="J684" s="655"/>
      <c r="K684" s="654"/>
      <c r="L684" s="654"/>
      <c r="M684" s="534"/>
      <c r="N684" s="534"/>
      <c r="O684" s="534"/>
      <c r="P684" s="534"/>
      <c r="Q684" s="534"/>
      <c r="R684" s="534"/>
      <c r="S684" s="534"/>
      <c r="T684" s="534"/>
      <c r="U684" s="534"/>
      <c r="V684" s="534"/>
      <c r="W684" s="534"/>
      <c r="X684" s="534"/>
      <c r="Y684" s="534"/>
      <c r="Z684" s="534"/>
      <c r="AA684" s="534"/>
    </row>
    <row r="685" spans="1:27" ht="14.25" customHeight="1">
      <c r="A685" s="654"/>
      <c r="B685" s="654"/>
      <c r="C685" s="534"/>
      <c r="D685" s="534"/>
      <c r="E685" s="534"/>
      <c r="F685" s="654"/>
      <c r="G685" s="654"/>
      <c r="H685" s="654"/>
      <c r="I685" s="654"/>
      <c r="J685" s="655"/>
      <c r="K685" s="654"/>
      <c r="L685" s="654"/>
      <c r="M685" s="534"/>
      <c r="N685" s="534"/>
      <c r="O685" s="534"/>
      <c r="P685" s="534"/>
      <c r="Q685" s="534"/>
      <c r="R685" s="534"/>
      <c r="S685" s="534"/>
      <c r="T685" s="534"/>
      <c r="U685" s="534"/>
      <c r="V685" s="534"/>
      <c r="W685" s="534"/>
      <c r="X685" s="534"/>
      <c r="Y685" s="534"/>
      <c r="Z685" s="534"/>
      <c r="AA685" s="534"/>
    </row>
    <row r="686" spans="1:27" ht="14.25" customHeight="1">
      <c r="A686" s="654"/>
      <c r="B686" s="654"/>
      <c r="C686" s="534"/>
      <c r="D686" s="534"/>
      <c r="E686" s="534"/>
      <c r="F686" s="654"/>
      <c r="G686" s="654"/>
      <c r="H686" s="654"/>
      <c r="I686" s="654"/>
      <c r="J686" s="655"/>
      <c r="K686" s="654"/>
      <c r="L686" s="654"/>
      <c r="M686" s="534"/>
      <c r="N686" s="534"/>
      <c r="O686" s="534"/>
      <c r="P686" s="534"/>
      <c r="Q686" s="534"/>
      <c r="R686" s="534"/>
      <c r="S686" s="534"/>
      <c r="T686" s="534"/>
      <c r="U686" s="534"/>
      <c r="V686" s="534"/>
      <c r="W686" s="534"/>
      <c r="X686" s="534"/>
      <c r="Y686" s="534"/>
      <c r="Z686" s="534"/>
      <c r="AA686" s="534"/>
    </row>
    <row r="687" spans="1:27" ht="14.25" customHeight="1">
      <c r="A687" s="654"/>
      <c r="B687" s="654"/>
      <c r="C687" s="534"/>
      <c r="D687" s="534"/>
      <c r="E687" s="534"/>
      <c r="F687" s="654"/>
      <c r="G687" s="654"/>
      <c r="H687" s="654"/>
      <c r="I687" s="654"/>
      <c r="J687" s="655"/>
      <c r="K687" s="654"/>
      <c r="L687" s="654"/>
      <c r="M687" s="534"/>
      <c r="N687" s="534"/>
      <c r="O687" s="534"/>
      <c r="P687" s="534"/>
      <c r="Q687" s="534"/>
      <c r="R687" s="534"/>
      <c r="S687" s="534"/>
      <c r="T687" s="534"/>
      <c r="U687" s="534"/>
      <c r="V687" s="534"/>
      <c r="W687" s="534"/>
      <c r="X687" s="534"/>
      <c r="Y687" s="534"/>
      <c r="Z687" s="534"/>
      <c r="AA687" s="534"/>
    </row>
    <row r="688" spans="1:27" ht="14.25" customHeight="1">
      <c r="A688" s="654"/>
      <c r="B688" s="654"/>
      <c r="C688" s="534"/>
      <c r="D688" s="534"/>
      <c r="E688" s="534"/>
      <c r="F688" s="654"/>
      <c r="G688" s="654"/>
      <c r="H688" s="654"/>
      <c r="I688" s="654"/>
      <c r="J688" s="655"/>
      <c r="K688" s="654"/>
      <c r="L688" s="654"/>
      <c r="M688" s="534"/>
      <c r="N688" s="534"/>
      <c r="O688" s="534"/>
      <c r="P688" s="534"/>
      <c r="Q688" s="534"/>
      <c r="R688" s="534"/>
      <c r="S688" s="534"/>
      <c r="T688" s="534"/>
      <c r="U688" s="534"/>
      <c r="V688" s="534"/>
      <c r="W688" s="534"/>
      <c r="X688" s="534"/>
      <c r="Y688" s="534"/>
      <c r="Z688" s="534"/>
      <c r="AA688" s="534"/>
    </row>
    <row r="689" spans="1:27" ht="14.25" customHeight="1">
      <c r="A689" s="654"/>
      <c r="B689" s="654"/>
      <c r="C689" s="534"/>
      <c r="D689" s="534"/>
      <c r="E689" s="534"/>
      <c r="F689" s="654"/>
      <c r="G689" s="654"/>
      <c r="H689" s="654"/>
      <c r="I689" s="654"/>
      <c r="J689" s="655"/>
      <c r="K689" s="654"/>
      <c r="L689" s="654"/>
      <c r="M689" s="534"/>
      <c r="N689" s="534"/>
      <c r="O689" s="534"/>
      <c r="P689" s="534"/>
      <c r="Q689" s="534"/>
      <c r="R689" s="534"/>
      <c r="S689" s="534"/>
      <c r="T689" s="534"/>
      <c r="U689" s="534"/>
      <c r="V689" s="534"/>
      <c r="W689" s="534"/>
      <c r="X689" s="534"/>
      <c r="Y689" s="534"/>
      <c r="Z689" s="534"/>
      <c r="AA689" s="534"/>
    </row>
    <row r="690" spans="1:27" ht="14.25" customHeight="1">
      <c r="A690" s="654"/>
      <c r="B690" s="654"/>
      <c r="C690" s="534"/>
      <c r="D690" s="534"/>
      <c r="E690" s="534"/>
      <c r="F690" s="654"/>
      <c r="G690" s="654"/>
      <c r="H690" s="654"/>
      <c r="I690" s="654"/>
      <c r="J690" s="655"/>
      <c r="K690" s="654"/>
      <c r="L690" s="654"/>
      <c r="M690" s="534"/>
      <c r="N690" s="534"/>
      <c r="O690" s="534"/>
      <c r="P690" s="534"/>
      <c r="Q690" s="534"/>
      <c r="R690" s="534"/>
      <c r="S690" s="534"/>
      <c r="T690" s="534"/>
      <c r="U690" s="534"/>
      <c r="V690" s="534"/>
      <c r="W690" s="534"/>
      <c r="X690" s="534"/>
      <c r="Y690" s="534"/>
      <c r="Z690" s="534"/>
      <c r="AA690" s="534"/>
    </row>
    <row r="691" spans="1:27" ht="14.25" customHeight="1">
      <c r="A691" s="654"/>
      <c r="B691" s="654"/>
      <c r="C691" s="534"/>
      <c r="D691" s="534"/>
      <c r="E691" s="534"/>
      <c r="F691" s="654"/>
      <c r="G691" s="654"/>
      <c r="H691" s="654"/>
      <c r="I691" s="654"/>
      <c r="J691" s="655"/>
      <c r="K691" s="654"/>
      <c r="L691" s="654"/>
      <c r="M691" s="534"/>
      <c r="N691" s="534"/>
      <c r="O691" s="534"/>
      <c r="P691" s="534"/>
      <c r="Q691" s="534"/>
      <c r="R691" s="534"/>
      <c r="S691" s="534"/>
      <c r="T691" s="534"/>
      <c r="U691" s="534"/>
      <c r="V691" s="534"/>
      <c r="W691" s="534"/>
      <c r="X691" s="534"/>
      <c r="Y691" s="534"/>
      <c r="Z691" s="534"/>
      <c r="AA691" s="534"/>
    </row>
    <row r="692" spans="1:27" ht="14.25" customHeight="1">
      <c r="A692" s="654"/>
      <c r="B692" s="654"/>
      <c r="C692" s="534"/>
      <c r="D692" s="534"/>
      <c r="E692" s="534"/>
      <c r="F692" s="654"/>
      <c r="G692" s="654"/>
      <c r="H692" s="654"/>
      <c r="I692" s="654"/>
      <c r="J692" s="655"/>
      <c r="K692" s="654"/>
      <c r="L692" s="654"/>
      <c r="M692" s="534"/>
      <c r="N692" s="534"/>
      <c r="O692" s="534"/>
      <c r="P692" s="534"/>
      <c r="Q692" s="534"/>
      <c r="R692" s="534"/>
      <c r="S692" s="534"/>
      <c r="T692" s="534"/>
      <c r="U692" s="534"/>
      <c r="V692" s="534"/>
      <c r="W692" s="534"/>
      <c r="X692" s="534"/>
      <c r="Y692" s="534"/>
      <c r="Z692" s="534"/>
      <c r="AA692" s="534"/>
    </row>
    <row r="693" spans="1:27" ht="14.25" customHeight="1">
      <c r="A693" s="654"/>
      <c r="B693" s="654"/>
      <c r="C693" s="534"/>
      <c r="D693" s="534"/>
      <c r="E693" s="534"/>
      <c r="F693" s="654"/>
      <c r="G693" s="654"/>
      <c r="H693" s="654"/>
      <c r="I693" s="654"/>
      <c r="J693" s="655"/>
      <c r="K693" s="654"/>
      <c r="L693" s="654"/>
      <c r="M693" s="534"/>
      <c r="N693" s="534"/>
      <c r="O693" s="534"/>
      <c r="P693" s="534"/>
      <c r="Q693" s="534"/>
      <c r="R693" s="534"/>
      <c r="S693" s="534"/>
      <c r="T693" s="534"/>
      <c r="U693" s="534"/>
      <c r="V693" s="534"/>
      <c r="W693" s="534"/>
      <c r="X693" s="534"/>
      <c r="Y693" s="534"/>
      <c r="Z693" s="534"/>
      <c r="AA693" s="534"/>
    </row>
    <row r="694" spans="1:27" ht="14.25" customHeight="1">
      <c r="A694" s="654"/>
      <c r="B694" s="654"/>
      <c r="C694" s="534"/>
      <c r="D694" s="534"/>
      <c r="E694" s="534"/>
      <c r="F694" s="654"/>
      <c r="G694" s="654"/>
      <c r="H694" s="654"/>
      <c r="I694" s="654"/>
      <c r="J694" s="655"/>
      <c r="K694" s="654"/>
      <c r="L694" s="654"/>
      <c r="M694" s="534"/>
      <c r="N694" s="534"/>
      <c r="O694" s="534"/>
      <c r="P694" s="534"/>
      <c r="Q694" s="534"/>
      <c r="R694" s="534"/>
      <c r="S694" s="534"/>
      <c r="T694" s="534"/>
      <c r="U694" s="534"/>
      <c r="V694" s="534"/>
      <c r="W694" s="534"/>
      <c r="X694" s="534"/>
      <c r="Y694" s="534"/>
      <c r="Z694" s="534"/>
      <c r="AA694" s="534"/>
    </row>
    <row r="695" spans="1:27" ht="14.25" customHeight="1">
      <c r="A695" s="654"/>
      <c r="B695" s="654"/>
      <c r="C695" s="534"/>
      <c r="D695" s="534"/>
      <c r="E695" s="534"/>
      <c r="F695" s="654"/>
      <c r="G695" s="654"/>
      <c r="H695" s="654"/>
      <c r="I695" s="654"/>
      <c r="J695" s="655"/>
      <c r="K695" s="654"/>
      <c r="L695" s="654"/>
      <c r="M695" s="534"/>
      <c r="N695" s="534"/>
      <c r="O695" s="534"/>
      <c r="P695" s="534"/>
      <c r="Q695" s="534"/>
      <c r="R695" s="534"/>
      <c r="S695" s="534"/>
      <c r="T695" s="534"/>
      <c r="U695" s="534"/>
      <c r="V695" s="534"/>
      <c r="W695" s="534"/>
      <c r="X695" s="534"/>
      <c r="Y695" s="534"/>
      <c r="Z695" s="534"/>
      <c r="AA695" s="534"/>
    </row>
    <row r="696" spans="1:27" ht="14.25" customHeight="1">
      <c r="A696" s="654"/>
      <c r="B696" s="654"/>
      <c r="C696" s="534"/>
      <c r="D696" s="534"/>
      <c r="E696" s="534"/>
      <c r="F696" s="654"/>
      <c r="G696" s="654"/>
      <c r="H696" s="654"/>
      <c r="I696" s="654"/>
      <c r="J696" s="655"/>
      <c r="K696" s="654"/>
      <c r="L696" s="654"/>
      <c r="M696" s="534"/>
      <c r="N696" s="534"/>
      <c r="O696" s="534"/>
      <c r="P696" s="534"/>
      <c r="Q696" s="534"/>
      <c r="R696" s="534"/>
      <c r="S696" s="534"/>
      <c r="T696" s="534"/>
      <c r="U696" s="534"/>
      <c r="V696" s="534"/>
      <c r="W696" s="534"/>
      <c r="X696" s="534"/>
      <c r="Y696" s="534"/>
      <c r="Z696" s="534"/>
      <c r="AA696" s="534"/>
    </row>
    <row r="697" spans="1:27" ht="14.25" customHeight="1">
      <c r="A697" s="654"/>
      <c r="B697" s="654"/>
      <c r="C697" s="534"/>
      <c r="D697" s="534"/>
      <c r="E697" s="534"/>
      <c r="F697" s="654"/>
      <c r="G697" s="654"/>
      <c r="H697" s="654"/>
      <c r="I697" s="654"/>
      <c r="J697" s="655"/>
      <c r="K697" s="654"/>
      <c r="L697" s="654"/>
      <c r="M697" s="534"/>
      <c r="N697" s="534"/>
      <c r="O697" s="534"/>
      <c r="P697" s="534"/>
      <c r="Q697" s="534"/>
      <c r="R697" s="534"/>
      <c r="S697" s="534"/>
      <c r="T697" s="534"/>
      <c r="U697" s="534"/>
      <c r="V697" s="534"/>
      <c r="W697" s="534"/>
      <c r="X697" s="534"/>
      <c r="Y697" s="534"/>
      <c r="Z697" s="534"/>
      <c r="AA697" s="534"/>
    </row>
    <row r="698" spans="1:27" ht="14.25" customHeight="1">
      <c r="A698" s="654"/>
      <c r="B698" s="654"/>
      <c r="C698" s="534"/>
      <c r="D698" s="534"/>
      <c r="E698" s="534"/>
      <c r="F698" s="654"/>
      <c r="G698" s="654"/>
      <c r="H698" s="654"/>
      <c r="I698" s="654"/>
      <c r="J698" s="655"/>
      <c r="K698" s="654"/>
      <c r="L698" s="654"/>
      <c r="M698" s="534"/>
      <c r="N698" s="534"/>
      <c r="O698" s="534"/>
      <c r="P698" s="534"/>
      <c r="Q698" s="534"/>
      <c r="R698" s="534"/>
      <c r="S698" s="534"/>
      <c r="T698" s="534"/>
      <c r="U698" s="534"/>
      <c r="V698" s="534"/>
      <c r="W698" s="534"/>
      <c r="X698" s="534"/>
      <c r="Y698" s="534"/>
      <c r="Z698" s="534"/>
      <c r="AA698" s="534"/>
    </row>
    <row r="699" spans="1:27" ht="14.25" customHeight="1">
      <c r="A699" s="654"/>
      <c r="B699" s="654"/>
      <c r="C699" s="534"/>
      <c r="D699" s="534"/>
      <c r="E699" s="534"/>
      <c r="F699" s="654"/>
      <c r="G699" s="654"/>
      <c r="H699" s="654"/>
      <c r="I699" s="654"/>
      <c r="J699" s="655"/>
      <c r="K699" s="654"/>
      <c r="L699" s="654"/>
      <c r="M699" s="534"/>
      <c r="N699" s="534"/>
      <c r="O699" s="534"/>
      <c r="P699" s="534"/>
      <c r="Q699" s="534"/>
      <c r="R699" s="534"/>
      <c r="S699" s="534"/>
      <c r="T699" s="534"/>
      <c r="U699" s="534"/>
      <c r="V699" s="534"/>
      <c r="W699" s="534"/>
      <c r="X699" s="534"/>
      <c r="Y699" s="534"/>
      <c r="Z699" s="534"/>
      <c r="AA699" s="534"/>
    </row>
    <row r="700" spans="1:27" ht="14.25" customHeight="1">
      <c r="A700" s="654"/>
      <c r="B700" s="654"/>
      <c r="C700" s="534"/>
      <c r="D700" s="534"/>
      <c r="E700" s="534"/>
      <c r="F700" s="654"/>
      <c r="G700" s="654"/>
      <c r="H700" s="654"/>
      <c r="I700" s="654"/>
      <c r="J700" s="655"/>
      <c r="K700" s="654"/>
      <c r="L700" s="654"/>
      <c r="M700" s="534"/>
      <c r="N700" s="534"/>
      <c r="O700" s="534"/>
      <c r="P700" s="534"/>
      <c r="Q700" s="534"/>
      <c r="R700" s="534"/>
      <c r="S700" s="534"/>
      <c r="T700" s="534"/>
      <c r="U700" s="534"/>
      <c r="V700" s="534"/>
      <c r="W700" s="534"/>
      <c r="X700" s="534"/>
      <c r="Y700" s="534"/>
      <c r="Z700" s="534"/>
      <c r="AA700" s="534"/>
    </row>
    <row r="701" spans="1:27" ht="14.25" customHeight="1">
      <c r="A701" s="654"/>
      <c r="B701" s="654"/>
      <c r="C701" s="534"/>
      <c r="D701" s="534"/>
      <c r="E701" s="534"/>
      <c r="F701" s="654"/>
      <c r="G701" s="654"/>
      <c r="H701" s="654"/>
      <c r="I701" s="654"/>
      <c r="J701" s="655"/>
      <c r="K701" s="654"/>
      <c r="L701" s="654"/>
      <c r="M701" s="534"/>
      <c r="N701" s="534"/>
      <c r="O701" s="534"/>
      <c r="P701" s="534"/>
      <c r="Q701" s="534"/>
      <c r="R701" s="534"/>
      <c r="S701" s="534"/>
      <c r="T701" s="534"/>
      <c r="U701" s="534"/>
      <c r="V701" s="534"/>
      <c r="W701" s="534"/>
      <c r="X701" s="534"/>
      <c r="Y701" s="534"/>
      <c r="Z701" s="534"/>
      <c r="AA701" s="534"/>
    </row>
    <row r="702" spans="1:27" ht="14.25" customHeight="1">
      <c r="A702" s="654"/>
      <c r="B702" s="654"/>
      <c r="C702" s="534"/>
      <c r="D702" s="534"/>
      <c r="E702" s="534"/>
      <c r="F702" s="654"/>
      <c r="G702" s="654"/>
      <c r="H702" s="654"/>
      <c r="I702" s="654"/>
      <c r="J702" s="655"/>
      <c r="K702" s="654"/>
      <c r="L702" s="654"/>
      <c r="M702" s="534"/>
      <c r="N702" s="534"/>
      <c r="O702" s="534"/>
      <c r="P702" s="534"/>
      <c r="Q702" s="534"/>
      <c r="R702" s="534"/>
      <c r="S702" s="534"/>
      <c r="T702" s="534"/>
      <c r="U702" s="534"/>
      <c r="V702" s="534"/>
      <c r="W702" s="534"/>
      <c r="X702" s="534"/>
      <c r="Y702" s="534"/>
      <c r="Z702" s="534"/>
      <c r="AA702" s="534"/>
    </row>
    <row r="703" spans="1:27" ht="14.25" customHeight="1">
      <c r="A703" s="654"/>
      <c r="B703" s="654"/>
      <c r="C703" s="534"/>
      <c r="D703" s="534"/>
      <c r="E703" s="534"/>
      <c r="F703" s="654"/>
      <c r="G703" s="654"/>
      <c r="H703" s="654"/>
      <c r="I703" s="654"/>
      <c r="J703" s="655"/>
      <c r="K703" s="654"/>
      <c r="L703" s="654"/>
      <c r="M703" s="534"/>
      <c r="N703" s="534"/>
      <c r="O703" s="534"/>
      <c r="P703" s="534"/>
      <c r="Q703" s="534"/>
      <c r="R703" s="534"/>
      <c r="S703" s="534"/>
      <c r="T703" s="534"/>
      <c r="U703" s="534"/>
      <c r="V703" s="534"/>
      <c r="W703" s="534"/>
      <c r="X703" s="534"/>
      <c r="Y703" s="534"/>
      <c r="Z703" s="534"/>
      <c r="AA703" s="534"/>
    </row>
    <row r="704" spans="1:27" ht="14.25" customHeight="1">
      <c r="A704" s="654"/>
      <c r="B704" s="654"/>
      <c r="C704" s="534"/>
      <c r="D704" s="534"/>
      <c r="E704" s="534"/>
      <c r="F704" s="654"/>
      <c r="G704" s="654"/>
      <c r="H704" s="654"/>
      <c r="I704" s="654"/>
      <c r="J704" s="655"/>
      <c r="K704" s="654"/>
      <c r="L704" s="654"/>
      <c r="M704" s="534"/>
      <c r="N704" s="534"/>
      <c r="O704" s="534"/>
      <c r="P704" s="534"/>
      <c r="Q704" s="534"/>
      <c r="R704" s="534"/>
      <c r="S704" s="534"/>
      <c r="T704" s="534"/>
      <c r="U704" s="534"/>
      <c r="V704" s="534"/>
      <c r="W704" s="534"/>
      <c r="X704" s="534"/>
      <c r="Y704" s="534"/>
      <c r="Z704" s="534"/>
      <c r="AA704" s="534"/>
    </row>
    <row r="705" spans="1:27" ht="14.25" customHeight="1">
      <c r="A705" s="654"/>
      <c r="B705" s="654"/>
      <c r="C705" s="534"/>
      <c r="D705" s="534"/>
      <c r="E705" s="534"/>
      <c r="F705" s="654"/>
      <c r="G705" s="654"/>
      <c r="H705" s="654"/>
      <c r="I705" s="654"/>
      <c r="J705" s="655"/>
      <c r="K705" s="654"/>
      <c r="L705" s="654"/>
      <c r="M705" s="534"/>
      <c r="N705" s="534"/>
      <c r="O705" s="534"/>
      <c r="P705" s="534"/>
      <c r="Q705" s="534"/>
      <c r="R705" s="534"/>
      <c r="S705" s="534"/>
      <c r="T705" s="534"/>
      <c r="U705" s="534"/>
      <c r="V705" s="534"/>
      <c r="W705" s="534"/>
      <c r="X705" s="534"/>
      <c r="Y705" s="534"/>
      <c r="Z705" s="534"/>
      <c r="AA705" s="534"/>
    </row>
    <row r="706" spans="1:27" ht="14.25" customHeight="1">
      <c r="A706" s="654"/>
      <c r="B706" s="654"/>
      <c r="C706" s="534"/>
      <c r="D706" s="534"/>
      <c r="E706" s="534"/>
      <c r="F706" s="654"/>
      <c r="G706" s="654"/>
      <c r="H706" s="654"/>
      <c r="I706" s="654"/>
      <c r="J706" s="655"/>
      <c r="K706" s="654"/>
      <c r="L706" s="654"/>
      <c r="M706" s="534"/>
      <c r="N706" s="534"/>
      <c r="O706" s="534"/>
      <c r="P706" s="534"/>
      <c r="Q706" s="534"/>
      <c r="R706" s="534"/>
      <c r="S706" s="534"/>
      <c r="T706" s="534"/>
      <c r="U706" s="534"/>
      <c r="V706" s="534"/>
      <c r="W706" s="534"/>
      <c r="X706" s="534"/>
      <c r="Y706" s="534"/>
      <c r="Z706" s="534"/>
      <c r="AA706" s="534"/>
    </row>
    <row r="707" spans="1:27" ht="14.25" customHeight="1">
      <c r="A707" s="654"/>
      <c r="B707" s="654"/>
      <c r="C707" s="534"/>
      <c r="D707" s="534"/>
      <c r="E707" s="534"/>
      <c r="F707" s="654"/>
      <c r="G707" s="654"/>
      <c r="H707" s="654"/>
      <c r="I707" s="654"/>
      <c r="J707" s="655"/>
      <c r="K707" s="654"/>
      <c r="L707" s="654"/>
      <c r="M707" s="534"/>
      <c r="N707" s="534"/>
      <c r="O707" s="534"/>
      <c r="P707" s="534"/>
      <c r="Q707" s="534"/>
      <c r="R707" s="534"/>
      <c r="S707" s="534"/>
      <c r="T707" s="534"/>
      <c r="U707" s="534"/>
      <c r="V707" s="534"/>
      <c r="W707" s="534"/>
      <c r="X707" s="534"/>
      <c r="Y707" s="534"/>
      <c r="Z707" s="534"/>
      <c r="AA707" s="534"/>
    </row>
    <row r="708" spans="1:27" ht="14.25" customHeight="1">
      <c r="A708" s="654"/>
      <c r="B708" s="654"/>
      <c r="C708" s="534"/>
      <c r="D708" s="534"/>
      <c r="E708" s="534"/>
      <c r="F708" s="654"/>
      <c r="G708" s="654"/>
      <c r="H708" s="654"/>
      <c r="I708" s="654"/>
      <c r="J708" s="655"/>
      <c r="K708" s="654"/>
      <c r="L708" s="654"/>
      <c r="M708" s="534"/>
      <c r="N708" s="534"/>
      <c r="O708" s="534"/>
      <c r="P708" s="534"/>
      <c r="Q708" s="534"/>
      <c r="R708" s="534"/>
      <c r="S708" s="534"/>
      <c r="T708" s="534"/>
      <c r="U708" s="534"/>
      <c r="V708" s="534"/>
      <c r="W708" s="534"/>
      <c r="X708" s="534"/>
      <c r="Y708" s="534"/>
      <c r="Z708" s="534"/>
      <c r="AA708" s="534"/>
    </row>
    <row r="709" spans="1:27" ht="14.25" customHeight="1">
      <c r="A709" s="654"/>
      <c r="B709" s="654"/>
      <c r="C709" s="534"/>
      <c r="D709" s="534"/>
      <c r="E709" s="534"/>
      <c r="F709" s="654"/>
      <c r="G709" s="654"/>
      <c r="H709" s="654"/>
      <c r="I709" s="654"/>
      <c r="J709" s="655"/>
      <c r="K709" s="654"/>
      <c r="L709" s="654"/>
      <c r="M709" s="534"/>
      <c r="N709" s="534"/>
      <c r="O709" s="534"/>
      <c r="P709" s="534"/>
      <c r="Q709" s="534"/>
      <c r="R709" s="534"/>
      <c r="S709" s="534"/>
      <c r="T709" s="534"/>
      <c r="U709" s="534"/>
      <c r="V709" s="534"/>
      <c r="W709" s="534"/>
      <c r="X709" s="534"/>
      <c r="Y709" s="534"/>
      <c r="Z709" s="534"/>
      <c r="AA709" s="534"/>
    </row>
    <row r="710" spans="1:27" ht="14.25" customHeight="1">
      <c r="A710" s="654"/>
      <c r="B710" s="654"/>
      <c r="C710" s="534"/>
      <c r="D710" s="534"/>
      <c r="E710" s="534"/>
      <c r="F710" s="654"/>
      <c r="G710" s="654"/>
      <c r="H710" s="654"/>
      <c r="I710" s="654"/>
      <c r="J710" s="655"/>
      <c r="K710" s="654"/>
      <c r="L710" s="654"/>
      <c r="M710" s="534"/>
      <c r="N710" s="534"/>
      <c r="O710" s="534"/>
      <c r="P710" s="534"/>
      <c r="Q710" s="534"/>
      <c r="R710" s="534"/>
      <c r="S710" s="534"/>
      <c r="T710" s="534"/>
      <c r="U710" s="534"/>
      <c r="V710" s="534"/>
      <c r="W710" s="534"/>
      <c r="X710" s="534"/>
      <c r="Y710" s="534"/>
      <c r="Z710" s="534"/>
      <c r="AA710" s="534"/>
    </row>
    <row r="711" spans="1:27" ht="14.25" customHeight="1">
      <c r="A711" s="654"/>
      <c r="B711" s="654"/>
      <c r="C711" s="534"/>
      <c r="D711" s="534"/>
      <c r="E711" s="534"/>
      <c r="F711" s="654"/>
      <c r="G711" s="654"/>
      <c r="H711" s="654"/>
      <c r="I711" s="654"/>
      <c r="J711" s="655"/>
      <c r="K711" s="654"/>
      <c r="L711" s="654"/>
      <c r="M711" s="534"/>
      <c r="N711" s="534"/>
      <c r="O711" s="534"/>
      <c r="P711" s="534"/>
      <c r="Q711" s="534"/>
      <c r="R711" s="534"/>
      <c r="S711" s="534"/>
      <c r="T711" s="534"/>
      <c r="U711" s="534"/>
      <c r="V711" s="534"/>
      <c r="W711" s="534"/>
      <c r="X711" s="534"/>
      <c r="Y711" s="534"/>
      <c r="Z711" s="534"/>
      <c r="AA711" s="534"/>
    </row>
    <row r="712" spans="1:27" ht="14.25" customHeight="1">
      <c r="A712" s="654"/>
      <c r="B712" s="654"/>
      <c r="C712" s="534"/>
      <c r="D712" s="534"/>
      <c r="E712" s="534"/>
      <c r="F712" s="654"/>
      <c r="G712" s="654"/>
      <c r="H712" s="654"/>
      <c r="I712" s="654"/>
      <c r="J712" s="655"/>
      <c r="K712" s="654"/>
      <c r="L712" s="654"/>
      <c r="M712" s="534"/>
      <c r="N712" s="534"/>
      <c r="O712" s="534"/>
      <c r="P712" s="534"/>
      <c r="Q712" s="534"/>
      <c r="R712" s="534"/>
      <c r="S712" s="534"/>
      <c r="T712" s="534"/>
      <c r="U712" s="534"/>
      <c r="V712" s="534"/>
      <c r="W712" s="534"/>
      <c r="X712" s="534"/>
      <c r="Y712" s="534"/>
      <c r="Z712" s="534"/>
      <c r="AA712" s="534"/>
    </row>
    <row r="713" spans="1:27" ht="14.25" customHeight="1">
      <c r="A713" s="654"/>
      <c r="B713" s="654"/>
      <c r="C713" s="534"/>
      <c r="D713" s="534"/>
      <c r="E713" s="534"/>
      <c r="F713" s="654"/>
      <c r="G713" s="654"/>
      <c r="H713" s="654"/>
      <c r="I713" s="654"/>
      <c r="J713" s="655"/>
      <c r="K713" s="654"/>
      <c r="L713" s="654"/>
      <c r="M713" s="534"/>
      <c r="N713" s="534"/>
      <c r="O713" s="534"/>
      <c r="P713" s="534"/>
      <c r="Q713" s="534"/>
      <c r="R713" s="534"/>
      <c r="S713" s="534"/>
      <c r="T713" s="534"/>
      <c r="U713" s="534"/>
      <c r="V713" s="534"/>
      <c r="W713" s="534"/>
      <c r="X713" s="534"/>
      <c r="Y713" s="534"/>
      <c r="Z713" s="534"/>
      <c r="AA713" s="534"/>
    </row>
    <row r="714" spans="1:27" ht="14.25" customHeight="1">
      <c r="A714" s="654"/>
      <c r="B714" s="654"/>
      <c r="C714" s="534"/>
      <c r="D714" s="534"/>
      <c r="E714" s="534"/>
      <c r="F714" s="654"/>
      <c r="G714" s="654"/>
      <c r="H714" s="654"/>
      <c r="I714" s="654"/>
      <c r="J714" s="655"/>
      <c r="K714" s="654"/>
      <c r="L714" s="654"/>
      <c r="M714" s="534"/>
      <c r="N714" s="534"/>
      <c r="O714" s="534"/>
      <c r="P714" s="534"/>
      <c r="Q714" s="534"/>
      <c r="R714" s="534"/>
      <c r="S714" s="534"/>
      <c r="T714" s="534"/>
      <c r="U714" s="534"/>
      <c r="V714" s="534"/>
      <c r="W714" s="534"/>
      <c r="X714" s="534"/>
      <c r="Y714" s="534"/>
      <c r="Z714" s="534"/>
      <c r="AA714" s="534"/>
    </row>
    <row r="715" spans="1:27" ht="14.25" customHeight="1">
      <c r="A715" s="654"/>
      <c r="B715" s="654"/>
      <c r="C715" s="534"/>
      <c r="D715" s="534"/>
      <c r="E715" s="534"/>
      <c r="F715" s="654"/>
      <c r="G715" s="654"/>
      <c r="H715" s="654"/>
      <c r="I715" s="654"/>
      <c r="J715" s="655"/>
      <c r="K715" s="654"/>
      <c r="L715" s="654"/>
      <c r="M715" s="534"/>
      <c r="N715" s="534"/>
      <c r="O715" s="534"/>
      <c r="P715" s="534"/>
      <c r="Q715" s="534"/>
      <c r="R715" s="534"/>
      <c r="S715" s="534"/>
      <c r="T715" s="534"/>
      <c r="U715" s="534"/>
      <c r="V715" s="534"/>
      <c r="W715" s="534"/>
      <c r="X715" s="534"/>
      <c r="Y715" s="534"/>
      <c r="Z715" s="534"/>
      <c r="AA715" s="534"/>
    </row>
    <row r="716" spans="1:27" ht="14.25" customHeight="1">
      <c r="A716" s="654"/>
      <c r="B716" s="654"/>
      <c r="C716" s="534"/>
      <c r="D716" s="534"/>
      <c r="E716" s="534"/>
      <c r="F716" s="654"/>
      <c r="G716" s="654"/>
      <c r="H716" s="654"/>
      <c r="I716" s="654"/>
      <c r="J716" s="655"/>
      <c r="K716" s="654"/>
      <c r="L716" s="654"/>
      <c r="M716" s="534"/>
      <c r="N716" s="534"/>
      <c r="O716" s="534"/>
      <c r="P716" s="534"/>
      <c r="Q716" s="534"/>
      <c r="R716" s="534"/>
      <c r="S716" s="534"/>
      <c r="T716" s="534"/>
      <c r="U716" s="534"/>
      <c r="V716" s="534"/>
      <c r="W716" s="534"/>
      <c r="X716" s="534"/>
      <c r="Y716" s="534"/>
      <c r="Z716" s="534"/>
      <c r="AA716" s="534"/>
    </row>
    <row r="717" spans="1:27" ht="14.25" customHeight="1">
      <c r="A717" s="654"/>
      <c r="B717" s="654"/>
      <c r="C717" s="534"/>
      <c r="D717" s="534"/>
      <c r="E717" s="534"/>
      <c r="F717" s="654"/>
      <c r="G717" s="654"/>
      <c r="H717" s="654"/>
      <c r="I717" s="654"/>
      <c r="J717" s="655"/>
      <c r="K717" s="654"/>
      <c r="L717" s="654"/>
      <c r="M717" s="534"/>
      <c r="N717" s="534"/>
      <c r="O717" s="534"/>
      <c r="P717" s="534"/>
      <c r="Q717" s="534"/>
      <c r="R717" s="534"/>
      <c r="S717" s="534"/>
      <c r="T717" s="534"/>
      <c r="U717" s="534"/>
      <c r="V717" s="534"/>
      <c r="W717" s="534"/>
      <c r="X717" s="534"/>
      <c r="Y717" s="534"/>
      <c r="Z717" s="534"/>
      <c r="AA717" s="534"/>
    </row>
    <row r="718" spans="1:27" ht="14.25" customHeight="1">
      <c r="A718" s="654"/>
      <c r="B718" s="654"/>
      <c r="C718" s="534"/>
      <c r="D718" s="534"/>
      <c r="E718" s="534"/>
      <c r="F718" s="654"/>
      <c r="G718" s="654"/>
      <c r="H718" s="654"/>
      <c r="I718" s="654"/>
      <c r="J718" s="655"/>
      <c r="K718" s="654"/>
      <c r="L718" s="654"/>
      <c r="M718" s="534"/>
      <c r="N718" s="534"/>
      <c r="O718" s="534"/>
      <c r="P718" s="534"/>
      <c r="Q718" s="534"/>
      <c r="R718" s="534"/>
      <c r="S718" s="534"/>
      <c r="T718" s="534"/>
      <c r="U718" s="534"/>
      <c r="V718" s="534"/>
      <c r="W718" s="534"/>
      <c r="X718" s="534"/>
      <c r="Y718" s="534"/>
      <c r="Z718" s="534"/>
      <c r="AA718" s="534"/>
    </row>
    <row r="719" spans="1:27" ht="14.25" customHeight="1">
      <c r="A719" s="654"/>
      <c r="B719" s="654"/>
      <c r="C719" s="534"/>
      <c r="D719" s="534"/>
      <c r="E719" s="534"/>
      <c r="F719" s="654"/>
      <c r="G719" s="654"/>
      <c r="H719" s="654"/>
      <c r="I719" s="654"/>
      <c r="J719" s="655"/>
      <c r="K719" s="654"/>
      <c r="L719" s="654"/>
      <c r="M719" s="534"/>
      <c r="N719" s="534"/>
      <c r="O719" s="534"/>
      <c r="P719" s="534"/>
      <c r="Q719" s="534"/>
      <c r="R719" s="534"/>
      <c r="S719" s="534"/>
      <c r="T719" s="534"/>
      <c r="U719" s="534"/>
      <c r="V719" s="534"/>
      <c r="W719" s="534"/>
      <c r="X719" s="534"/>
      <c r="Y719" s="534"/>
      <c r="Z719" s="534"/>
      <c r="AA719" s="534"/>
    </row>
    <row r="720" spans="1:27" ht="14.25" customHeight="1">
      <c r="A720" s="654"/>
      <c r="B720" s="654"/>
      <c r="C720" s="534"/>
      <c r="D720" s="534"/>
      <c r="E720" s="534"/>
      <c r="F720" s="654"/>
      <c r="G720" s="654"/>
      <c r="H720" s="654"/>
      <c r="I720" s="654"/>
      <c r="J720" s="655"/>
      <c r="K720" s="654"/>
      <c r="L720" s="654"/>
      <c r="M720" s="534"/>
      <c r="N720" s="534"/>
      <c r="O720" s="534"/>
      <c r="P720" s="534"/>
      <c r="Q720" s="534"/>
      <c r="R720" s="534"/>
      <c r="S720" s="534"/>
      <c r="T720" s="534"/>
      <c r="U720" s="534"/>
      <c r="V720" s="534"/>
      <c r="W720" s="534"/>
      <c r="X720" s="534"/>
      <c r="Y720" s="534"/>
      <c r="Z720" s="534"/>
      <c r="AA720" s="534"/>
    </row>
    <row r="721" spans="1:27" ht="14.25" customHeight="1">
      <c r="A721" s="654"/>
      <c r="B721" s="654"/>
      <c r="C721" s="534"/>
      <c r="D721" s="534"/>
      <c r="E721" s="534"/>
      <c r="F721" s="654"/>
      <c r="G721" s="654"/>
      <c r="H721" s="654"/>
      <c r="I721" s="654"/>
      <c r="J721" s="655"/>
      <c r="K721" s="654"/>
      <c r="L721" s="654"/>
      <c r="M721" s="534"/>
      <c r="N721" s="534"/>
      <c r="O721" s="534"/>
      <c r="P721" s="534"/>
      <c r="Q721" s="534"/>
      <c r="R721" s="534"/>
      <c r="S721" s="534"/>
      <c r="T721" s="534"/>
      <c r="U721" s="534"/>
      <c r="V721" s="534"/>
      <c r="W721" s="534"/>
      <c r="X721" s="534"/>
      <c r="Y721" s="534"/>
      <c r="Z721" s="534"/>
      <c r="AA721" s="534"/>
    </row>
    <row r="722" spans="1:27" ht="14.25" customHeight="1">
      <c r="A722" s="654"/>
      <c r="B722" s="654"/>
      <c r="C722" s="534"/>
      <c r="D722" s="534"/>
      <c r="E722" s="534"/>
      <c r="F722" s="654"/>
      <c r="G722" s="654"/>
      <c r="H722" s="654"/>
      <c r="I722" s="654"/>
      <c r="J722" s="655"/>
      <c r="K722" s="654"/>
      <c r="L722" s="654"/>
      <c r="M722" s="534"/>
      <c r="N722" s="534"/>
      <c r="O722" s="534"/>
      <c r="P722" s="534"/>
      <c r="Q722" s="534"/>
      <c r="R722" s="534"/>
      <c r="S722" s="534"/>
      <c r="T722" s="534"/>
      <c r="U722" s="534"/>
      <c r="V722" s="534"/>
      <c r="W722" s="534"/>
      <c r="X722" s="534"/>
      <c r="Y722" s="534"/>
      <c r="Z722" s="534"/>
      <c r="AA722" s="534"/>
    </row>
    <row r="723" spans="1:27" ht="14.25" customHeight="1">
      <c r="A723" s="654"/>
      <c r="B723" s="654"/>
      <c r="C723" s="534"/>
      <c r="D723" s="534"/>
      <c r="E723" s="534"/>
      <c r="F723" s="654"/>
      <c r="G723" s="654"/>
      <c r="H723" s="654"/>
      <c r="I723" s="654"/>
      <c r="J723" s="655"/>
      <c r="K723" s="654"/>
      <c r="L723" s="654"/>
      <c r="M723" s="534"/>
      <c r="N723" s="534"/>
      <c r="O723" s="534"/>
      <c r="P723" s="534"/>
      <c r="Q723" s="534"/>
      <c r="R723" s="534"/>
      <c r="S723" s="534"/>
      <c r="T723" s="534"/>
      <c r="U723" s="534"/>
      <c r="V723" s="534"/>
      <c r="W723" s="534"/>
      <c r="X723" s="534"/>
      <c r="Y723" s="534"/>
      <c r="Z723" s="534"/>
      <c r="AA723" s="534"/>
    </row>
    <row r="724" spans="1:27" ht="14.25" customHeight="1">
      <c r="A724" s="654"/>
      <c r="B724" s="654"/>
      <c r="C724" s="534"/>
      <c r="D724" s="534"/>
      <c r="E724" s="534"/>
      <c r="F724" s="654"/>
      <c r="G724" s="654"/>
      <c r="H724" s="654"/>
      <c r="I724" s="654"/>
      <c r="J724" s="655"/>
      <c r="K724" s="654"/>
      <c r="L724" s="654"/>
      <c r="M724" s="534"/>
      <c r="N724" s="534"/>
      <c r="O724" s="534"/>
      <c r="P724" s="534"/>
      <c r="Q724" s="534"/>
      <c r="R724" s="534"/>
      <c r="S724" s="534"/>
      <c r="T724" s="534"/>
      <c r="U724" s="534"/>
      <c r="V724" s="534"/>
      <c r="W724" s="534"/>
      <c r="X724" s="534"/>
      <c r="Y724" s="534"/>
      <c r="Z724" s="534"/>
      <c r="AA724" s="534"/>
    </row>
    <row r="725" spans="1:27" ht="14.25" customHeight="1">
      <c r="A725" s="654"/>
      <c r="B725" s="654"/>
      <c r="C725" s="534"/>
      <c r="D725" s="534"/>
      <c r="E725" s="534"/>
      <c r="F725" s="654"/>
      <c r="G725" s="654"/>
      <c r="H725" s="654"/>
      <c r="I725" s="654"/>
      <c r="J725" s="655"/>
      <c r="K725" s="654"/>
      <c r="L725" s="654"/>
      <c r="M725" s="534"/>
      <c r="N725" s="534"/>
      <c r="O725" s="534"/>
      <c r="P725" s="534"/>
      <c r="Q725" s="534"/>
      <c r="R725" s="534"/>
      <c r="S725" s="534"/>
      <c r="T725" s="534"/>
      <c r="U725" s="534"/>
      <c r="V725" s="534"/>
      <c r="W725" s="534"/>
      <c r="X725" s="534"/>
      <c r="Y725" s="534"/>
      <c r="Z725" s="534"/>
      <c r="AA725" s="534"/>
    </row>
    <row r="726" spans="1:27" ht="14.25" customHeight="1">
      <c r="A726" s="654"/>
      <c r="B726" s="654"/>
      <c r="C726" s="534"/>
      <c r="D726" s="534"/>
      <c r="E726" s="534"/>
      <c r="F726" s="654"/>
      <c r="G726" s="654"/>
      <c r="H726" s="654"/>
      <c r="I726" s="654"/>
      <c r="J726" s="655"/>
      <c r="K726" s="654"/>
      <c r="L726" s="654"/>
      <c r="M726" s="534"/>
      <c r="N726" s="534"/>
      <c r="O726" s="534"/>
      <c r="P726" s="534"/>
      <c r="Q726" s="534"/>
      <c r="R726" s="534"/>
      <c r="S726" s="534"/>
      <c r="T726" s="534"/>
      <c r="U726" s="534"/>
      <c r="V726" s="534"/>
      <c r="W726" s="534"/>
      <c r="X726" s="534"/>
      <c r="Y726" s="534"/>
      <c r="Z726" s="534"/>
      <c r="AA726" s="534"/>
    </row>
    <row r="727" spans="1:27" ht="14.25" customHeight="1">
      <c r="A727" s="654"/>
      <c r="B727" s="654"/>
      <c r="C727" s="534"/>
      <c r="D727" s="534"/>
      <c r="E727" s="534"/>
      <c r="F727" s="654"/>
      <c r="G727" s="654"/>
      <c r="H727" s="654"/>
      <c r="I727" s="654"/>
      <c r="J727" s="655"/>
      <c r="K727" s="654"/>
      <c r="L727" s="654"/>
      <c r="M727" s="534"/>
      <c r="N727" s="534"/>
      <c r="O727" s="534"/>
      <c r="P727" s="534"/>
      <c r="Q727" s="534"/>
      <c r="R727" s="534"/>
      <c r="S727" s="534"/>
      <c r="T727" s="534"/>
      <c r="U727" s="534"/>
      <c r="V727" s="534"/>
      <c r="W727" s="534"/>
      <c r="X727" s="534"/>
      <c r="Y727" s="534"/>
      <c r="Z727" s="534"/>
      <c r="AA727" s="534"/>
    </row>
    <row r="728" spans="1:27" ht="14.25" customHeight="1">
      <c r="A728" s="654"/>
      <c r="B728" s="654"/>
      <c r="C728" s="534"/>
      <c r="D728" s="534"/>
      <c r="E728" s="534"/>
      <c r="F728" s="654"/>
      <c r="G728" s="654"/>
      <c r="H728" s="654"/>
      <c r="I728" s="654"/>
      <c r="J728" s="655"/>
      <c r="K728" s="654"/>
      <c r="L728" s="654"/>
      <c r="M728" s="534"/>
      <c r="N728" s="534"/>
      <c r="O728" s="534"/>
      <c r="P728" s="534"/>
      <c r="Q728" s="534"/>
      <c r="R728" s="534"/>
      <c r="S728" s="534"/>
      <c r="T728" s="534"/>
      <c r="U728" s="534"/>
      <c r="V728" s="534"/>
      <c r="W728" s="534"/>
      <c r="X728" s="534"/>
      <c r="Y728" s="534"/>
      <c r="Z728" s="534"/>
      <c r="AA728" s="534"/>
    </row>
    <row r="729" spans="1:27" ht="14.25" customHeight="1">
      <c r="A729" s="654"/>
      <c r="B729" s="654"/>
      <c r="C729" s="534"/>
      <c r="D729" s="534"/>
      <c r="E729" s="534"/>
      <c r="F729" s="654"/>
      <c r="G729" s="654"/>
      <c r="H729" s="654"/>
      <c r="I729" s="654"/>
      <c r="J729" s="655"/>
      <c r="K729" s="654"/>
      <c r="L729" s="654"/>
      <c r="M729" s="534"/>
      <c r="N729" s="534"/>
      <c r="O729" s="534"/>
      <c r="P729" s="534"/>
      <c r="Q729" s="534"/>
      <c r="R729" s="534"/>
      <c r="S729" s="534"/>
      <c r="T729" s="534"/>
      <c r="U729" s="534"/>
      <c r="V729" s="534"/>
      <c r="W729" s="534"/>
      <c r="X729" s="534"/>
      <c r="Y729" s="534"/>
      <c r="Z729" s="534"/>
      <c r="AA729" s="534"/>
    </row>
    <row r="730" spans="1:27" ht="14.25" customHeight="1">
      <c r="A730" s="654"/>
      <c r="B730" s="654"/>
      <c r="C730" s="534"/>
      <c r="D730" s="534"/>
      <c r="E730" s="534"/>
      <c r="F730" s="654"/>
      <c r="G730" s="654"/>
      <c r="H730" s="654"/>
      <c r="I730" s="654"/>
      <c r="J730" s="655"/>
      <c r="K730" s="654"/>
      <c r="L730" s="654"/>
      <c r="M730" s="534"/>
      <c r="N730" s="534"/>
      <c r="O730" s="534"/>
      <c r="P730" s="534"/>
      <c r="Q730" s="534"/>
      <c r="R730" s="534"/>
      <c r="S730" s="534"/>
      <c r="T730" s="534"/>
      <c r="U730" s="534"/>
      <c r="V730" s="534"/>
      <c r="W730" s="534"/>
      <c r="X730" s="534"/>
      <c r="Y730" s="534"/>
      <c r="Z730" s="534"/>
      <c r="AA730" s="534"/>
    </row>
    <row r="731" spans="1:27" ht="14.25" customHeight="1">
      <c r="A731" s="654"/>
      <c r="B731" s="654"/>
      <c r="C731" s="534"/>
      <c r="D731" s="534"/>
      <c r="E731" s="534"/>
      <c r="F731" s="654"/>
      <c r="G731" s="654"/>
      <c r="H731" s="654"/>
      <c r="I731" s="654"/>
      <c r="J731" s="655"/>
      <c r="K731" s="654"/>
      <c r="L731" s="654"/>
      <c r="M731" s="534"/>
      <c r="N731" s="534"/>
      <c r="O731" s="534"/>
      <c r="P731" s="534"/>
      <c r="Q731" s="534"/>
      <c r="R731" s="534"/>
      <c r="S731" s="534"/>
      <c r="T731" s="534"/>
      <c r="U731" s="534"/>
      <c r="V731" s="534"/>
      <c r="W731" s="534"/>
      <c r="X731" s="534"/>
      <c r="Y731" s="534"/>
      <c r="Z731" s="534"/>
      <c r="AA731" s="534"/>
    </row>
    <row r="732" spans="1:27" ht="14.25" customHeight="1">
      <c r="A732" s="654"/>
      <c r="B732" s="654"/>
      <c r="C732" s="534"/>
      <c r="D732" s="534"/>
      <c r="E732" s="534"/>
      <c r="F732" s="654"/>
      <c r="G732" s="654"/>
      <c r="H732" s="654"/>
      <c r="I732" s="654"/>
      <c r="J732" s="655"/>
      <c r="K732" s="654"/>
      <c r="L732" s="654"/>
      <c r="M732" s="534"/>
      <c r="N732" s="534"/>
      <c r="O732" s="534"/>
      <c r="P732" s="534"/>
      <c r="Q732" s="534"/>
      <c r="R732" s="534"/>
      <c r="S732" s="534"/>
      <c r="T732" s="534"/>
      <c r="U732" s="534"/>
      <c r="V732" s="534"/>
      <c r="W732" s="534"/>
      <c r="X732" s="534"/>
      <c r="Y732" s="534"/>
      <c r="Z732" s="534"/>
      <c r="AA732" s="534"/>
    </row>
    <row r="733" spans="1:27" ht="14.25" customHeight="1">
      <c r="A733" s="654"/>
      <c r="B733" s="654"/>
      <c r="C733" s="534"/>
      <c r="D733" s="534"/>
      <c r="E733" s="534"/>
      <c r="F733" s="654"/>
      <c r="G733" s="654"/>
      <c r="H733" s="654"/>
      <c r="I733" s="654"/>
      <c r="J733" s="655"/>
      <c r="K733" s="654"/>
      <c r="L733" s="654"/>
      <c r="M733" s="534"/>
      <c r="N733" s="534"/>
      <c r="O733" s="534"/>
      <c r="P733" s="534"/>
      <c r="Q733" s="534"/>
      <c r="R733" s="534"/>
      <c r="S733" s="534"/>
      <c r="T733" s="534"/>
      <c r="U733" s="534"/>
      <c r="V733" s="534"/>
      <c r="W733" s="534"/>
      <c r="X733" s="534"/>
      <c r="Y733" s="534"/>
      <c r="Z733" s="534"/>
      <c r="AA733" s="534"/>
    </row>
    <row r="734" spans="1:27" ht="14.25" customHeight="1">
      <c r="A734" s="654"/>
      <c r="B734" s="654"/>
      <c r="C734" s="534"/>
      <c r="D734" s="534"/>
      <c r="E734" s="534"/>
      <c r="F734" s="654"/>
      <c r="G734" s="654"/>
      <c r="H734" s="654"/>
      <c r="I734" s="654"/>
      <c r="J734" s="655"/>
      <c r="K734" s="654"/>
      <c r="L734" s="654"/>
      <c r="M734" s="534"/>
      <c r="N734" s="534"/>
      <c r="O734" s="534"/>
      <c r="P734" s="534"/>
      <c r="Q734" s="534"/>
      <c r="R734" s="534"/>
      <c r="S734" s="534"/>
      <c r="T734" s="534"/>
      <c r="U734" s="534"/>
      <c r="V734" s="534"/>
      <c r="W734" s="534"/>
      <c r="X734" s="534"/>
      <c r="Y734" s="534"/>
      <c r="Z734" s="534"/>
      <c r="AA734" s="534"/>
    </row>
    <row r="735" spans="1:27" ht="14.25" customHeight="1">
      <c r="A735" s="654"/>
      <c r="B735" s="654"/>
      <c r="C735" s="534"/>
      <c r="D735" s="534"/>
      <c r="E735" s="534"/>
      <c r="F735" s="654"/>
      <c r="G735" s="654"/>
      <c r="H735" s="654"/>
      <c r="I735" s="654"/>
      <c r="J735" s="655"/>
      <c r="K735" s="654"/>
      <c r="L735" s="654"/>
      <c r="M735" s="534"/>
      <c r="N735" s="534"/>
      <c r="O735" s="534"/>
      <c r="P735" s="534"/>
      <c r="Q735" s="534"/>
      <c r="R735" s="534"/>
      <c r="S735" s="534"/>
      <c r="T735" s="534"/>
      <c r="U735" s="534"/>
      <c r="V735" s="534"/>
      <c r="W735" s="534"/>
      <c r="X735" s="534"/>
      <c r="Y735" s="534"/>
      <c r="Z735" s="534"/>
      <c r="AA735" s="534"/>
    </row>
    <row r="736" spans="1:27" ht="14.25" customHeight="1">
      <c r="A736" s="654"/>
      <c r="B736" s="654"/>
      <c r="C736" s="534"/>
      <c r="D736" s="534"/>
      <c r="E736" s="534"/>
      <c r="F736" s="654"/>
      <c r="G736" s="654"/>
      <c r="H736" s="654"/>
      <c r="I736" s="654"/>
      <c r="J736" s="655"/>
      <c r="K736" s="654"/>
      <c r="L736" s="654"/>
      <c r="M736" s="534"/>
      <c r="N736" s="534"/>
      <c r="O736" s="534"/>
      <c r="P736" s="534"/>
      <c r="Q736" s="534"/>
      <c r="R736" s="534"/>
      <c r="S736" s="534"/>
      <c r="T736" s="534"/>
      <c r="U736" s="534"/>
      <c r="V736" s="534"/>
      <c r="W736" s="534"/>
      <c r="X736" s="534"/>
      <c r="Y736" s="534"/>
      <c r="Z736" s="534"/>
      <c r="AA736" s="534"/>
    </row>
    <row r="737" spans="1:27" ht="14.25" customHeight="1">
      <c r="A737" s="654"/>
      <c r="B737" s="654"/>
      <c r="C737" s="534"/>
      <c r="D737" s="534"/>
      <c r="E737" s="534"/>
      <c r="F737" s="654"/>
      <c r="G737" s="654"/>
      <c r="H737" s="654"/>
      <c r="I737" s="654"/>
      <c r="J737" s="655"/>
      <c r="K737" s="654"/>
      <c r="L737" s="654"/>
      <c r="M737" s="534"/>
      <c r="N737" s="534"/>
      <c r="O737" s="534"/>
      <c r="P737" s="534"/>
      <c r="Q737" s="534"/>
      <c r="R737" s="534"/>
      <c r="S737" s="534"/>
      <c r="T737" s="534"/>
      <c r="U737" s="534"/>
      <c r="V737" s="534"/>
      <c r="W737" s="534"/>
      <c r="X737" s="534"/>
      <c r="Y737" s="534"/>
      <c r="Z737" s="534"/>
      <c r="AA737" s="534"/>
    </row>
    <row r="738" spans="1:27" ht="14.25" customHeight="1">
      <c r="A738" s="654"/>
      <c r="B738" s="654"/>
      <c r="C738" s="534"/>
      <c r="D738" s="534"/>
      <c r="E738" s="534"/>
      <c r="F738" s="654"/>
      <c r="G738" s="654"/>
      <c r="H738" s="654"/>
      <c r="I738" s="654"/>
      <c r="J738" s="655"/>
      <c r="K738" s="654"/>
      <c r="L738" s="654"/>
      <c r="M738" s="534"/>
      <c r="N738" s="534"/>
      <c r="O738" s="534"/>
      <c r="P738" s="534"/>
      <c r="Q738" s="534"/>
      <c r="R738" s="534"/>
      <c r="S738" s="534"/>
      <c r="T738" s="534"/>
      <c r="U738" s="534"/>
      <c r="V738" s="534"/>
      <c r="W738" s="534"/>
      <c r="X738" s="534"/>
      <c r="Y738" s="534"/>
      <c r="Z738" s="534"/>
      <c r="AA738" s="534"/>
    </row>
    <row r="739" spans="1:27" ht="14.25" customHeight="1">
      <c r="A739" s="654"/>
      <c r="B739" s="654"/>
      <c r="C739" s="534"/>
      <c r="D739" s="534"/>
      <c r="E739" s="534"/>
      <c r="F739" s="654"/>
      <c r="G739" s="654"/>
      <c r="H739" s="654"/>
      <c r="I739" s="654"/>
      <c r="J739" s="655"/>
      <c r="K739" s="654"/>
      <c r="L739" s="654"/>
      <c r="M739" s="534"/>
      <c r="N739" s="534"/>
      <c r="O739" s="534"/>
      <c r="P739" s="534"/>
      <c r="Q739" s="534"/>
      <c r="R739" s="534"/>
      <c r="S739" s="534"/>
      <c r="T739" s="534"/>
      <c r="U739" s="534"/>
      <c r="V739" s="534"/>
      <c r="W739" s="534"/>
      <c r="X739" s="534"/>
      <c r="Y739" s="534"/>
      <c r="Z739" s="534"/>
      <c r="AA739" s="534"/>
    </row>
    <row r="740" spans="1:27" ht="14.25" customHeight="1">
      <c r="A740" s="654"/>
      <c r="B740" s="654"/>
      <c r="C740" s="534"/>
      <c r="D740" s="534"/>
      <c r="E740" s="534"/>
      <c r="F740" s="654"/>
      <c r="G740" s="654"/>
      <c r="H740" s="654"/>
      <c r="I740" s="654"/>
      <c r="J740" s="655"/>
      <c r="K740" s="654"/>
      <c r="L740" s="654"/>
      <c r="M740" s="534"/>
      <c r="N740" s="534"/>
      <c r="O740" s="534"/>
      <c r="P740" s="534"/>
      <c r="Q740" s="534"/>
      <c r="R740" s="534"/>
      <c r="S740" s="534"/>
      <c r="T740" s="534"/>
      <c r="U740" s="534"/>
      <c r="V740" s="534"/>
      <c r="W740" s="534"/>
      <c r="X740" s="534"/>
      <c r="Y740" s="534"/>
      <c r="Z740" s="534"/>
      <c r="AA740" s="534"/>
    </row>
    <row r="741" spans="1:27" ht="14.25" customHeight="1">
      <c r="A741" s="654"/>
      <c r="B741" s="654"/>
      <c r="C741" s="534"/>
      <c r="D741" s="534"/>
      <c r="E741" s="534"/>
      <c r="F741" s="654"/>
      <c r="G741" s="654"/>
      <c r="H741" s="654"/>
      <c r="I741" s="654"/>
      <c r="J741" s="655"/>
      <c r="K741" s="654"/>
      <c r="L741" s="654"/>
      <c r="M741" s="534"/>
      <c r="N741" s="534"/>
      <c r="O741" s="534"/>
      <c r="P741" s="534"/>
      <c r="Q741" s="534"/>
      <c r="R741" s="534"/>
      <c r="S741" s="534"/>
      <c r="T741" s="534"/>
      <c r="U741" s="534"/>
      <c r="V741" s="534"/>
      <c r="W741" s="534"/>
      <c r="X741" s="534"/>
      <c r="Y741" s="534"/>
      <c r="Z741" s="534"/>
      <c r="AA741" s="534"/>
    </row>
    <row r="742" spans="1:27" ht="14.25" customHeight="1">
      <c r="A742" s="654"/>
      <c r="B742" s="654"/>
      <c r="C742" s="534"/>
      <c r="D742" s="534"/>
      <c r="E742" s="534"/>
      <c r="F742" s="654"/>
      <c r="G742" s="654"/>
      <c r="H742" s="654"/>
      <c r="I742" s="654"/>
      <c r="J742" s="655"/>
      <c r="K742" s="654"/>
      <c r="L742" s="654"/>
      <c r="M742" s="534"/>
      <c r="N742" s="534"/>
      <c r="O742" s="534"/>
      <c r="P742" s="534"/>
      <c r="Q742" s="534"/>
      <c r="R742" s="534"/>
      <c r="S742" s="534"/>
      <c r="T742" s="534"/>
      <c r="U742" s="534"/>
      <c r="V742" s="534"/>
      <c r="W742" s="534"/>
      <c r="X742" s="534"/>
      <c r="Y742" s="534"/>
      <c r="Z742" s="534"/>
      <c r="AA742" s="534"/>
    </row>
    <row r="743" spans="1:27" ht="14.25" customHeight="1">
      <c r="A743" s="654"/>
      <c r="B743" s="654"/>
      <c r="C743" s="534"/>
      <c r="D743" s="534"/>
      <c r="E743" s="534"/>
      <c r="F743" s="654"/>
      <c r="G743" s="654"/>
      <c r="H743" s="654"/>
      <c r="I743" s="654"/>
      <c r="J743" s="655"/>
      <c r="K743" s="654"/>
      <c r="L743" s="654"/>
      <c r="M743" s="534"/>
      <c r="N743" s="534"/>
      <c r="O743" s="534"/>
      <c r="P743" s="534"/>
      <c r="Q743" s="534"/>
      <c r="R743" s="534"/>
      <c r="S743" s="534"/>
      <c r="T743" s="534"/>
      <c r="U743" s="534"/>
      <c r="V743" s="534"/>
      <c r="W743" s="534"/>
      <c r="X743" s="534"/>
      <c r="Y743" s="534"/>
      <c r="Z743" s="534"/>
      <c r="AA743" s="534"/>
    </row>
    <row r="744" spans="1:27" ht="14.25" customHeight="1">
      <c r="A744" s="654"/>
      <c r="B744" s="654"/>
      <c r="C744" s="534"/>
      <c r="D744" s="534"/>
      <c r="E744" s="534"/>
      <c r="F744" s="654"/>
      <c r="G744" s="654"/>
      <c r="H744" s="654"/>
      <c r="I744" s="654"/>
      <c r="J744" s="655"/>
      <c r="K744" s="654"/>
      <c r="L744" s="654"/>
      <c r="M744" s="534"/>
      <c r="N744" s="534"/>
      <c r="O744" s="534"/>
      <c r="P744" s="534"/>
      <c r="Q744" s="534"/>
      <c r="R744" s="534"/>
      <c r="S744" s="534"/>
      <c r="T744" s="534"/>
      <c r="U744" s="534"/>
      <c r="V744" s="534"/>
      <c r="W744" s="534"/>
      <c r="X744" s="534"/>
      <c r="Y744" s="534"/>
      <c r="Z744" s="534"/>
      <c r="AA744" s="534"/>
    </row>
    <row r="745" spans="1:27" ht="14.25" customHeight="1">
      <c r="A745" s="654"/>
      <c r="B745" s="654"/>
      <c r="C745" s="534"/>
      <c r="D745" s="534"/>
      <c r="E745" s="534"/>
      <c r="F745" s="654"/>
      <c r="G745" s="654"/>
      <c r="H745" s="654"/>
      <c r="I745" s="654"/>
      <c r="J745" s="655"/>
      <c r="K745" s="654"/>
      <c r="L745" s="654"/>
      <c r="M745" s="534"/>
      <c r="N745" s="534"/>
      <c r="O745" s="534"/>
      <c r="P745" s="534"/>
      <c r="Q745" s="534"/>
      <c r="R745" s="534"/>
      <c r="S745" s="534"/>
      <c r="T745" s="534"/>
      <c r="U745" s="534"/>
      <c r="V745" s="534"/>
      <c r="W745" s="534"/>
      <c r="X745" s="534"/>
      <c r="Y745" s="534"/>
      <c r="Z745" s="534"/>
      <c r="AA745" s="534"/>
    </row>
    <row r="746" spans="1:27" ht="14.25" customHeight="1">
      <c r="A746" s="654"/>
      <c r="B746" s="654"/>
      <c r="C746" s="534"/>
      <c r="D746" s="534"/>
      <c r="E746" s="534"/>
      <c r="F746" s="654"/>
      <c r="G746" s="654"/>
      <c r="H746" s="654"/>
      <c r="I746" s="654"/>
      <c r="J746" s="655"/>
      <c r="K746" s="654"/>
      <c r="L746" s="654"/>
      <c r="M746" s="534"/>
      <c r="N746" s="534"/>
      <c r="O746" s="534"/>
      <c r="P746" s="534"/>
      <c r="Q746" s="534"/>
      <c r="R746" s="534"/>
      <c r="S746" s="534"/>
      <c r="T746" s="534"/>
      <c r="U746" s="534"/>
      <c r="V746" s="534"/>
      <c r="W746" s="534"/>
      <c r="X746" s="534"/>
      <c r="Y746" s="534"/>
      <c r="Z746" s="534"/>
      <c r="AA746" s="534"/>
    </row>
    <row r="747" spans="1:27" ht="14.25" customHeight="1">
      <c r="A747" s="654"/>
      <c r="B747" s="654"/>
      <c r="C747" s="534"/>
      <c r="D747" s="534"/>
      <c r="E747" s="534"/>
      <c r="F747" s="654"/>
      <c r="G747" s="654"/>
      <c r="H747" s="654"/>
      <c r="I747" s="654"/>
      <c r="J747" s="655"/>
      <c r="K747" s="654"/>
      <c r="L747" s="654"/>
      <c r="M747" s="534"/>
      <c r="N747" s="534"/>
      <c r="O747" s="534"/>
      <c r="P747" s="534"/>
      <c r="Q747" s="534"/>
      <c r="R747" s="534"/>
      <c r="S747" s="534"/>
      <c r="T747" s="534"/>
      <c r="U747" s="534"/>
      <c r="V747" s="534"/>
      <c r="W747" s="534"/>
      <c r="X747" s="534"/>
      <c r="Y747" s="534"/>
      <c r="Z747" s="534"/>
      <c r="AA747" s="534"/>
    </row>
    <row r="748" spans="1:27" ht="14.25" customHeight="1">
      <c r="A748" s="654"/>
      <c r="B748" s="654"/>
      <c r="C748" s="534"/>
      <c r="D748" s="534"/>
      <c r="E748" s="534"/>
      <c r="F748" s="654"/>
      <c r="G748" s="654"/>
      <c r="H748" s="654"/>
      <c r="I748" s="654"/>
      <c r="J748" s="655"/>
      <c r="K748" s="654"/>
      <c r="L748" s="654"/>
      <c r="M748" s="534"/>
      <c r="N748" s="534"/>
      <c r="O748" s="534"/>
      <c r="P748" s="534"/>
      <c r="Q748" s="534"/>
      <c r="R748" s="534"/>
      <c r="S748" s="534"/>
      <c r="T748" s="534"/>
      <c r="U748" s="534"/>
      <c r="V748" s="534"/>
      <c r="W748" s="534"/>
      <c r="X748" s="534"/>
      <c r="Y748" s="534"/>
      <c r="Z748" s="534"/>
      <c r="AA748" s="534"/>
    </row>
    <row r="749" spans="1:27" ht="14.25" customHeight="1">
      <c r="A749" s="654"/>
      <c r="B749" s="654"/>
      <c r="C749" s="534"/>
      <c r="D749" s="534"/>
      <c r="E749" s="534"/>
      <c r="F749" s="654"/>
      <c r="G749" s="654"/>
      <c r="H749" s="654"/>
      <c r="I749" s="654"/>
      <c r="J749" s="655"/>
      <c r="K749" s="654"/>
      <c r="L749" s="654"/>
      <c r="M749" s="534"/>
      <c r="N749" s="534"/>
      <c r="O749" s="534"/>
      <c r="P749" s="534"/>
      <c r="Q749" s="534"/>
      <c r="R749" s="534"/>
      <c r="S749" s="534"/>
      <c r="T749" s="534"/>
      <c r="U749" s="534"/>
      <c r="V749" s="534"/>
      <c r="W749" s="534"/>
      <c r="X749" s="534"/>
      <c r="Y749" s="534"/>
      <c r="Z749" s="534"/>
      <c r="AA749" s="534"/>
    </row>
    <row r="750" spans="1:27" ht="14.25" customHeight="1">
      <c r="A750" s="654"/>
      <c r="B750" s="654"/>
      <c r="C750" s="534"/>
      <c r="D750" s="534"/>
      <c r="E750" s="534"/>
      <c r="F750" s="654"/>
      <c r="G750" s="654"/>
      <c r="H750" s="654"/>
      <c r="I750" s="654"/>
      <c r="J750" s="655"/>
      <c r="K750" s="654"/>
      <c r="L750" s="654"/>
      <c r="M750" s="534"/>
      <c r="N750" s="534"/>
      <c r="O750" s="534"/>
      <c r="P750" s="534"/>
      <c r="Q750" s="534"/>
      <c r="R750" s="534"/>
      <c r="S750" s="534"/>
      <c r="T750" s="534"/>
      <c r="U750" s="534"/>
      <c r="V750" s="534"/>
      <c r="W750" s="534"/>
      <c r="X750" s="534"/>
      <c r="Y750" s="534"/>
      <c r="Z750" s="534"/>
      <c r="AA750" s="534"/>
    </row>
    <row r="751" spans="1:27" ht="14.25" customHeight="1">
      <c r="A751" s="654"/>
      <c r="B751" s="654"/>
      <c r="C751" s="534"/>
      <c r="D751" s="534"/>
      <c r="E751" s="534"/>
      <c r="F751" s="654"/>
      <c r="G751" s="654"/>
      <c r="H751" s="654"/>
      <c r="I751" s="654"/>
      <c r="J751" s="655"/>
      <c r="K751" s="654"/>
      <c r="L751" s="654"/>
      <c r="M751" s="534"/>
      <c r="N751" s="534"/>
      <c r="O751" s="534"/>
      <c r="P751" s="534"/>
      <c r="Q751" s="534"/>
      <c r="R751" s="534"/>
      <c r="S751" s="534"/>
      <c r="T751" s="534"/>
      <c r="U751" s="534"/>
      <c r="V751" s="534"/>
      <c r="W751" s="534"/>
      <c r="X751" s="534"/>
      <c r="Y751" s="534"/>
      <c r="Z751" s="534"/>
      <c r="AA751" s="534"/>
    </row>
    <row r="752" spans="1:27" ht="14.25" customHeight="1">
      <c r="A752" s="654"/>
      <c r="B752" s="654"/>
      <c r="C752" s="534"/>
      <c r="D752" s="534"/>
      <c r="E752" s="534"/>
      <c r="F752" s="654"/>
      <c r="G752" s="654"/>
      <c r="H752" s="654"/>
      <c r="I752" s="654"/>
      <c r="J752" s="655"/>
      <c r="K752" s="654"/>
      <c r="L752" s="654"/>
      <c r="M752" s="534"/>
      <c r="N752" s="534"/>
      <c r="O752" s="534"/>
      <c r="P752" s="534"/>
      <c r="Q752" s="534"/>
      <c r="R752" s="534"/>
      <c r="S752" s="534"/>
      <c r="T752" s="534"/>
      <c r="U752" s="534"/>
      <c r="V752" s="534"/>
      <c r="W752" s="534"/>
      <c r="X752" s="534"/>
      <c r="Y752" s="534"/>
      <c r="Z752" s="534"/>
      <c r="AA752" s="534"/>
    </row>
    <row r="753" spans="1:27" ht="14.25" customHeight="1">
      <c r="A753" s="654"/>
      <c r="B753" s="654"/>
      <c r="C753" s="534"/>
      <c r="D753" s="534"/>
      <c r="E753" s="534"/>
      <c r="F753" s="654"/>
      <c r="G753" s="654"/>
      <c r="H753" s="654"/>
      <c r="I753" s="654"/>
      <c r="J753" s="655"/>
      <c r="K753" s="654"/>
      <c r="L753" s="654"/>
      <c r="M753" s="534"/>
      <c r="N753" s="534"/>
      <c r="O753" s="534"/>
      <c r="P753" s="534"/>
      <c r="Q753" s="534"/>
      <c r="R753" s="534"/>
      <c r="S753" s="534"/>
      <c r="T753" s="534"/>
      <c r="U753" s="534"/>
      <c r="V753" s="534"/>
      <c r="W753" s="534"/>
      <c r="X753" s="534"/>
      <c r="Y753" s="534"/>
      <c r="Z753" s="534"/>
      <c r="AA753" s="534"/>
    </row>
    <row r="754" spans="1:27" ht="14.25" customHeight="1">
      <c r="A754" s="654"/>
      <c r="B754" s="654"/>
      <c r="C754" s="534"/>
      <c r="D754" s="534"/>
      <c r="E754" s="534"/>
      <c r="F754" s="654"/>
      <c r="G754" s="654"/>
      <c r="H754" s="654"/>
      <c r="I754" s="654"/>
      <c r="J754" s="655"/>
      <c r="K754" s="654"/>
      <c r="L754" s="654"/>
      <c r="M754" s="534"/>
      <c r="N754" s="534"/>
      <c r="O754" s="534"/>
      <c r="P754" s="534"/>
      <c r="Q754" s="534"/>
      <c r="R754" s="534"/>
      <c r="S754" s="534"/>
      <c r="T754" s="534"/>
      <c r="U754" s="534"/>
      <c r="V754" s="534"/>
      <c r="W754" s="534"/>
      <c r="X754" s="534"/>
      <c r="Y754" s="534"/>
      <c r="Z754" s="534"/>
      <c r="AA754" s="534"/>
    </row>
    <row r="755" spans="1:27" ht="14.25" customHeight="1">
      <c r="A755" s="654"/>
      <c r="B755" s="654"/>
      <c r="C755" s="534"/>
      <c r="D755" s="534"/>
      <c r="E755" s="534"/>
      <c r="F755" s="654"/>
      <c r="G755" s="654"/>
      <c r="H755" s="654"/>
      <c r="I755" s="654"/>
      <c r="J755" s="655"/>
      <c r="K755" s="654"/>
      <c r="L755" s="654"/>
      <c r="M755" s="534"/>
      <c r="N755" s="534"/>
      <c r="O755" s="534"/>
      <c r="P755" s="534"/>
      <c r="Q755" s="534"/>
      <c r="R755" s="534"/>
      <c r="S755" s="534"/>
      <c r="T755" s="534"/>
      <c r="U755" s="534"/>
      <c r="V755" s="534"/>
      <c r="W755" s="534"/>
      <c r="X755" s="534"/>
      <c r="Y755" s="534"/>
      <c r="Z755" s="534"/>
      <c r="AA755" s="534"/>
    </row>
    <row r="756" spans="1:27" ht="14.25" customHeight="1">
      <c r="A756" s="654"/>
      <c r="B756" s="654"/>
      <c r="C756" s="534"/>
      <c r="D756" s="534"/>
      <c r="E756" s="534"/>
      <c r="F756" s="654"/>
      <c r="G756" s="654"/>
      <c r="H756" s="654"/>
      <c r="I756" s="654"/>
      <c r="J756" s="655"/>
      <c r="K756" s="654"/>
      <c r="L756" s="654"/>
      <c r="M756" s="534"/>
      <c r="N756" s="534"/>
      <c r="O756" s="534"/>
      <c r="P756" s="534"/>
      <c r="Q756" s="534"/>
      <c r="R756" s="534"/>
      <c r="S756" s="534"/>
      <c r="T756" s="534"/>
      <c r="U756" s="534"/>
      <c r="V756" s="534"/>
      <c r="W756" s="534"/>
      <c r="X756" s="534"/>
      <c r="Y756" s="534"/>
      <c r="Z756" s="534"/>
      <c r="AA756" s="534"/>
    </row>
    <row r="757" spans="1:27" ht="14.25" customHeight="1">
      <c r="A757" s="654"/>
      <c r="B757" s="654"/>
      <c r="C757" s="534"/>
      <c r="D757" s="534"/>
      <c r="E757" s="534"/>
      <c r="F757" s="654"/>
      <c r="G757" s="654"/>
      <c r="H757" s="654"/>
      <c r="I757" s="654"/>
      <c r="J757" s="655"/>
      <c r="K757" s="654"/>
      <c r="L757" s="654"/>
      <c r="M757" s="534"/>
      <c r="N757" s="534"/>
      <c r="O757" s="534"/>
      <c r="P757" s="534"/>
      <c r="Q757" s="534"/>
      <c r="R757" s="534"/>
      <c r="S757" s="534"/>
      <c r="T757" s="534"/>
      <c r="U757" s="534"/>
      <c r="V757" s="534"/>
      <c r="W757" s="534"/>
      <c r="X757" s="534"/>
      <c r="Y757" s="534"/>
      <c r="Z757" s="534"/>
      <c r="AA757" s="534"/>
    </row>
    <row r="758" spans="1:27" ht="14.25" customHeight="1">
      <c r="A758" s="654"/>
      <c r="B758" s="654"/>
      <c r="C758" s="534"/>
      <c r="D758" s="534"/>
      <c r="E758" s="534"/>
      <c r="F758" s="654"/>
      <c r="G758" s="654"/>
      <c r="H758" s="654"/>
      <c r="I758" s="654"/>
      <c r="J758" s="655"/>
      <c r="K758" s="654"/>
      <c r="L758" s="654"/>
      <c r="M758" s="534"/>
      <c r="N758" s="534"/>
      <c r="O758" s="534"/>
      <c r="P758" s="534"/>
      <c r="Q758" s="534"/>
      <c r="R758" s="534"/>
      <c r="S758" s="534"/>
      <c r="T758" s="534"/>
      <c r="U758" s="534"/>
      <c r="V758" s="534"/>
      <c r="W758" s="534"/>
      <c r="X758" s="534"/>
      <c r="Y758" s="534"/>
      <c r="Z758" s="534"/>
      <c r="AA758" s="534"/>
    </row>
    <row r="759" spans="1:27" ht="14.25" customHeight="1">
      <c r="A759" s="654"/>
      <c r="B759" s="654"/>
      <c r="C759" s="534"/>
      <c r="D759" s="534"/>
      <c r="E759" s="534"/>
      <c r="F759" s="654"/>
      <c r="G759" s="654"/>
      <c r="H759" s="654"/>
      <c r="I759" s="654"/>
      <c r="J759" s="655"/>
      <c r="K759" s="654"/>
      <c r="L759" s="654"/>
      <c r="M759" s="534"/>
      <c r="N759" s="534"/>
      <c r="O759" s="534"/>
      <c r="P759" s="534"/>
      <c r="Q759" s="534"/>
      <c r="R759" s="534"/>
      <c r="S759" s="534"/>
      <c r="T759" s="534"/>
      <c r="U759" s="534"/>
      <c r="V759" s="534"/>
      <c r="W759" s="534"/>
      <c r="X759" s="534"/>
      <c r="Y759" s="534"/>
      <c r="Z759" s="534"/>
      <c r="AA759" s="534"/>
    </row>
    <row r="760" spans="1:27" ht="14.25" customHeight="1">
      <c r="A760" s="654"/>
      <c r="B760" s="654"/>
      <c r="C760" s="534"/>
      <c r="D760" s="534"/>
      <c r="E760" s="534"/>
      <c r="F760" s="654"/>
      <c r="G760" s="654"/>
      <c r="H760" s="654"/>
      <c r="I760" s="654"/>
      <c r="J760" s="655"/>
      <c r="K760" s="654"/>
      <c r="L760" s="654"/>
      <c r="M760" s="534"/>
      <c r="N760" s="534"/>
      <c r="O760" s="534"/>
      <c r="P760" s="534"/>
      <c r="Q760" s="534"/>
      <c r="R760" s="534"/>
      <c r="S760" s="534"/>
      <c r="T760" s="534"/>
      <c r="U760" s="534"/>
      <c r="V760" s="534"/>
      <c r="W760" s="534"/>
      <c r="X760" s="534"/>
      <c r="Y760" s="534"/>
      <c r="Z760" s="534"/>
      <c r="AA760" s="534"/>
    </row>
    <row r="761" spans="1:27" ht="14.25" customHeight="1">
      <c r="A761" s="654"/>
      <c r="B761" s="654"/>
      <c r="C761" s="534"/>
      <c r="D761" s="534"/>
      <c r="E761" s="534"/>
      <c r="F761" s="654"/>
      <c r="G761" s="654"/>
      <c r="H761" s="654"/>
      <c r="I761" s="654"/>
      <c r="J761" s="655"/>
      <c r="K761" s="654"/>
      <c r="L761" s="654"/>
      <c r="M761" s="534"/>
      <c r="N761" s="534"/>
      <c r="O761" s="534"/>
      <c r="P761" s="534"/>
      <c r="Q761" s="534"/>
      <c r="R761" s="534"/>
      <c r="S761" s="534"/>
      <c r="T761" s="534"/>
      <c r="U761" s="534"/>
      <c r="V761" s="534"/>
      <c r="W761" s="534"/>
      <c r="X761" s="534"/>
      <c r="Y761" s="534"/>
      <c r="Z761" s="534"/>
      <c r="AA761" s="534"/>
    </row>
    <row r="762" spans="1:27" ht="14.25" customHeight="1">
      <c r="A762" s="654"/>
      <c r="B762" s="654"/>
      <c r="C762" s="534"/>
      <c r="D762" s="534"/>
      <c r="E762" s="534"/>
      <c r="F762" s="654"/>
      <c r="G762" s="654"/>
      <c r="H762" s="654"/>
      <c r="I762" s="654"/>
      <c r="J762" s="655"/>
      <c r="K762" s="654"/>
      <c r="L762" s="654"/>
      <c r="M762" s="534"/>
      <c r="N762" s="534"/>
      <c r="O762" s="534"/>
      <c r="P762" s="534"/>
      <c r="Q762" s="534"/>
      <c r="R762" s="534"/>
      <c r="S762" s="534"/>
      <c r="T762" s="534"/>
      <c r="U762" s="534"/>
      <c r="V762" s="534"/>
      <c r="W762" s="534"/>
      <c r="X762" s="534"/>
      <c r="Y762" s="534"/>
      <c r="Z762" s="534"/>
      <c r="AA762" s="534"/>
    </row>
    <row r="763" spans="1:27" ht="14.25" customHeight="1">
      <c r="A763" s="654"/>
      <c r="B763" s="654"/>
      <c r="C763" s="534"/>
      <c r="D763" s="534"/>
      <c r="E763" s="534"/>
      <c r="F763" s="654"/>
      <c r="G763" s="654"/>
      <c r="H763" s="654"/>
      <c r="I763" s="654"/>
      <c r="J763" s="655"/>
      <c r="K763" s="654"/>
      <c r="L763" s="654"/>
      <c r="M763" s="534"/>
      <c r="N763" s="534"/>
      <c r="O763" s="534"/>
      <c r="P763" s="534"/>
      <c r="Q763" s="534"/>
      <c r="R763" s="534"/>
      <c r="S763" s="534"/>
      <c r="T763" s="534"/>
      <c r="U763" s="534"/>
      <c r="V763" s="534"/>
      <c r="W763" s="534"/>
      <c r="X763" s="534"/>
      <c r="Y763" s="534"/>
      <c r="Z763" s="534"/>
      <c r="AA763" s="534"/>
    </row>
    <row r="764" spans="1:27" ht="14.25" customHeight="1">
      <c r="A764" s="654"/>
      <c r="B764" s="654"/>
      <c r="C764" s="534"/>
      <c r="D764" s="534"/>
      <c r="E764" s="534"/>
      <c r="F764" s="654"/>
      <c r="G764" s="654"/>
      <c r="H764" s="654"/>
      <c r="I764" s="654"/>
      <c r="J764" s="655"/>
      <c r="K764" s="654"/>
      <c r="L764" s="654"/>
      <c r="M764" s="534"/>
      <c r="N764" s="534"/>
      <c r="O764" s="534"/>
      <c r="P764" s="534"/>
      <c r="Q764" s="534"/>
      <c r="R764" s="534"/>
      <c r="S764" s="534"/>
      <c r="T764" s="534"/>
      <c r="U764" s="534"/>
      <c r="V764" s="534"/>
      <c r="W764" s="534"/>
      <c r="X764" s="534"/>
      <c r="Y764" s="534"/>
      <c r="Z764" s="534"/>
      <c r="AA764" s="534"/>
    </row>
    <row r="765" spans="1:27" ht="14.25" customHeight="1">
      <c r="A765" s="654"/>
      <c r="B765" s="654"/>
      <c r="C765" s="534"/>
      <c r="D765" s="534"/>
      <c r="E765" s="534"/>
      <c r="F765" s="654"/>
      <c r="G765" s="654"/>
      <c r="H765" s="654"/>
      <c r="I765" s="654"/>
      <c r="J765" s="655"/>
      <c r="K765" s="654"/>
      <c r="L765" s="654"/>
      <c r="M765" s="534"/>
      <c r="N765" s="534"/>
      <c r="O765" s="534"/>
      <c r="P765" s="534"/>
      <c r="Q765" s="534"/>
      <c r="R765" s="534"/>
      <c r="S765" s="534"/>
      <c r="T765" s="534"/>
      <c r="U765" s="534"/>
      <c r="V765" s="534"/>
      <c r="W765" s="534"/>
      <c r="X765" s="534"/>
      <c r="Y765" s="534"/>
      <c r="Z765" s="534"/>
      <c r="AA765" s="534"/>
    </row>
    <row r="766" spans="1:27" ht="14.25" customHeight="1">
      <c r="A766" s="654"/>
      <c r="B766" s="654"/>
      <c r="C766" s="534"/>
      <c r="D766" s="534"/>
      <c r="E766" s="534"/>
      <c r="F766" s="654"/>
      <c r="G766" s="654"/>
      <c r="H766" s="654"/>
      <c r="I766" s="654"/>
      <c r="J766" s="655"/>
      <c r="K766" s="654"/>
      <c r="L766" s="654"/>
      <c r="M766" s="534"/>
      <c r="N766" s="534"/>
      <c r="O766" s="534"/>
      <c r="P766" s="534"/>
      <c r="Q766" s="534"/>
      <c r="R766" s="534"/>
      <c r="S766" s="534"/>
      <c r="T766" s="534"/>
      <c r="U766" s="534"/>
      <c r="V766" s="534"/>
      <c r="W766" s="534"/>
      <c r="X766" s="534"/>
      <c r="Y766" s="534"/>
      <c r="Z766" s="534"/>
      <c r="AA766" s="534"/>
    </row>
    <row r="767" spans="1:27" ht="14.25" customHeight="1">
      <c r="A767" s="654"/>
      <c r="B767" s="654"/>
      <c r="C767" s="534"/>
      <c r="D767" s="534"/>
      <c r="E767" s="534"/>
      <c r="F767" s="654"/>
      <c r="G767" s="654"/>
      <c r="H767" s="654"/>
      <c r="I767" s="654"/>
      <c r="J767" s="655"/>
      <c r="K767" s="654"/>
      <c r="L767" s="654"/>
      <c r="M767" s="534"/>
      <c r="N767" s="534"/>
      <c r="O767" s="534"/>
      <c r="P767" s="534"/>
      <c r="Q767" s="534"/>
      <c r="R767" s="534"/>
      <c r="S767" s="534"/>
      <c r="T767" s="534"/>
      <c r="U767" s="534"/>
      <c r="V767" s="534"/>
      <c r="W767" s="534"/>
      <c r="X767" s="534"/>
      <c r="Y767" s="534"/>
      <c r="Z767" s="534"/>
      <c r="AA767" s="534"/>
    </row>
    <row r="768" spans="1:27" ht="14.25" customHeight="1">
      <c r="A768" s="654"/>
      <c r="B768" s="654"/>
      <c r="C768" s="534"/>
      <c r="D768" s="534"/>
      <c r="E768" s="534"/>
      <c r="F768" s="654"/>
      <c r="G768" s="654"/>
      <c r="H768" s="654"/>
      <c r="I768" s="654"/>
      <c r="J768" s="655"/>
      <c r="K768" s="654"/>
      <c r="L768" s="654"/>
      <c r="M768" s="534"/>
      <c r="N768" s="534"/>
      <c r="O768" s="534"/>
      <c r="P768" s="534"/>
      <c r="Q768" s="534"/>
      <c r="R768" s="534"/>
      <c r="S768" s="534"/>
      <c r="T768" s="534"/>
      <c r="U768" s="534"/>
      <c r="V768" s="534"/>
      <c r="W768" s="534"/>
      <c r="X768" s="534"/>
      <c r="Y768" s="534"/>
      <c r="Z768" s="534"/>
      <c r="AA768" s="534"/>
    </row>
    <row r="769" spans="1:27" ht="14.25" customHeight="1">
      <c r="A769" s="654"/>
      <c r="B769" s="654"/>
      <c r="C769" s="534"/>
      <c r="D769" s="534"/>
      <c r="E769" s="534"/>
      <c r="F769" s="654"/>
      <c r="G769" s="654"/>
      <c r="H769" s="654"/>
      <c r="I769" s="654"/>
      <c r="J769" s="655"/>
      <c r="K769" s="654"/>
      <c r="L769" s="654"/>
      <c r="M769" s="534"/>
      <c r="N769" s="534"/>
      <c r="O769" s="534"/>
      <c r="P769" s="534"/>
      <c r="Q769" s="534"/>
      <c r="R769" s="534"/>
      <c r="S769" s="534"/>
      <c r="T769" s="534"/>
      <c r="U769" s="534"/>
      <c r="V769" s="534"/>
      <c r="W769" s="534"/>
      <c r="X769" s="534"/>
      <c r="Y769" s="534"/>
      <c r="Z769" s="534"/>
      <c r="AA769" s="534"/>
    </row>
    <row r="770" spans="1:27" ht="14.25" customHeight="1">
      <c r="A770" s="654"/>
      <c r="B770" s="654"/>
      <c r="C770" s="534"/>
      <c r="D770" s="534"/>
      <c r="E770" s="534"/>
      <c r="F770" s="654"/>
      <c r="G770" s="654"/>
      <c r="H770" s="654"/>
      <c r="I770" s="654"/>
      <c r="J770" s="655"/>
      <c r="K770" s="654"/>
      <c r="L770" s="654"/>
      <c r="M770" s="534"/>
      <c r="N770" s="534"/>
      <c r="O770" s="534"/>
      <c r="P770" s="534"/>
      <c r="Q770" s="534"/>
      <c r="R770" s="534"/>
      <c r="S770" s="534"/>
      <c r="T770" s="534"/>
      <c r="U770" s="534"/>
      <c r="V770" s="534"/>
      <c r="W770" s="534"/>
      <c r="X770" s="534"/>
      <c r="Y770" s="534"/>
      <c r="Z770" s="534"/>
      <c r="AA770" s="534"/>
    </row>
    <row r="771" spans="1:27" ht="14.25" customHeight="1">
      <c r="A771" s="654"/>
      <c r="B771" s="654"/>
      <c r="C771" s="534"/>
      <c r="D771" s="534"/>
      <c r="E771" s="534"/>
      <c r="F771" s="654"/>
      <c r="G771" s="654"/>
      <c r="H771" s="654"/>
      <c r="I771" s="654"/>
      <c r="J771" s="655"/>
      <c r="K771" s="654"/>
      <c r="L771" s="654"/>
      <c r="M771" s="534"/>
      <c r="N771" s="534"/>
      <c r="O771" s="534"/>
      <c r="P771" s="534"/>
      <c r="Q771" s="534"/>
      <c r="R771" s="534"/>
      <c r="S771" s="534"/>
      <c r="T771" s="534"/>
      <c r="U771" s="534"/>
      <c r="V771" s="534"/>
      <c r="W771" s="534"/>
      <c r="X771" s="534"/>
      <c r="Y771" s="534"/>
      <c r="Z771" s="534"/>
      <c r="AA771" s="534"/>
    </row>
    <row r="772" spans="1:27" ht="14.25" customHeight="1">
      <c r="A772" s="654"/>
      <c r="B772" s="654"/>
      <c r="C772" s="534"/>
      <c r="D772" s="534"/>
      <c r="E772" s="534"/>
      <c r="F772" s="654"/>
      <c r="G772" s="654"/>
      <c r="H772" s="654"/>
      <c r="I772" s="654"/>
      <c r="J772" s="655"/>
      <c r="K772" s="654"/>
      <c r="L772" s="654"/>
      <c r="M772" s="534"/>
      <c r="N772" s="534"/>
      <c r="O772" s="534"/>
      <c r="P772" s="534"/>
      <c r="Q772" s="534"/>
      <c r="R772" s="534"/>
      <c r="S772" s="534"/>
      <c r="T772" s="534"/>
      <c r="U772" s="534"/>
      <c r="V772" s="534"/>
      <c r="W772" s="534"/>
      <c r="X772" s="534"/>
      <c r="Y772" s="534"/>
      <c r="Z772" s="534"/>
      <c r="AA772" s="534"/>
    </row>
    <row r="773" spans="1:27" ht="14.25" customHeight="1">
      <c r="A773" s="654"/>
      <c r="B773" s="654"/>
      <c r="C773" s="534"/>
      <c r="D773" s="534"/>
      <c r="E773" s="534"/>
      <c r="F773" s="654"/>
      <c r="G773" s="654"/>
      <c r="H773" s="654"/>
      <c r="I773" s="654"/>
      <c r="J773" s="655"/>
      <c r="K773" s="654"/>
      <c r="L773" s="654"/>
      <c r="M773" s="534"/>
      <c r="N773" s="534"/>
      <c r="O773" s="534"/>
      <c r="P773" s="534"/>
      <c r="Q773" s="534"/>
      <c r="R773" s="534"/>
      <c r="S773" s="534"/>
      <c r="T773" s="534"/>
      <c r="U773" s="534"/>
      <c r="V773" s="534"/>
      <c r="W773" s="534"/>
      <c r="X773" s="534"/>
      <c r="Y773" s="534"/>
      <c r="Z773" s="534"/>
      <c r="AA773" s="534"/>
    </row>
    <row r="774" spans="1:27" ht="14.25" customHeight="1">
      <c r="A774" s="654"/>
      <c r="B774" s="654"/>
      <c r="C774" s="534"/>
      <c r="D774" s="534"/>
      <c r="E774" s="534"/>
      <c r="F774" s="654"/>
      <c r="G774" s="654"/>
      <c r="H774" s="654"/>
      <c r="I774" s="654"/>
      <c r="J774" s="655"/>
      <c r="K774" s="654"/>
      <c r="L774" s="654"/>
      <c r="M774" s="534"/>
      <c r="N774" s="534"/>
      <c r="O774" s="534"/>
      <c r="P774" s="534"/>
      <c r="Q774" s="534"/>
      <c r="R774" s="534"/>
      <c r="S774" s="534"/>
      <c r="T774" s="534"/>
      <c r="U774" s="534"/>
      <c r="V774" s="534"/>
      <c r="W774" s="534"/>
      <c r="X774" s="534"/>
      <c r="Y774" s="534"/>
      <c r="Z774" s="534"/>
      <c r="AA774" s="534"/>
    </row>
    <row r="775" spans="1:27" ht="14.25" customHeight="1">
      <c r="A775" s="654"/>
      <c r="B775" s="654"/>
      <c r="C775" s="534"/>
      <c r="D775" s="534"/>
      <c r="E775" s="534"/>
      <c r="F775" s="654"/>
      <c r="G775" s="654"/>
      <c r="H775" s="654"/>
      <c r="I775" s="654"/>
      <c r="J775" s="655"/>
      <c r="K775" s="654"/>
      <c r="L775" s="654"/>
      <c r="M775" s="534"/>
      <c r="N775" s="534"/>
      <c r="O775" s="534"/>
      <c r="P775" s="534"/>
      <c r="Q775" s="534"/>
      <c r="R775" s="534"/>
      <c r="S775" s="534"/>
      <c r="T775" s="534"/>
      <c r="U775" s="534"/>
      <c r="V775" s="534"/>
      <c r="W775" s="534"/>
      <c r="X775" s="534"/>
      <c r="Y775" s="534"/>
      <c r="Z775" s="534"/>
      <c r="AA775" s="534"/>
    </row>
    <row r="776" spans="1:27" ht="14.25" customHeight="1">
      <c r="A776" s="654"/>
      <c r="B776" s="654"/>
      <c r="C776" s="534"/>
      <c r="D776" s="534"/>
      <c r="E776" s="534"/>
      <c r="F776" s="654"/>
      <c r="G776" s="654"/>
      <c r="H776" s="654"/>
      <c r="I776" s="654"/>
      <c r="J776" s="655"/>
      <c r="K776" s="654"/>
      <c r="L776" s="654"/>
      <c r="M776" s="534"/>
      <c r="N776" s="534"/>
      <c r="O776" s="534"/>
      <c r="P776" s="534"/>
      <c r="Q776" s="534"/>
      <c r="R776" s="534"/>
      <c r="S776" s="534"/>
      <c r="T776" s="534"/>
      <c r="U776" s="534"/>
      <c r="V776" s="534"/>
      <c r="W776" s="534"/>
      <c r="X776" s="534"/>
      <c r="Y776" s="534"/>
      <c r="Z776" s="534"/>
      <c r="AA776" s="534"/>
    </row>
    <row r="777" spans="1:27" ht="14.25" customHeight="1">
      <c r="A777" s="654"/>
      <c r="B777" s="654"/>
      <c r="C777" s="534"/>
      <c r="D777" s="534"/>
      <c r="E777" s="534"/>
      <c r="F777" s="654"/>
      <c r="G777" s="654"/>
      <c r="H777" s="654"/>
      <c r="I777" s="654"/>
      <c r="J777" s="655"/>
      <c r="K777" s="654"/>
      <c r="L777" s="654"/>
      <c r="M777" s="534"/>
      <c r="N777" s="534"/>
      <c r="O777" s="534"/>
      <c r="P777" s="534"/>
      <c r="Q777" s="534"/>
      <c r="R777" s="534"/>
      <c r="S777" s="534"/>
      <c r="T777" s="534"/>
      <c r="U777" s="534"/>
      <c r="V777" s="534"/>
      <c r="W777" s="534"/>
      <c r="X777" s="534"/>
      <c r="Y777" s="534"/>
      <c r="Z777" s="534"/>
      <c r="AA777" s="534"/>
    </row>
    <row r="778" spans="1:27" ht="14.25" customHeight="1">
      <c r="A778" s="654"/>
      <c r="B778" s="654"/>
      <c r="C778" s="534"/>
      <c r="D778" s="534"/>
      <c r="E778" s="534"/>
      <c r="F778" s="654"/>
      <c r="G778" s="654"/>
      <c r="H778" s="654"/>
      <c r="I778" s="654"/>
      <c r="J778" s="655"/>
      <c r="K778" s="654"/>
      <c r="L778" s="654"/>
      <c r="M778" s="534"/>
      <c r="N778" s="534"/>
      <c r="O778" s="534"/>
      <c r="P778" s="534"/>
      <c r="Q778" s="534"/>
      <c r="R778" s="534"/>
      <c r="S778" s="534"/>
      <c r="T778" s="534"/>
      <c r="U778" s="534"/>
      <c r="V778" s="534"/>
      <c r="W778" s="534"/>
      <c r="X778" s="534"/>
      <c r="Y778" s="534"/>
      <c r="Z778" s="534"/>
      <c r="AA778" s="534"/>
    </row>
    <row r="779" spans="1:27" ht="14.25" customHeight="1">
      <c r="A779" s="654"/>
      <c r="B779" s="654"/>
      <c r="C779" s="534"/>
      <c r="D779" s="534"/>
      <c r="E779" s="534"/>
      <c r="F779" s="654"/>
      <c r="G779" s="654"/>
      <c r="H779" s="654"/>
      <c r="I779" s="654"/>
      <c r="J779" s="655"/>
      <c r="K779" s="654"/>
      <c r="L779" s="654"/>
      <c r="M779" s="534"/>
      <c r="N779" s="534"/>
      <c r="O779" s="534"/>
      <c r="P779" s="534"/>
      <c r="Q779" s="534"/>
      <c r="R779" s="534"/>
      <c r="S779" s="534"/>
      <c r="T779" s="534"/>
      <c r="U779" s="534"/>
      <c r="V779" s="534"/>
      <c r="W779" s="534"/>
      <c r="X779" s="534"/>
      <c r="Y779" s="534"/>
      <c r="Z779" s="534"/>
      <c r="AA779" s="534"/>
    </row>
    <row r="780" spans="1:27" ht="14.25" customHeight="1">
      <c r="A780" s="654"/>
      <c r="B780" s="654"/>
      <c r="C780" s="534"/>
      <c r="D780" s="534"/>
      <c r="E780" s="534"/>
      <c r="F780" s="654"/>
      <c r="G780" s="654"/>
      <c r="H780" s="654"/>
      <c r="I780" s="654"/>
      <c r="J780" s="655"/>
      <c r="K780" s="654"/>
      <c r="L780" s="654"/>
      <c r="M780" s="534"/>
      <c r="N780" s="534"/>
      <c r="O780" s="534"/>
      <c r="P780" s="534"/>
      <c r="Q780" s="534"/>
      <c r="R780" s="534"/>
      <c r="S780" s="534"/>
      <c r="T780" s="534"/>
      <c r="U780" s="534"/>
      <c r="V780" s="534"/>
      <c r="W780" s="534"/>
      <c r="X780" s="534"/>
      <c r="Y780" s="534"/>
      <c r="Z780" s="534"/>
      <c r="AA780" s="534"/>
    </row>
    <row r="781" spans="1:27" ht="14.25" customHeight="1">
      <c r="A781" s="654"/>
      <c r="B781" s="654"/>
      <c r="C781" s="534"/>
      <c r="D781" s="534"/>
      <c r="E781" s="534"/>
      <c r="F781" s="654"/>
      <c r="G781" s="654"/>
      <c r="H781" s="654"/>
      <c r="I781" s="654"/>
      <c r="J781" s="655"/>
      <c r="K781" s="654"/>
      <c r="L781" s="654"/>
      <c r="M781" s="534"/>
      <c r="N781" s="534"/>
      <c r="O781" s="534"/>
      <c r="P781" s="534"/>
      <c r="Q781" s="534"/>
      <c r="R781" s="534"/>
      <c r="S781" s="534"/>
      <c r="T781" s="534"/>
      <c r="U781" s="534"/>
      <c r="V781" s="534"/>
      <c r="W781" s="534"/>
      <c r="X781" s="534"/>
      <c r="Y781" s="534"/>
      <c r="Z781" s="534"/>
      <c r="AA781" s="534"/>
    </row>
    <row r="782" spans="1:27" ht="14.25" customHeight="1">
      <c r="A782" s="654"/>
      <c r="B782" s="654"/>
      <c r="C782" s="534"/>
      <c r="D782" s="534"/>
      <c r="E782" s="534"/>
      <c r="F782" s="654"/>
      <c r="G782" s="654"/>
      <c r="H782" s="654"/>
      <c r="I782" s="654"/>
      <c r="J782" s="655"/>
      <c r="K782" s="654"/>
      <c r="L782" s="654"/>
      <c r="M782" s="534"/>
      <c r="N782" s="534"/>
      <c r="O782" s="534"/>
      <c r="P782" s="534"/>
      <c r="Q782" s="534"/>
      <c r="R782" s="534"/>
      <c r="S782" s="534"/>
      <c r="T782" s="534"/>
      <c r="U782" s="534"/>
      <c r="V782" s="534"/>
      <c r="W782" s="534"/>
      <c r="X782" s="534"/>
      <c r="Y782" s="534"/>
      <c r="Z782" s="534"/>
      <c r="AA782" s="534"/>
    </row>
    <row r="783" spans="1:27" ht="14.25" customHeight="1">
      <c r="A783" s="654"/>
      <c r="B783" s="654"/>
      <c r="C783" s="534"/>
      <c r="D783" s="534"/>
      <c r="E783" s="534"/>
      <c r="F783" s="654"/>
      <c r="G783" s="654"/>
      <c r="H783" s="654"/>
      <c r="I783" s="654"/>
      <c r="J783" s="655"/>
      <c r="K783" s="654"/>
      <c r="L783" s="654"/>
      <c r="M783" s="534"/>
      <c r="N783" s="534"/>
      <c r="O783" s="534"/>
      <c r="P783" s="534"/>
      <c r="Q783" s="534"/>
      <c r="R783" s="534"/>
      <c r="S783" s="534"/>
      <c r="T783" s="534"/>
      <c r="U783" s="534"/>
      <c r="V783" s="534"/>
      <c r="W783" s="534"/>
      <c r="X783" s="534"/>
      <c r="Y783" s="534"/>
      <c r="Z783" s="534"/>
      <c r="AA783" s="534"/>
    </row>
    <row r="784" spans="1:27" ht="14.25" customHeight="1">
      <c r="A784" s="654"/>
      <c r="B784" s="654"/>
      <c r="C784" s="534"/>
      <c r="D784" s="534"/>
      <c r="E784" s="534"/>
      <c r="F784" s="654"/>
      <c r="G784" s="654"/>
      <c r="H784" s="654"/>
      <c r="I784" s="654"/>
      <c r="J784" s="655"/>
      <c r="K784" s="654"/>
      <c r="L784" s="654"/>
      <c r="M784" s="534"/>
      <c r="N784" s="534"/>
      <c r="O784" s="534"/>
      <c r="P784" s="534"/>
      <c r="Q784" s="534"/>
      <c r="R784" s="534"/>
      <c r="S784" s="534"/>
      <c r="T784" s="534"/>
      <c r="U784" s="534"/>
      <c r="V784" s="534"/>
      <c r="W784" s="534"/>
      <c r="X784" s="534"/>
      <c r="Y784" s="534"/>
      <c r="Z784" s="534"/>
      <c r="AA784" s="534"/>
    </row>
    <row r="785" spans="1:27" ht="14.25" customHeight="1">
      <c r="A785" s="654"/>
      <c r="B785" s="654"/>
      <c r="C785" s="534"/>
      <c r="D785" s="534"/>
      <c r="E785" s="534"/>
      <c r="F785" s="654"/>
      <c r="G785" s="654"/>
      <c r="H785" s="654"/>
      <c r="I785" s="654"/>
      <c r="J785" s="655"/>
      <c r="K785" s="654"/>
      <c r="L785" s="654"/>
      <c r="M785" s="534"/>
      <c r="N785" s="534"/>
      <c r="O785" s="534"/>
      <c r="P785" s="534"/>
      <c r="Q785" s="534"/>
      <c r="R785" s="534"/>
      <c r="S785" s="534"/>
      <c r="T785" s="534"/>
      <c r="U785" s="534"/>
      <c r="V785" s="534"/>
      <c r="W785" s="534"/>
      <c r="X785" s="534"/>
      <c r="Y785" s="534"/>
      <c r="Z785" s="534"/>
      <c r="AA785" s="534"/>
    </row>
    <row r="786" spans="1:27" ht="14.25" customHeight="1">
      <c r="A786" s="654"/>
      <c r="B786" s="654"/>
      <c r="C786" s="534"/>
      <c r="D786" s="534"/>
      <c r="E786" s="534"/>
      <c r="F786" s="654"/>
      <c r="G786" s="654"/>
      <c r="H786" s="654"/>
      <c r="I786" s="654"/>
      <c r="J786" s="655"/>
      <c r="K786" s="654"/>
      <c r="L786" s="654"/>
      <c r="M786" s="534"/>
      <c r="N786" s="534"/>
      <c r="O786" s="534"/>
      <c r="P786" s="534"/>
      <c r="Q786" s="534"/>
      <c r="R786" s="534"/>
      <c r="S786" s="534"/>
      <c r="T786" s="534"/>
      <c r="U786" s="534"/>
      <c r="V786" s="534"/>
      <c r="W786" s="534"/>
      <c r="X786" s="534"/>
      <c r="Y786" s="534"/>
      <c r="Z786" s="534"/>
      <c r="AA786" s="534"/>
    </row>
    <row r="787" spans="1:27" ht="14.25" customHeight="1">
      <c r="A787" s="654"/>
      <c r="B787" s="654"/>
      <c r="C787" s="534"/>
      <c r="D787" s="534"/>
      <c r="E787" s="534"/>
      <c r="F787" s="654"/>
      <c r="G787" s="654"/>
      <c r="H787" s="654"/>
      <c r="I787" s="654"/>
      <c r="J787" s="655"/>
      <c r="K787" s="654"/>
      <c r="L787" s="654"/>
      <c r="M787" s="534"/>
      <c r="N787" s="534"/>
      <c r="O787" s="534"/>
      <c r="P787" s="534"/>
      <c r="Q787" s="534"/>
      <c r="R787" s="534"/>
      <c r="S787" s="534"/>
      <c r="T787" s="534"/>
      <c r="U787" s="534"/>
      <c r="V787" s="534"/>
      <c r="W787" s="534"/>
      <c r="X787" s="534"/>
      <c r="Y787" s="534"/>
      <c r="Z787" s="534"/>
      <c r="AA787" s="534"/>
    </row>
    <row r="788" spans="1:27" ht="14.25" customHeight="1">
      <c r="A788" s="654"/>
      <c r="B788" s="654"/>
      <c r="C788" s="534"/>
      <c r="D788" s="534"/>
      <c r="E788" s="534"/>
      <c r="F788" s="654"/>
      <c r="G788" s="654"/>
      <c r="H788" s="654"/>
      <c r="I788" s="654"/>
      <c r="J788" s="655"/>
      <c r="K788" s="654"/>
      <c r="L788" s="654"/>
      <c r="M788" s="534"/>
      <c r="N788" s="534"/>
      <c r="O788" s="534"/>
      <c r="P788" s="534"/>
      <c r="Q788" s="534"/>
      <c r="R788" s="534"/>
      <c r="S788" s="534"/>
      <c r="T788" s="534"/>
      <c r="U788" s="534"/>
      <c r="V788" s="534"/>
      <c r="W788" s="534"/>
      <c r="X788" s="534"/>
      <c r="Y788" s="534"/>
      <c r="Z788" s="534"/>
      <c r="AA788" s="534"/>
    </row>
    <row r="789" spans="1:27" ht="14.25" customHeight="1">
      <c r="A789" s="654"/>
      <c r="B789" s="654"/>
      <c r="C789" s="534"/>
      <c r="D789" s="534"/>
      <c r="E789" s="534"/>
      <c r="F789" s="654"/>
      <c r="G789" s="654"/>
      <c r="H789" s="654"/>
      <c r="I789" s="654"/>
      <c r="J789" s="655"/>
      <c r="K789" s="654"/>
      <c r="L789" s="654"/>
      <c r="M789" s="534"/>
      <c r="N789" s="534"/>
      <c r="O789" s="534"/>
      <c r="P789" s="534"/>
      <c r="Q789" s="534"/>
      <c r="R789" s="534"/>
      <c r="S789" s="534"/>
      <c r="T789" s="534"/>
      <c r="U789" s="534"/>
      <c r="V789" s="534"/>
      <c r="W789" s="534"/>
      <c r="X789" s="534"/>
      <c r="Y789" s="534"/>
      <c r="Z789" s="534"/>
      <c r="AA789" s="534"/>
    </row>
    <row r="790" spans="1:27" ht="14.25" customHeight="1">
      <c r="A790" s="654"/>
      <c r="B790" s="654"/>
      <c r="C790" s="534"/>
      <c r="D790" s="534"/>
      <c r="E790" s="534"/>
      <c r="F790" s="654"/>
      <c r="G790" s="654"/>
      <c r="H790" s="654"/>
      <c r="I790" s="654"/>
      <c r="J790" s="655"/>
      <c r="K790" s="654"/>
      <c r="L790" s="654"/>
      <c r="M790" s="534"/>
      <c r="N790" s="534"/>
      <c r="O790" s="534"/>
      <c r="P790" s="534"/>
      <c r="Q790" s="534"/>
      <c r="R790" s="534"/>
      <c r="S790" s="534"/>
      <c r="T790" s="534"/>
      <c r="U790" s="534"/>
      <c r="V790" s="534"/>
      <c r="W790" s="534"/>
      <c r="X790" s="534"/>
      <c r="Y790" s="534"/>
      <c r="Z790" s="534"/>
      <c r="AA790" s="534"/>
    </row>
    <row r="791" spans="1:27" ht="14.25" customHeight="1">
      <c r="A791" s="654"/>
      <c r="B791" s="654"/>
      <c r="C791" s="534"/>
      <c r="D791" s="534"/>
      <c r="E791" s="534"/>
      <c r="F791" s="654"/>
      <c r="G791" s="654"/>
      <c r="H791" s="654"/>
      <c r="I791" s="654"/>
      <c r="J791" s="655"/>
      <c r="K791" s="654"/>
      <c r="L791" s="654"/>
      <c r="M791" s="534"/>
      <c r="N791" s="534"/>
      <c r="O791" s="534"/>
      <c r="P791" s="534"/>
      <c r="Q791" s="534"/>
      <c r="R791" s="534"/>
      <c r="S791" s="534"/>
      <c r="T791" s="534"/>
      <c r="U791" s="534"/>
      <c r="V791" s="534"/>
      <c r="W791" s="534"/>
      <c r="X791" s="534"/>
      <c r="Y791" s="534"/>
      <c r="Z791" s="534"/>
      <c r="AA791" s="534"/>
    </row>
    <row r="792" spans="1:27" ht="14.25" customHeight="1">
      <c r="A792" s="654"/>
      <c r="B792" s="654"/>
      <c r="C792" s="534"/>
      <c r="D792" s="534"/>
      <c r="E792" s="534"/>
      <c r="F792" s="654"/>
      <c r="G792" s="654"/>
      <c r="H792" s="654"/>
      <c r="I792" s="654"/>
      <c r="J792" s="655"/>
      <c r="K792" s="654"/>
      <c r="L792" s="654"/>
      <c r="M792" s="534"/>
      <c r="N792" s="534"/>
      <c r="O792" s="534"/>
      <c r="P792" s="534"/>
      <c r="Q792" s="534"/>
      <c r="R792" s="534"/>
      <c r="S792" s="534"/>
      <c r="T792" s="534"/>
      <c r="U792" s="534"/>
      <c r="V792" s="534"/>
      <c r="W792" s="534"/>
      <c r="X792" s="534"/>
      <c r="Y792" s="534"/>
      <c r="Z792" s="534"/>
      <c r="AA792" s="534"/>
    </row>
    <row r="793" spans="1:27" ht="14.25" customHeight="1">
      <c r="A793" s="654"/>
      <c r="B793" s="654"/>
      <c r="C793" s="534"/>
      <c r="D793" s="534"/>
      <c r="E793" s="534"/>
      <c r="F793" s="654"/>
      <c r="G793" s="654"/>
      <c r="H793" s="654"/>
      <c r="I793" s="654"/>
      <c r="J793" s="655"/>
      <c r="K793" s="654"/>
      <c r="L793" s="654"/>
      <c r="M793" s="534"/>
      <c r="N793" s="534"/>
      <c r="O793" s="534"/>
      <c r="P793" s="534"/>
      <c r="Q793" s="534"/>
      <c r="R793" s="534"/>
      <c r="S793" s="534"/>
      <c r="T793" s="534"/>
      <c r="U793" s="534"/>
      <c r="V793" s="534"/>
      <c r="W793" s="534"/>
      <c r="X793" s="534"/>
      <c r="Y793" s="534"/>
      <c r="Z793" s="534"/>
      <c r="AA793" s="534"/>
    </row>
    <row r="794" spans="1:27" ht="14.25" customHeight="1">
      <c r="A794" s="654"/>
      <c r="B794" s="654"/>
      <c r="C794" s="534"/>
      <c r="D794" s="534"/>
      <c r="E794" s="534"/>
      <c r="F794" s="654"/>
      <c r="G794" s="654"/>
      <c r="H794" s="654"/>
      <c r="I794" s="654"/>
      <c r="J794" s="655"/>
      <c r="K794" s="654"/>
      <c r="L794" s="654"/>
      <c r="M794" s="534"/>
      <c r="N794" s="534"/>
      <c r="O794" s="534"/>
      <c r="P794" s="534"/>
      <c r="Q794" s="534"/>
      <c r="R794" s="534"/>
      <c r="S794" s="534"/>
      <c r="T794" s="534"/>
      <c r="U794" s="534"/>
      <c r="V794" s="534"/>
      <c r="W794" s="534"/>
      <c r="X794" s="534"/>
      <c r="Y794" s="534"/>
      <c r="Z794" s="534"/>
      <c r="AA794" s="534"/>
    </row>
    <row r="795" spans="1:27" ht="14.25" customHeight="1">
      <c r="A795" s="654"/>
      <c r="B795" s="654"/>
      <c r="C795" s="534"/>
      <c r="D795" s="534"/>
      <c r="E795" s="534"/>
      <c r="F795" s="654"/>
      <c r="G795" s="654"/>
      <c r="H795" s="654"/>
      <c r="I795" s="654"/>
      <c r="J795" s="655"/>
      <c r="K795" s="654"/>
      <c r="L795" s="654"/>
      <c r="M795" s="534"/>
      <c r="N795" s="534"/>
      <c r="O795" s="534"/>
      <c r="P795" s="534"/>
      <c r="Q795" s="534"/>
      <c r="R795" s="534"/>
      <c r="S795" s="534"/>
      <c r="T795" s="534"/>
      <c r="U795" s="534"/>
      <c r="V795" s="534"/>
      <c r="W795" s="534"/>
      <c r="X795" s="534"/>
      <c r="Y795" s="534"/>
      <c r="Z795" s="534"/>
      <c r="AA795" s="534"/>
    </row>
    <row r="796" spans="1:27" ht="14.25" customHeight="1">
      <c r="A796" s="654"/>
      <c r="B796" s="654"/>
      <c r="C796" s="534"/>
      <c r="D796" s="534"/>
      <c r="E796" s="534"/>
      <c r="F796" s="654"/>
      <c r="G796" s="654"/>
      <c r="H796" s="654"/>
      <c r="I796" s="654"/>
      <c r="J796" s="655"/>
      <c r="K796" s="654"/>
      <c r="L796" s="654"/>
      <c r="M796" s="534"/>
      <c r="N796" s="534"/>
      <c r="O796" s="534"/>
      <c r="P796" s="534"/>
      <c r="Q796" s="534"/>
      <c r="R796" s="534"/>
      <c r="S796" s="534"/>
      <c r="T796" s="534"/>
      <c r="U796" s="534"/>
      <c r="V796" s="534"/>
      <c r="W796" s="534"/>
      <c r="X796" s="534"/>
      <c r="Y796" s="534"/>
      <c r="Z796" s="534"/>
      <c r="AA796" s="534"/>
    </row>
    <row r="797" spans="1:27" ht="14.25" customHeight="1">
      <c r="A797" s="654"/>
      <c r="B797" s="654"/>
      <c r="C797" s="534"/>
      <c r="D797" s="534"/>
      <c r="E797" s="534"/>
      <c r="F797" s="654"/>
      <c r="G797" s="654"/>
      <c r="H797" s="654"/>
      <c r="I797" s="654"/>
      <c r="J797" s="655"/>
      <c r="K797" s="654"/>
      <c r="L797" s="654"/>
      <c r="M797" s="534"/>
      <c r="N797" s="534"/>
      <c r="O797" s="534"/>
      <c r="P797" s="534"/>
      <c r="Q797" s="534"/>
      <c r="R797" s="534"/>
      <c r="S797" s="534"/>
      <c r="T797" s="534"/>
      <c r="U797" s="534"/>
      <c r="V797" s="534"/>
      <c r="W797" s="534"/>
      <c r="X797" s="534"/>
      <c r="Y797" s="534"/>
      <c r="Z797" s="534"/>
      <c r="AA797" s="534"/>
    </row>
    <row r="798" spans="1:27" ht="14.25" customHeight="1">
      <c r="A798" s="654"/>
      <c r="B798" s="654"/>
      <c r="C798" s="534"/>
      <c r="D798" s="534"/>
      <c r="E798" s="534"/>
      <c r="F798" s="654"/>
      <c r="G798" s="654"/>
      <c r="H798" s="654"/>
      <c r="I798" s="654"/>
      <c r="J798" s="655"/>
      <c r="K798" s="654"/>
      <c r="L798" s="654"/>
      <c r="M798" s="534"/>
      <c r="N798" s="534"/>
      <c r="O798" s="534"/>
      <c r="P798" s="534"/>
      <c r="Q798" s="534"/>
      <c r="R798" s="534"/>
      <c r="S798" s="534"/>
      <c r="T798" s="534"/>
      <c r="U798" s="534"/>
      <c r="V798" s="534"/>
      <c r="W798" s="534"/>
      <c r="X798" s="534"/>
      <c r="Y798" s="534"/>
      <c r="Z798" s="534"/>
      <c r="AA798" s="534"/>
    </row>
    <row r="799" spans="1:27" ht="14.25" customHeight="1">
      <c r="A799" s="654"/>
      <c r="B799" s="654"/>
      <c r="C799" s="534"/>
      <c r="D799" s="534"/>
      <c r="E799" s="534"/>
      <c r="F799" s="654"/>
      <c r="G799" s="654"/>
      <c r="H799" s="654"/>
      <c r="I799" s="654"/>
      <c r="J799" s="655"/>
      <c r="K799" s="654"/>
      <c r="L799" s="654"/>
      <c r="M799" s="534"/>
      <c r="N799" s="534"/>
      <c r="O799" s="534"/>
      <c r="P799" s="534"/>
      <c r="Q799" s="534"/>
      <c r="R799" s="534"/>
      <c r="S799" s="534"/>
      <c r="T799" s="534"/>
      <c r="U799" s="534"/>
      <c r="V799" s="534"/>
      <c r="W799" s="534"/>
      <c r="X799" s="534"/>
      <c r="Y799" s="534"/>
      <c r="Z799" s="534"/>
      <c r="AA799" s="534"/>
    </row>
    <row r="800" spans="1:27" ht="14.25" customHeight="1">
      <c r="A800" s="654"/>
      <c r="B800" s="654"/>
      <c r="C800" s="534"/>
      <c r="D800" s="534"/>
      <c r="E800" s="534"/>
      <c r="F800" s="654"/>
      <c r="G800" s="654"/>
      <c r="H800" s="654"/>
      <c r="I800" s="654"/>
      <c r="J800" s="655"/>
      <c r="K800" s="654"/>
      <c r="L800" s="654"/>
      <c r="M800" s="534"/>
      <c r="N800" s="534"/>
      <c r="O800" s="534"/>
      <c r="P800" s="534"/>
      <c r="Q800" s="534"/>
      <c r="R800" s="534"/>
      <c r="S800" s="534"/>
      <c r="T800" s="534"/>
      <c r="U800" s="534"/>
      <c r="V800" s="534"/>
      <c r="W800" s="534"/>
      <c r="X800" s="534"/>
      <c r="Y800" s="534"/>
      <c r="Z800" s="534"/>
      <c r="AA800" s="534"/>
    </row>
    <row r="801" spans="1:27" ht="14.25" customHeight="1">
      <c r="A801" s="654"/>
      <c r="B801" s="654"/>
      <c r="C801" s="534"/>
      <c r="D801" s="534"/>
      <c r="E801" s="534"/>
      <c r="F801" s="654"/>
      <c r="G801" s="654"/>
      <c r="H801" s="654"/>
      <c r="I801" s="654"/>
      <c r="J801" s="655"/>
      <c r="K801" s="654"/>
      <c r="L801" s="654"/>
      <c r="M801" s="534"/>
      <c r="N801" s="534"/>
      <c r="O801" s="534"/>
      <c r="P801" s="534"/>
      <c r="Q801" s="534"/>
      <c r="R801" s="534"/>
      <c r="S801" s="534"/>
      <c r="T801" s="534"/>
      <c r="U801" s="534"/>
      <c r="V801" s="534"/>
      <c r="W801" s="534"/>
      <c r="X801" s="534"/>
      <c r="Y801" s="534"/>
      <c r="Z801" s="534"/>
      <c r="AA801" s="534"/>
    </row>
    <row r="802" spans="1:27" ht="14.25" customHeight="1">
      <c r="A802" s="654"/>
      <c r="B802" s="654"/>
      <c r="C802" s="534"/>
      <c r="D802" s="534"/>
      <c r="E802" s="534"/>
      <c r="F802" s="654"/>
      <c r="G802" s="654"/>
      <c r="H802" s="654"/>
      <c r="I802" s="654"/>
      <c r="J802" s="655"/>
      <c r="K802" s="654"/>
      <c r="L802" s="654"/>
      <c r="M802" s="534"/>
      <c r="N802" s="534"/>
      <c r="O802" s="534"/>
      <c r="P802" s="534"/>
      <c r="Q802" s="534"/>
      <c r="R802" s="534"/>
      <c r="S802" s="534"/>
      <c r="T802" s="534"/>
      <c r="U802" s="534"/>
      <c r="V802" s="534"/>
      <c r="W802" s="534"/>
      <c r="X802" s="534"/>
      <c r="Y802" s="534"/>
      <c r="Z802" s="534"/>
      <c r="AA802" s="534"/>
    </row>
    <row r="803" spans="1:27" ht="14.25" customHeight="1">
      <c r="A803" s="654"/>
      <c r="B803" s="654"/>
      <c r="C803" s="534"/>
      <c r="D803" s="534"/>
      <c r="E803" s="534"/>
      <c r="F803" s="654"/>
      <c r="G803" s="654"/>
      <c r="H803" s="654"/>
      <c r="I803" s="654"/>
      <c r="J803" s="655"/>
      <c r="K803" s="654"/>
      <c r="L803" s="654"/>
      <c r="M803" s="534"/>
      <c r="N803" s="534"/>
      <c r="O803" s="534"/>
      <c r="P803" s="534"/>
      <c r="Q803" s="534"/>
      <c r="R803" s="534"/>
      <c r="S803" s="534"/>
      <c r="T803" s="534"/>
      <c r="U803" s="534"/>
      <c r="V803" s="534"/>
      <c r="W803" s="534"/>
      <c r="X803" s="534"/>
      <c r="Y803" s="534"/>
      <c r="Z803" s="534"/>
      <c r="AA803" s="534"/>
    </row>
    <row r="804" spans="1:27" ht="14.25" customHeight="1">
      <c r="A804" s="654"/>
      <c r="B804" s="654"/>
      <c r="C804" s="534"/>
      <c r="D804" s="534"/>
      <c r="E804" s="534"/>
      <c r="F804" s="654"/>
      <c r="G804" s="654"/>
      <c r="H804" s="654"/>
      <c r="I804" s="654"/>
      <c r="J804" s="655"/>
      <c r="K804" s="654"/>
      <c r="L804" s="654"/>
      <c r="M804" s="534"/>
      <c r="N804" s="534"/>
      <c r="O804" s="534"/>
      <c r="P804" s="534"/>
      <c r="Q804" s="534"/>
      <c r="R804" s="534"/>
      <c r="S804" s="534"/>
      <c r="T804" s="534"/>
      <c r="U804" s="534"/>
      <c r="V804" s="534"/>
      <c r="W804" s="534"/>
      <c r="X804" s="534"/>
      <c r="Y804" s="534"/>
      <c r="Z804" s="534"/>
      <c r="AA804" s="534"/>
    </row>
    <row r="805" spans="1:27" ht="14.25" customHeight="1">
      <c r="A805" s="654"/>
      <c r="B805" s="654"/>
      <c r="C805" s="534"/>
      <c r="D805" s="534"/>
      <c r="E805" s="534"/>
      <c r="F805" s="654"/>
      <c r="G805" s="654"/>
      <c r="H805" s="654"/>
      <c r="I805" s="654"/>
      <c r="J805" s="655"/>
      <c r="K805" s="654"/>
      <c r="L805" s="654"/>
      <c r="M805" s="534"/>
      <c r="N805" s="534"/>
      <c r="O805" s="534"/>
      <c r="P805" s="534"/>
      <c r="Q805" s="534"/>
      <c r="R805" s="534"/>
      <c r="S805" s="534"/>
      <c r="T805" s="534"/>
      <c r="U805" s="534"/>
      <c r="V805" s="534"/>
      <c r="W805" s="534"/>
      <c r="X805" s="534"/>
      <c r="Y805" s="534"/>
      <c r="Z805" s="534"/>
      <c r="AA805" s="534"/>
    </row>
    <row r="806" spans="1:27" ht="14.25" customHeight="1">
      <c r="A806" s="654"/>
      <c r="B806" s="654"/>
      <c r="C806" s="534"/>
      <c r="D806" s="534"/>
      <c r="E806" s="534"/>
      <c r="F806" s="654"/>
      <c r="G806" s="654"/>
      <c r="H806" s="654"/>
      <c r="I806" s="654"/>
      <c r="J806" s="655"/>
      <c r="K806" s="654"/>
      <c r="L806" s="654"/>
      <c r="M806" s="534"/>
      <c r="N806" s="534"/>
      <c r="O806" s="534"/>
      <c r="P806" s="534"/>
      <c r="Q806" s="534"/>
      <c r="R806" s="534"/>
      <c r="S806" s="534"/>
      <c r="T806" s="534"/>
      <c r="U806" s="534"/>
      <c r="V806" s="534"/>
      <c r="W806" s="534"/>
      <c r="X806" s="534"/>
      <c r="Y806" s="534"/>
      <c r="Z806" s="534"/>
      <c r="AA806" s="534"/>
    </row>
    <row r="807" spans="1:27" ht="14.25" customHeight="1">
      <c r="A807" s="654"/>
      <c r="B807" s="654"/>
      <c r="C807" s="534"/>
      <c r="D807" s="534"/>
      <c r="E807" s="534"/>
      <c r="F807" s="654"/>
      <c r="G807" s="654"/>
      <c r="H807" s="654"/>
      <c r="I807" s="654"/>
      <c r="J807" s="655"/>
      <c r="K807" s="654"/>
      <c r="L807" s="654"/>
      <c r="M807" s="534"/>
      <c r="N807" s="534"/>
      <c r="O807" s="534"/>
      <c r="P807" s="534"/>
      <c r="Q807" s="534"/>
      <c r="R807" s="534"/>
      <c r="S807" s="534"/>
      <c r="T807" s="534"/>
      <c r="U807" s="534"/>
      <c r="V807" s="534"/>
      <c r="W807" s="534"/>
      <c r="X807" s="534"/>
      <c r="Y807" s="534"/>
      <c r="Z807" s="534"/>
      <c r="AA807" s="534"/>
    </row>
    <row r="808" spans="1:27" ht="14.25" customHeight="1">
      <c r="A808" s="654"/>
      <c r="B808" s="654"/>
      <c r="C808" s="534"/>
      <c r="D808" s="534"/>
      <c r="E808" s="534"/>
      <c r="F808" s="654"/>
      <c r="G808" s="654"/>
      <c r="H808" s="654"/>
      <c r="I808" s="654"/>
      <c r="J808" s="655"/>
      <c r="K808" s="654"/>
      <c r="L808" s="654"/>
      <c r="M808" s="534"/>
      <c r="N808" s="534"/>
      <c r="O808" s="534"/>
      <c r="P808" s="534"/>
      <c r="Q808" s="534"/>
      <c r="R808" s="534"/>
      <c r="S808" s="534"/>
      <c r="T808" s="534"/>
      <c r="U808" s="534"/>
      <c r="V808" s="534"/>
      <c r="W808" s="534"/>
      <c r="X808" s="534"/>
      <c r="Y808" s="534"/>
      <c r="Z808" s="534"/>
      <c r="AA808" s="534"/>
    </row>
    <row r="809" spans="1:27" ht="14.25" customHeight="1">
      <c r="A809" s="654"/>
      <c r="B809" s="654"/>
      <c r="C809" s="534"/>
      <c r="D809" s="534"/>
      <c r="E809" s="534"/>
      <c r="F809" s="654"/>
      <c r="G809" s="654"/>
      <c r="H809" s="654"/>
      <c r="I809" s="654"/>
      <c r="J809" s="655"/>
      <c r="K809" s="654"/>
      <c r="L809" s="654"/>
      <c r="M809" s="534"/>
      <c r="N809" s="534"/>
      <c r="O809" s="534"/>
      <c r="P809" s="534"/>
      <c r="Q809" s="534"/>
      <c r="R809" s="534"/>
      <c r="S809" s="534"/>
      <c r="T809" s="534"/>
      <c r="U809" s="534"/>
      <c r="V809" s="534"/>
      <c r="W809" s="534"/>
      <c r="X809" s="534"/>
      <c r="Y809" s="534"/>
      <c r="Z809" s="534"/>
      <c r="AA809" s="534"/>
    </row>
    <row r="810" spans="1:27" ht="14.25" customHeight="1">
      <c r="A810" s="654"/>
      <c r="B810" s="654"/>
      <c r="C810" s="534"/>
      <c r="D810" s="534"/>
      <c r="E810" s="534"/>
      <c r="F810" s="654"/>
      <c r="G810" s="654"/>
      <c r="H810" s="654"/>
      <c r="I810" s="654"/>
      <c r="J810" s="655"/>
      <c r="K810" s="654"/>
      <c r="L810" s="654"/>
      <c r="M810" s="534"/>
      <c r="N810" s="534"/>
      <c r="O810" s="534"/>
      <c r="P810" s="534"/>
      <c r="Q810" s="534"/>
      <c r="R810" s="534"/>
      <c r="S810" s="534"/>
      <c r="T810" s="534"/>
      <c r="U810" s="534"/>
      <c r="V810" s="534"/>
      <c r="W810" s="534"/>
      <c r="X810" s="534"/>
      <c r="Y810" s="534"/>
      <c r="Z810" s="534"/>
      <c r="AA810" s="534"/>
    </row>
    <row r="811" spans="1:27" ht="14.25" customHeight="1">
      <c r="A811" s="654"/>
      <c r="B811" s="654"/>
      <c r="C811" s="534"/>
      <c r="D811" s="534"/>
      <c r="E811" s="534"/>
      <c r="F811" s="654"/>
      <c r="G811" s="654"/>
      <c r="H811" s="654"/>
      <c r="I811" s="654"/>
      <c r="J811" s="655"/>
      <c r="K811" s="654"/>
      <c r="L811" s="654"/>
      <c r="M811" s="534"/>
      <c r="N811" s="534"/>
      <c r="O811" s="534"/>
      <c r="P811" s="534"/>
      <c r="Q811" s="534"/>
      <c r="R811" s="534"/>
      <c r="S811" s="534"/>
      <c r="T811" s="534"/>
      <c r="U811" s="534"/>
      <c r="V811" s="534"/>
      <c r="W811" s="534"/>
      <c r="X811" s="534"/>
      <c r="Y811" s="534"/>
      <c r="Z811" s="534"/>
      <c r="AA811" s="534"/>
    </row>
    <row r="812" spans="1:27" ht="14.25" customHeight="1">
      <c r="A812" s="654"/>
      <c r="B812" s="654"/>
      <c r="C812" s="534"/>
      <c r="D812" s="534"/>
      <c r="E812" s="534"/>
      <c r="F812" s="654"/>
      <c r="G812" s="654"/>
      <c r="H812" s="654"/>
      <c r="I812" s="654"/>
      <c r="J812" s="655"/>
      <c r="K812" s="654"/>
      <c r="L812" s="654"/>
      <c r="M812" s="534"/>
      <c r="N812" s="534"/>
      <c r="O812" s="534"/>
      <c r="P812" s="534"/>
      <c r="Q812" s="534"/>
      <c r="R812" s="534"/>
      <c r="S812" s="534"/>
      <c r="T812" s="534"/>
      <c r="U812" s="534"/>
      <c r="V812" s="534"/>
      <c r="W812" s="534"/>
      <c r="X812" s="534"/>
      <c r="Y812" s="534"/>
      <c r="Z812" s="534"/>
      <c r="AA812" s="534"/>
    </row>
    <row r="813" spans="1:27" ht="14.25" customHeight="1">
      <c r="A813" s="654"/>
      <c r="B813" s="654"/>
      <c r="C813" s="534"/>
      <c r="D813" s="534"/>
      <c r="E813" s="534"/>
      <c r="F813" s="654"/>
      <c r="G813" s="654"/>
      <c r="H813" s="654"/>
      <c r="I813" s="654"/>
      <c r="J813" s="655"/>
      <c r="K813" s="654"/>
      <c r="L813" s="654"/>
      <c r="M813" s="534"/>
      <c r="N813" s="534"/>
      <c r="O813" s="534"/>
      <c r="P813" s="534"/>
      <c r="Q813" s="534"/>
      <c r="R813" s="534"/>
      <c r="S813" s="534"/>
      <c r="T813" s="534"/>
      <c r="U813" s="534"/>
      <c r="V813" s="534"/>
      <c r="W813" s="534"/>
      <c r="X813" s="534"/>
      <c r="Y813" s="534"/>
      <c r="Z813" s="534"/>
      <c r="AA813" s="534"/>
    </row>
    <row r="814" spans="1:27" ht="14.25" customHeight="1">
      <c r="A814" s="654"/>
      <c r="B814" s="654"/>
      <c r="C814" s="534"/>
      <c r="D814" s="534"/>
      <c r="E814" s="534"/>
      <c r="F814" s="654"/>
      <c r="G814" s="654"/>
      <c r="H814" s="654"/>
      <c r="I814" s="654"/>
      <c r="J814" s="655"/>
      <c r="K814" s="654"/>
      <c r="L814" s="654"/>
      <c r="M814" s="534"/>
      <c r="N814" s="534"/>
      <c r="O814" s="534"/>
      <c r="P814" s="534"/>
      <c r="Q814" s="534"/>
      <c r="R814" s="534"/>
      <c r="S814" s="534"/>
      <c r="T814" s="534"/>
      <c r="U814" s="534"/>
      <c r="V814" s="534"/>
      <c r="W814" s="534"/>
      <c r="X814" s="534"/>
      <c r="Y814" s="534"/>
      <c r="Z814" s="534"/>
      <c r="AA814" s="534"/>
    </row>
    <row r="815" spans="1:27" ht="14.25" customHeight="1">
      <c r="A815" s="654"/>
      <c r="B815" s="654"/>
      <c r="C815" s="534"/>
      <c r="D815" s="534"/>
      <c r="E815" s="534"/>
      <c r="F815" s="654"/>
      <c r="G815" s="654"/>
      <c r="H815" s="654"/>
      <c r="I815" s="654"/>
      <c r="J815" s="655"/>
      <c r="K815" s="654"/>
      <c r="L815" s="654"/>
      <c r="M815" s="534"/>
      <c r="N815" s="534"/>
      <c r="O815" s="534"/>
      <c r="P815" s="534"/>
      <c r="Q815" s="534"/>
      <c r="R815" s="534"/>
      <c r="S815" s="534"/>
      <c r="T815" s="534"/>
      <c r="U815" s="534"/>
      <c r="V815" s="534"/>
      <c r="W815" s="534"/>
      <c r="X815" s="534"/>
      <c r="Y815" s="534"/>
      <c r="Z815" s="534"/>
      <c r="AA815" s="534"/>
    </row>
    <row r="816" spans="1:27" ht="14.25" customHeight="1">
      <c r="A816" s="654"/>
      <c r="B816" s="654"/>
      <c r="C816" s="534"/>
      <c r="D816" s="534"/>
      <c r="E816" s="534"/>
      <c r="F816" s="654"/>
      <c r="G816" s="654"/>
      <c r="H816" s="654"/>
      <c r="I816" s="654"/>
      <c r="J816" s="655"/>
      <c r="K816" s="654"/>
      <c r="L816" s="654"/>
      <c r="M816" s="534"/>
      <c r="N816" s="534"/>
      <c r="O816" s="534"/>
      <c r="P816" s="534"/>
      <c r="Q816" s="534"/>
      <c r="R816" s="534"/>
      <c r="S816" s="534"/>
      <c r="T816" s="534"/>
      <c r="U816" s="534"/>
      <c r="V816" s="534"/>
      <c r="W816" s="534"/>
      <c r="X816" s="534"/>
      <c r="Y816" s="534"/>
      <c r="Z816" s="534"/>
      <c r="AA816" s="534"/>
    </row>
    <row r="817" spans="1:27" ht="14.25" customHeight="1">
      <c r="A817" s="654"/>
      <c r="B817" s="654"/>
      <c r="C817" s="534"/>
      <c r="D817" s="534"/>
      <c r="E817" s="534"/>
      <c r="F817" s="654"/>
      <c r="G817" s="654"/>
      <c r="H817" s="654"/>
      <c r="I817" s="654"/>
      <c r="J817" s="655"/>
      <c r="K817" s="654"/>
      <c r="L817" s="654"/>
      <c r="M817" s="534"/>
      <c r="N817" s="534"/>
      <c r="O817" s="534"/>
      <c r="P817" s="534"/>
      <c r="Q817" s="534"/>
      <c r="R817" s="534"/>
      <c r="S817" s="534"/>
      <c r="T817" s="534"/>
      <c r="U817" s="534"/>
      <c r="V817" s="534"/>
      <c r="W817" s="534"/>
      <c r="X817" s="534"/>
      <c r="Y817" s="534"/>
      <c r="Z817" s="534"/>
      <c r="AA817" s="534"/>
    </row>
    <row r="818" spans="1:27" ht="14.25" customHeight="1">
      <c r="A818" s="654"/>
      <c r="B818" s="654"/>
      <c r="C818" s="534"/>
      <c r="D818" s="534"/>
      <c r="E818" s="534"/>
      <c r="F818" s="654"/>
      <c r="G818" s="654"/>
      <c r="H818" s="654"/>
      <c r="I818" s="654"/>
      <c r="J818" s="655"/>
      <c r="K818" s="654"/>
      <c r="L818" s="654"/>
      <c r="M818" s="534"/>
      <c r="N818" s="534"/>
      <c r="O818" s="534"/>
      <c r="P818" s="534"/>
      <c r="Q818" s="534"/>
      <c r="R818" s="534"/>
      <c r="S818" s="534"/>
      <c r="T818" s="534"/>
      <c r="U818" s="534"/>
      <c r="V818" s="534"/>
      <c r="W818" s="534"/>
      <c r="X818" s="534"/>
      <c r="Y818" s="534"/>
      <c r="Z818" s="534"/>
      <c r="AA818" s="534"/>
    </row>
    <row r="819" spans="1:27" ht="14.25" customHeight="1">
      <c r="A819" s="654"/>
      <c r="B819" s="654"/>
      <c r="C819" s="534"/>
      <c r="D819" s="534"/>
      <c r="E819" s="534"/>
      <c r="F819" s="654"/>
      <c r="G819" s="654"/>
      <c r="H819" s="654"/>
      <c r="I819" s="654"/>
      <c r="J819" s="655"/>
      <c r="K819" s="654"/>
      <c r="L819" s="654"/>
      <c r="M819" s="534"/>
      <c r="N819" s="534"/>
      <c r="O819" s="534"/>
      <c r="P819" s="534"/>
      <c r="Q819" s="534"/>
      <c r="R819" s="534"/>
      <c r="S819" s="534"/>
      <c r="T819" s="534"/>
      <c r="U819" s="534"/>
      <c r="V819" s="534"/>
      <c r="W819" s="534"/>
      <c r="X819" s="534"/>
      <c r="Y819" s="534"/>
      <c r="Z819" s="534"/>
      <c r="AA819" s="534"/>
    </row>
    <row r="820" spans="1:27" ht="14.25" customHeight="1">
      <c r="A820" s="654"/>
      <c r="B820" s="654"/>
      <c r="C820" s="534"/>
      <c r="D820" s="534"/>
      <c r="E820" s="534"/>
      <c r="F820" s="654"/>
      <c r="G820" s="654"/>
      <c r="H820" s="654"/>
      <c r="I820" s="654"/>
      <c r="J820" s="655"/>
      <c r="K820" s="654"/>
      <c r="L820" s="654"/>
      <c r="M820" s="534"/>
      <c r="N820" s="534"/>
      <c r="O820" s="534"/>
      <c r="P820" s="534"/>
      <c r="Q820" s="534"/>
      <c r="R820" s="534"/>
      <c r="S820" s="534"/>
      <c r="T820" s="534"/>
      <c r="U820" s="534"/>
      <c r="V820" s="534"/>
      <c r="W820" s="534"/>
      <c r="X820" s="534"/>
      <c r="Y820" s="534"/>
      <c r="Z820" s="534"/>
      <c r="AA820" s="534"/>
    </row>
    <row r="821" spans="1:27" ht="14.25" customHeight="1">
      <c r="A821" s="654"/>
      <c r="B821" s="654"/>
      <c r="C821" s="534"/>
      <c r="D821" s="534"/>
      <c r="E821" s="534"/>
      <c r="F821" s="654"/>
      <c r="G821" s="654"/>
      <c r="H821" s="654"/>
      <c r="I821" s="654"/>
      <c r="J821" s="655"/>
      <c r="K821" s="654"/>
      <c r="L821" s="654"/>
      <c r="M821" s="534"/>
      <c r="N821" s="534"/>
      <c r="O821" s="534"/>
      <c r="P821" s="534"/>
      <c r="Q821" s="534"/>
      <c r="R821" s="534"/>
      <c r="S821" s="534"/>
      <c r="T821" s="534"/>
      <c r="U821" s="534"/>
      <c r="V821" s="534"/>
      <c r="W821" s="534"/>
      <c r="X821" s="534"/>
      <c r="Y821" s="534"/>
      <c r="Z821" s="534"/>
      <c r="AA821" s="534"/>
    </row>
    <row r="822" spans="1:27" ht="14.25" customHeight="1">
      <c r="A822" s="654"/>
      <c r="B822" s="654"/>
      <c r="C822" s="534"/>
      <c r="D822" s="534"/>
      <c r="E822" s="534"/>
      <c r="F822" s="654"/>
      <c r="G822" s="654"/>
      <c r="H822" s="654"/>
      <c r="I822" s="654"/>
      <c r="J822" s="655"/>
      <c r="K822" s="654"/>
      <c r="L822" s="654"/>
      <c r="M822" s="534"/>
      <c r="N822" s="534"/>
      <c r="O822" s="534"/>
      <c r="P822" s="534"/>
      <c r="Q822" s="534"/>
      <c r="R822" s="534"/>
      <c r="S822" s="534"/>
      <c r="T822" s="534"/>
      <c r="U822" s="534"/>
      <c r="V822" s="534"/>
      <c r="W822" s="534"/>
      <c r="X822" s="534"/>
      <c r="Y822" s="534"/>
      <c r="Z822" s="534"/>
      <c r="AA822" s="534"/>
    </row>
    <row r="823" spans="1:27" ht="14.25" customHeight="1">
      <c r="A823" s="654"/>
      <c r="B823" s="654"/>
      <c r="C823" s="534"/>
      <c r="D823" s="534"/>
      <c r="E823" s="534"/>
      <c r="F823" s="654"/>
      <c r="G823" s="654"/>
      <c r="H823" s="654"/>
      <c r="I823" s="654"/>
      <c r="J823" s="655"/>
      <c r="K823" s="654"/>
      <c r="L823" s="654"/>
      <c r="M823" s="534"/>
      <c r="N823" s="534"/>
      <c r="O823" s="534"/>
      <c r="P823" s="534"/>
      <c r="Q823" s="534"/>
      <c r="R823" s="534"/>
      <c r="S823" s="534"/>
      <c r="T823" s="534"/>
      <c r="U823" s="534"/>
      <c r="V823" s="534"/>
      <c r="W823" s="534"/>
      <c r="X823" s="534"/>
      <c r="Y823" s="534"/>
      <c r="Z823" s="534"/>
      <c r="AA823" s="534"/>
    </row>
    <row r="824" spans="1:27" ht="14.25" customHeight="1">
      <c r="A824" s="654"/>
      <c r="B824" s="654"/>
      <c r="C824" s="534"/>
      <c r="D824" s="534"/>
      <c r="E824" s="534"/>
      <c r="F824" s="654"/>
      <c r="G824" s="654"/>
      <c r="H824" s="654"/>
      <c r="I824" s="654"/>
      <c r="J824" s="655"/>
      <c r="K824" s="654"/>
      <c r="L824" s="654"/>
      <c r="M824" s="534"/>
      <c r="N824" s="534"/>
      <c r="O824" s="534"/>
      <c r="P824" s="534"/>
      <c r="Q824" s="534"/>
      <c r="R824" s="534"/>
      <c r="S824" s="534"/>
      <c r="T824" s="534"/>
      <c r="U824" s="534"/>
      <c r="V824" s="534"/>
      <c r="W824" s="534"/>
      <c r="X824" s="534"/>
      <c r="Y824" s="534"/>
      <c r="Z824" s="534"/>
      <c r="AA824" s="534"/>
    </row>
    <row r="825" spans="1:27" ht="14.25" customHeight="1">
      <c r="A825" s="654"/>
      <c r="B825" s="654"/>
      <c r="C825" s="534"/>
      <c r="D825" s="534"/>
      <c r="E825" s="534"/>
      <c r="F825" s="654"/>
      <c r="G825" s="654"/>
      <c r="H825" s="654"/>
      <c r="I825" s="654"/>
      <c r="J825" s="655"/>
      <c r="K825" s="654"/>
      <c r="L825" s="654"/>
      <c r="M825" s="534"/>
      <c r="N825" s="534"/>
      <c r="O825" s="534"/>
      <c r="P825" s="534"/>
      <c r="Q825" s="534"/>
      <c r="R825" s="534"/>
      <c r="S825" s="534"/>
      <c r="T825" s="534"/>
      <c r="U825" s="534"/>
      <c r="V825" s="534"/>
      <c r="W825" s="534"/>
      <c r="X825" s="534"/>
      <c r="Y825" s="534"/>
      <c r="Z825" s="534"/>
      <c r="AA825" s="534"/>
    </row>
    <row r="826" spans="1:27" ht="14.25" customHeight="1">
      <c r="A826" s="654"/>
      <c r="B826" s="654"/>
      <c r="C826" s="534"/>
      <c r="D826" s="534"/>
      <c r="E826" s="534"/>
      <c r="F826" s="654"/>
      <c r="G826" s="654"/>
      <c r="H826" s="654"/>
      <c r="I826" s="654"/>
      <c r="J826" s="655"/>
      <c r="K826" s="654"/>
      <c r="L826" s="654"/>
      <c r="M826" s="534"/>
      <c r="N826" s="534"/>
      <c r="O826" s="534"/>
      <c r="P826" s="534"/>
      <c r="Q826" s="534"/>
      <c r="R826" s="534"/>
      <c r="S826" s="534"/>
      <c r="T826" s="534"/>
      <c r="U826" s="534"/>
      <c r="V826" s="534"/>
      <c r="W826" s="534"/>
      <c r="X826" s="534"/>
      <c r="Y826" s="534"/>
      <c r="Z826" s="534"/>
      <c r="AA826" s="534"/>
    </row>
    <row r="827" spans="1:27" ht="14.25" customHeight="1">
      <c r="A827" s="654"/>
      <c r="B827" s="654"/>
      <c r="C827" s="534"/>
      <c r="D827" s="534"/>
      <c r="E827" s="534"/>
      <c r="F827" s="654"/>
      <c r="G827" s="654"/>
      <c r="H827" s="654"/>
      <c r="I827" s="654"/>
      <c r="J827" s="655"/>
      <c r="K827" s="654"/>
      <c r="L827" s="654"/>
      <c r="M827" s="534"/>
      <c r="N827" s="534"/>
      <c r="O827" s="534"/>
      <c r="P827" s="534"/>
      <c r="Q827" s="534"/>
      <c r="R827" s="534"/>
      <c r="S827" s="534"/>
      <c r="T827" s="534"/>
      <c r="U827" s="534"/>
      <c r="V827" s="534"/>
      <c r="W827" s="534"/>
      <c r="X827" s="534"/>
      <c r="Y827" s="534"/>
      <c r="Z827" s="534"/>
      <c r="AA827" s="534"/>
    </row>
    <row r="828" spans="1:27" ht="14.25" customHeight="1">
      <c r="A828" s="654"/>
      <c r="B828" s="654"/>
      <c r="C828" s="534"/>
      <c r="D828" s="534"/>
      <c r="E828" s="534"/>
      <c r="F828" s="654"/>
      <c r="G828" s="654"/>
      <c r="H828" s="654"/>
      <c r="I828" s="654"/>
      <c r="J828" s="655"/>
      <c r="K828" s="654"/>
      <c r="L828" s="654"/>
      <c r="M828" s="534"/>
      <c r="N828" s="534"/>
      <c r="O828" s="534"/>
      <c r="P828" s="534"/>
      <c r="Q828" s="534"/>
      <c r="R828" s="534"/>
      <c r="S828" s="534"/>
      <c r="T828" s="534"/>
      <c r="U828" s="534"/>
      <c r="V828" s="534"/>
      <c r="W828" s="534"/>
      <c r="X828" s="534"/>
      <c r="Y828" s="534"/>
      <c r="Z828" s="534"/>
      <c r="AA828" s="534"/>
    </row>
    <row r="829" spans="1:27" ht="14.25" customHeight="1">
      <c r="A829" s="654"/>
      <c r="B829" s="654"/>
      <c r="C829" s="534"/>
      <c r="D829" s="534"/>
      <c r="E829" s="534"/>
      <c r="F829" s="654"/>
      <c r="G829" s="654"/>
      <c r="H829" s="654"/>
      <c r="I829" s="654"/>
      <c r="J829" s="655"/>
      <c r="K829" s="654"/>
      <c r="L829" s="654"/>
      <c r="M829" s="534"/>
      <c r="N829" s="534"/>
      <c r="O829" s="534"/>
      <c r="P829" s="534"/>
      <c r="Q829" s="534"/>
      <c r="R829" s="534"/>
      <c r="S829" s="534"/>
      <c r="T829" s="534"/>
      <c r="U829" s="534"/>
      <c r="V829" s="534"/>
      <c r="W829" s="534"/>
      <c r="X829" s="534"/>
      <c r="Y829" s="534"/>
      <c r="Z829" s="534"/>
      <c r="AA829" s="534"/>
    </row>
    <row r="830" spans="1:27" ht="14.25" customHeight="1">
      <c r="A830" s="654"/>
      <c r="B830" s="654"/>
      <c r="C830" s="534"/>
      <c r="D830" s="534"/>
      <c r="E830" s="534"/>
      <c r="F830" s="654"/>
      <c r="G830" s="654"/>
      <c r="H830" s="654"/>
      <c r="I830" s="654"/>
      <c r="J830" s="655"/>
      <c r="K830" s="654"/>
      <c r="L830" s="654"/>
      <c r="M830" s="534"/>
      <c r="N830" s="534"/>
      <c r="O830" s="534"/>
      <c r="P830" s="534"/>
      <c r="Q830" s="534"/>
      <c r="R830" s="534"/>
      <c r="S830" s="534"/>
      <c r="T830" s="534"/>
      <c r="U830" s="534"/>
      <c r="V830" s="534"/>
      <c r="W830" s="534"/>
      <c r="X830" s="534"/>
      <c r="Y830" s="534"/>
      <c r="Z830" s="534"/>
      <c r="AA830" s="534"/>
    </row>
    <row r="831" spans="1:27" ht="14.25" customHeight="1">
      <c r="A831" s="654"/>
      <c r="B831" s="654"/>
      <c r="C831" s="534"/>
      <c r="D831" s="534"/>
      <c r="E831" s="534"/>
      <c r="F831" s="654"/>
      <c r="G831" s="654"/>
      <c r="H831" s="654"/>
      <c r="I831" s="654"/>
      <c r="J831" s="655"/>
      <c r="K831" s="654"/>
      <c r="L831" s="654"/>
      <c r="M831" s="534"/>
      <c r="N831" s="534"/>
      <c r="O831" s="534"/>
      <c r="P831" s="534"/>
      <c r="Q831" s="534"/>
      <c r="R831" s="534"/>
      <c r="S831" s="534"/>
      <c r="T831" s="534"/>
      <c r="U831" s="534"/>
      <c r="V831" s="534"/>
      <c r="W831" s="534"/>
      <c r="X831" s="534"/>
      <c r="Y831" s="534"/>
      <c r="Z831" s="534"/>
      <c r="AA831" s="534"/>
    </row>
    <row r="832" spans="1:27" ht="14.25" customHeight="1">
      <c r="A832" s="654"/>
      <c r="B832" s="654"/>
      <c r="C832" s="534"/>
      <c r="D832" s="534"/>
      <c r="E832" s="534"/>
      <c r="F832" s="654"/>
      <c r="G832" s="654"/>
      <c r="H832" s="654"/>
      <c r="I832" s="654"/>
      <c r="J832" s="655"/>
      <c r="K832" s="654"/>
      <c r="L832" s="654"/>
      <c r="M832" s="534"/>
      <c r="N832" s="534"/>
      <c r="O832" s="534"/>
      <c r="P832" s="534"/>
      <c r="Q832" s="534"/>
      <c r="R832" s="534"/>
      <c r="S832" s="534"/>
      <c r="T832" s="534"/>
      <c r="U832" s="534"/>
      <c r="V832" s="534"/>
      <c r="W832" s="534"/>
      <c r="X832" s="534"/>
      <c r="Y832" s="534"/>
      <c r="Z832" s="534"/>
      <c r="AA832" s="534"/>
    </row>
    <row r="833" spans="1:27" ht="14.25" customHeight="1">
      <c r="A833" s="654"/>
      <c r="B833" s="654"/>
      <c r="C833" s="534"/>
      <c r="D833" s="534"/>
      <c r="E833" s="534"/>
      <c r="F833" s="654"/>
      <c r="G833" s="654"/>
      <c r="H833" s="654"/>
      <c r="I833" s="654"/>
      <c r="J833" s="655"/>
      <c r="K833" s="654"/>
      <c r="L833" s="654"/>
      <c r="M833" s="534"/>
      <c r="N833" s="534"/>
      <c r="O833" s="534"/>
      <c r="P833" s="534"/>
      <c r="Q833" s="534"/>
      <c r="R833" s="534"/>
      <c r="S833" s="534"/>
      <c r="T833" s="534"/>
      <c r="U833" s="534"/>
      <c r="V833" s="534"/>
      <c r="W833" s="534"/>
      <c r="X833" s="534"/>
      <c r="Y833" s="534"/>
      <c r="Z833" s="534"/>
      <c r="AA833" s="534"/>
    </row>
    <row r="834" spans="1:27" ht="14.25" customHeight="1">
      <c r="A834" s="654"/>
      <c r="B834" s="654"/>
      <c r="C834" s="534"/>
      <c r="D834" s="534"/>
      <c r="E834" s="534"/>
      <c r="F834" s="654"/>
      <c r="G834" s="654"/>
      <c r="H834" s="654"/>
      <c r="I834" s="654"/>
      <c r="J834" s="655"/>
      <c r="K834" s="654"/>
      <c r="L834" s="654"/>
      <c r="M834" s="534"/>
      <c r="N834" s="534"/>
      <c r="O834" s="534"/>
      <c r="P834" s="534"/>
      <c r="Q834" s="534"/>
      <c r="R834" s="534"/>
      <c r="S834" s="534"/>
      <c r="T834" s="534"/>
      <c r="U834" s="534"/>
      <c r="V834" s="534"/>
      <c r="W834" s="534"/>
      <c r="X834" s="534"/>
      <c r="Y834" s="534"/>
      <c r="Z834" s="534"/>
      <c r="AA834" s="534"/>
    </row>
    <row r="835" spans="1:27" ht="14.25" customHeight="1">
      <c r="A835" s="654"/>
      <c r="B835" s="654"/>
      <c r="C835" s="534"/>
      <c r="D835" s="534"/>
      <c r="E835" s="534"/>
      <c r="F835" s="654"/>
      <c r="G835" s="654"/>
      <c r="H835" s="654"/>
      <c r="I835" s="654"/>
      <c r="J835" s="655"/>
      <c r="K835" s="654"/>
      <c r="L835" s="654"/>
      <c r="M835" s="534"/>
      <c r="N835" s="534"/>
      <c r="O835" s="534"/>
      <c r="P835" s="534"/>
      <c r="Q835" s="534"/>
      <c r="R835" s="534"/>
      <c r="S835" s="534"/>
      <c r="T835" s="534"/>
      <c r="U835" s="534"/>
      <c r="V835" s="534"/>
      <c r="W835" s="534"/>
      <c r="X835" s="534"/>
      <c r="Y835" s="534"/>
      <c r="Z835" s="534"/>
      <c r="AA835" s="534"/>
    </row>
    <row r="836" spans="1:27" ht="14.25" customHeight="1">
      <c r="A836" s="654"/>
      <c r="B836" s="654"/>
      <c r="C836" s="534"/>
      <c r="D836" s="534"/>
      <c r="E836" s="534"/>
      <c r="F836" s="654"/>
      <c r="G836" s="654"/>
      <c r="H836" s="654"/>
      <c r="I836" s="654"/>
      <c r="J836" s="655"/>
      <c r="K836" s="654"/>
      <c r="L836" s="654"/>
      <c r="M836" s="534"/>
      <c r="N836" s="534"/>
      <c r="O836" s="534"/>
      <c r="P836" s="534"/>
      <c r="Q836" s="534"/>
      <c r="R836" s="534"/>
      <c r="S836" s="534"/>
      <c r="T836" s="534"/>
      <c r="U836" s="534"/>
      <c r="V836" s="534"/>
      <c r="W836" s="534"/>
      <c r="X836" s="534"/>
      <c r="Y836" s="534"/>
      <c r="Z836" s="534"/>
      <c r="AA836" s="534"/>
    </row>
    <row r="837" spans="1:27" ht="14.25" customHeight="1">
      <c r="A837" s="654"/>
      <c r="B837" s="654"/>
      <c r="C837" s="534"/>
      <c r="D837" s="534"/>
      <c r="E837" s="534"/>
      <c r="F837" s="654"/>
      <c r="G837" s="654"/>
      <c r="H837" s="654"/>
      <c r="I837" s="654"/>
      <c r="J837" s="655"/>
      <c r="K837" s="654"/>
      <c r="L837" s="654"/>
      <c r="M837" s="534"/>
      <c r="N837" s="534"/>
      <c r="O837" s="534"/>
      <c r="P837" s="534"/>
      <c r="Q837" s="534"/>
      <c r="R837" s="534"/>
      <c r="S837" s="534"/>
      <c r="T837" s="534"/>
      <c r="U837" s="534"/>
      <c r="V837" s="534"/>
      <c r="W837" s="534"/>
      <c r="X837" s="534"/>
      <c r="Y837" s="534"/>
      <c r="Z837" s="534"/>
      <c r="AA837" s="534"/>
    </row>
    <row r="838" spans="1:27" ht="14.25" customHeight="1">
      <c r="A838" s="654"/>
      <c r="B838" s="654"/>
      <c r="C838" s="534"/>
      <c r="D838" s="534"/>
      <c r="E838" s="534"/>
      <c r="F838" s="654"/>
      <c r="G838" s="654"/>
      <c r="H838" s="654"/>
      <c r="I838" s="654"/>
      <c r="J838" s="655"/>
      <c r="K838" s="654"/>
      <c r="L838" s="654"/>
      <c r="M838" s="534"/>
      <c r="N838" s="534"/>
      <c r="O838" s="534"/>
      <c r="P838" s="534"/>
      <c r="Q838" s="534"/>
      <c r="R838" s="534"/>
      <c r="S838" s="534"/>
      <c r="T838" s="534"/>
      <c r="U838" s="534"/>
      <c r="V838" s="534"/>
      <c r="W838" s="534"/>
      <c r="X838" s="534"/>
      <c r="Y838" s="534"/>
      <c r="Z838" s="534"/>
      <c r="AA838" s="534"/>
    </row>
    <row r="839" spans="1:27" ht="14.25" customHeight="1">
      <c r="A839" s="654"/>
      <c r="B839" s="654"/>
      <c r="C839" s="534"/>
      <c r="D839" s="534"/>
      <c r="E839" s="534"/>
      <c r="F839" s="654"/>
      <c r="G839" s="654"/>
      <c r="H839" s="654"/>
      <c r="I839" s="654"/>
      <c r="J839" s="655"/>
      <c r="K839" s="654"/>
      <c r="L839" s="654"/>
      <c r="M839" s="534"/>
      <c r="N839" s="534"/>
      <c r="O839" s="534"/>
      <c r="P839" s="534"/>
      <c r="Q839" s="534"/>
      <c r="R839" s="534"/>
      <c r="S839" s="534"/>
      <c r="T839" s="534"/>
      <c r="U839" s="534"/>
      <c r="V839" s="534"/>
      <c r="W839" s="534"/>
      <c r="X839" s="534"/>
      <c r="Y839" s="534"/>
      <c r="Z839" s="534"/>
      <c r="AA839" s="534"/>
    </row>
    <row r="840" spans="1:27" ht="14.25" customHeight="1">
      <c r="A840" s="654"/>
      <c r="B840" s="654"/>
      <c r="C840" s="534"/>
      <c r="D840" s="534"/>
      <c r="E840" s="534"/>
      <c r="F840" s="654"/>
      <c r="G840" s="654"/>
      <c r="H840" s="654"/>
      <c r="I840" s="654"/>
      <c r="J840" s="655"/>
      <c r="K840" s="654"/>
      <c r="L840" s="654"/>
      <c r="M840" s="534"/>
      <c r="N840" s="534"/>
      <c r="O840" s="534"/>
      <c r="P840" s="534"/>
      <c r="Q840" s="534"/>
      <c r="R840" s="534"/>
      <c r="S840" s="534"/>
      <c r="T840" s="534"/>
      <c r="U840" s="534"/>
      <c r="V840" s="534"/>
      <c r="W840" s="534"/>
      <c r="X840" s="534"/>
      <c r="Y840" s="534"/>
      <c r="Z840" s="534"/>
      <c r="AA840" s="534"/>
    </row>
    <row r="841" spans="1:27" ht="14.25" customHeight="1">
      <c r="A841" s="654"/>
      <c r="B841" s="654"/>
      <c r="C841" s="534"/>
      <c r="D841" s="534"/>
      <c r="E841" s="534"/>
      <c r="F841" s="654"/>
      <c r="G841" s="654"/>
      <c r="H841" s="654"/>
      <c r="I841" s="654"/>
      <c r="J841" s="655"/>
      <c r="K841" s="654"/>
      <c r="L841" s="654"/>
      <c r="M841" s="534"/>
      <c r="N841" s="534"/>
      <c r="O841" s="534"/>
      <c r="P841" s="534"/>
      <c r="Q841" s="534"/>
      <c r="R841" s="534"/>
      <c r="S841" s="534"/>
      <c r="T841" s="534"/>
      <c r="U841" s="534"/>
      <c r="V841" s="534"/>
      <c r="W841" s="534"/>
      <c r="X841" s="534"/>
      <c r="Y841" s="534"/>
      <c r="Z841" s="534"/>
      <c r="AA841" s="534"/>
    </row>
    <row r="842" spans="1:27" ht="14.25" customHeight="1">
      <c r="A842" s="654"/>
      <c r="B842" s="654"/>
      <c r="C842" s="534"/>
      <c r="D842" s="534"/>
      <c r="E842" s="534"/>
      <c r="F842" s="654"/>
      <c r="G842" s="654"/>
      <c r="H842" s="654"/>
      <c r="I842" s="654"/>
      <c r="J842" s="655"/>
      <c r="K842" s="654"/>
      <c r="L842" s="654"/>
      <c r="M842" s="534"/>
      <c r="N842" s="534"/>
      <c r="O842" s="534"/>
      <c r="P842" s="534"/>
      <c r="Q842" s="534"/>
      <c r="R842" s="534"/>
      <c r="S842" s="534"/>
      <c r="T842" s="534"/>
      <c r="U842" s="534"/>
      <c r="V842" s="534"/>
      <c r="W842" s="534"/>
      <c r="X842" s="534"/>
      <c r="Y842" s="534"/>
      <c r="Z842" s="534"/>
      <c r="AA842" s="534"/>
    </row>
    <row r="843" spans="1:27" ht="14.25" customHeight="1">
      <c r="A843" s="654"/>
      <c r="B843" s="654"/>
      <c r="C843" s="534"/>
      <c r="D843" s="534"/>
      <c r="E843" s="534"/>
      <c r="F843" s="654"/>
      <c r="G843" s="654"/>
      <c r="H843" s="654"/>
      <c r="I843" s="654"/>
      <c r="J843" s="655"/>
      <c r="K843" s="654"/>
      <c r="L843" s="654"/>
      <c r="M843" s="534"/>
      <c r="N843" s="534"/>
      <c r="O843" s="534"/>
      <c r="P843" s="534"/>
      <c r="Q843" s="534"/>
      <c r="R843" s="534"/>
      <c r="S843" s="534"/>
      <c r="T843" s="534"/>
      <c r="U843" s="534"/>
      <c r="V843" s="534"/>
      <c r="W843" s="534"/>
      <c r="X843" s="534"/>
      <c r="Y843" s="534"/>
      <c r="Z843" s="534"/>
      <c r="AA843" s="534"/>
    </row>
    <row r="844" spans="1:27" ht="14.25" customHeight="1">
      <c r="A844" s="654"/>
      <c r="B844" s="654"/>
      <c r="C844" s="534"/>
      <c r="D844" s="534"/>
      <c r="E844" s="534"/>
      <c r="F844" s="654"/>
      <c r="G844" s="654"/>
      <c r="H844" s="654"/>
      <c r="I844" s="654"/>
      <c r="J844" s="655"/>
      <c r="K844" s="654"/>
      <c r="L844" s="654"/>
      <c r="M844" s="534"/>
      <c r="N844" s="534"/>
      <c r="O844" s="534"/>
      <c r="P844" s="534"/>
      <c r="Q844" s="534"/>
      <c r="R844" s="534"/>
      <c r="S844" s="534"/>
      <c r="T844" s="534"/>
      <c r="U844" s="534"/>
      <c r="V844" s="534"/>
      <c r="W844" s="534"/>
      <c r="X844" s="534"/>
      <c r="Y844" s="534"/>
      <c r="Z844" s="534"/>
      <c r="AA844" s="534"/>
    </row>
    <row r="845" spans="1:27" ht="14.25" customHeight="1">
      <c r="A845" s="654"/>
      <c r="B845" s="654"/>
      <c r="C845" s="534"/>
      <c r="D845" s="534"/>
      <c r="E845" s="534"/>
      <c r="F845" s="654"/>
      <c r="G845" s="654"/>
      <c r="H845" s="654"/>
      <c r="I845" s="654"/>
      <c r="J845" s="655"/>
      <c r="K845" s="654"/>
      <c r="L845" s="654"/>
      <c r="M845" s="534"/>
      <c r="N845" s="534"/>
      <c r="O845" s="534"/>
      <c r="P845" s="534"/>
      <c r="Q845" s="534"/>
      <c r="R845" s="534"/>
      <c r="S845" s="534"/>
      <c r="T845" s="534"/>
      <c r="U845" s="534"/>
      <c r="V845" s="534"/>
      <c r="W845" s="534"/>
      <c r="X845" s="534"/>
      <c r="Y845" s="534"/>
      <c r="Z845" s="534"/>
      <c r="AA845" s="534"/>
    </row>
    <row r="846" spans="1:27" ht="14.25" customHeight="1">
      <c r="A846" s="654"/>
      <c r="B846" s="654"/>
      <c r="C846" s="534"/>
      <c r="D846" s="534"/>
      <c r="E846" s="534"/>
      <c r="F846" s="654"/>
      <c r="G846" s="654"/>
      <c r="H846" s="654"/>
      <c r="I846" s="654"/>
      <c r="J846" s="655"/>
      <c r="K846" s="654"/>
      <c r="L846" s="654"/>
      <c r="M846" s="534"/>
      <c r="N846" s="534"/>
      <c r="O846" s="534"/>
      <c r="P846" s="534"/>
      <c r="Q846" s="534"/>
      <c r="R846" s="534"/>
      <c r="S846" s="534"/>
      <c r="T846" s="534"/>
      <c r="U846" s="534"/>
      <c r="V846" s="534"/>
      <c r="W846" s="534"/>
      <c r="X846" s="534"/>
      <c r="Y846" s="534"/>
      <c r="Z846" s="534"/>
      <c r="AA846" s="534"/>
    </row>
    <row r="847" spans="1:27" ht="14.25" customHeight="1">
      <c r="A847" s="654"/>
      <c r="B847" s="654"/>
      <c r="C847" s="534"/>
      <c r="D847" s="534"/>
      <c r="E847" s="534"/>
      <c r="F847" s="654"/>
      <c r="G847" s="654"/>
      <c r="H847" s="654"/>
      <c r="I847" s="654"/>
      <c r="J847" s="655"/>
      <c r="K847" s="654"/>
      <c r="L847" s="654"/>
      <c r="M847" s="534"/>
      <c r="N847" s="534"/>
      <c r="O847" s="534"/>
      <c r="P847" s="534"/>
      <c r="Q847" s="534"/>
      <c r="R847" s="534"/>
      <c r="S847" s="534"/>
      <c r="T847" s="534"/>
      <c r="U847" s="534"/>
      <c r="V847" s="534"/>
      <c r="W847" s="534"/>
      <c r="X847" s="534"/>
      <c r="Y847" s="534"/>
      <c r="Z847" s="534"/>
      <c r="AA847" s="534"/>
    </row>
    <row r="848" spans="1:27" ht="14.25" customHeight="1">
      <c r="A848" s="654"/>
      <c r="B848" s="654"/>
      <c r="C848" s="534"/>
      <c r="D848" s="534"/>
      <c r="E848" s="534"/>
      <c r="F848" s="654"/>
      <c r="G848" s="654"/>
      <c r="H848" s="654"/>
      <c r="I848" s="654"/>
      <c r="J848" s="655"/>
      <c r="K848" s="654"/>
      <c r="L848" s="654"/>
      <c r="M848" s="534"/>
      <c r="N848" s="534"/>
      <c r="O848" s="534"/>
      <c r="P848" s="534"/>
      <c r="Q848" s="534"/>
      <c r="R848" s="534"/>
      <c r="S848" s="534"/>
      <c r="T848" s="534"/>
      <c r="U848" s="534"/>
      <c r="V848" s="534"/>
      <c r="W848" s="534"/>
      <c r="X848" s="534"/>
      <c r="Y848" s="534"/>
      <c r="Z848" s="534"/>
      <c r="AA848" s="534"/>
    </row>
    <row r="849" spans="1:27" ht="14.25" customHeight="1">
      <c r="A849" s="654"/>
      <c r="B849" s="654"/>
      <c r="C849" s="534"/>
      <c r="D849" s="534"/>
      <c r="E849" s="534"/>
      <c r="F849" s="654"/>
      <c r="G849" s="654"/>
      <c r="H849" s="654"/>
      <c r="I849" s="654"/>
      <c r="J849" s="655"/>
      <c r="K849" s="654"/>
      <c r="L849" s="654"/>
      <c r="M849" s="534"/>
      <c r="N849" s="534"/>
      <c r="O849" s="534"/>
      <c r="P849" s="534"/>
      <c r="Q849" s="534"/>
      <c r="R849" s="534"/>
      <c r="S849" s="534"/>
      <c r="T849" s="534"/>
      <c r="U849" s="534"/>
      <c r="V849" s="534"/>
      <c r="W849" s="534"/>
      <c r="X849" s="534"/>
      <c r="Y849" s="534"/>
      <c r="Z849" s="534"/>
      <c r="AA849" s="534"/>
    </row>
    <row r="850" spans="1:27" ht="14.25" customHeight="1">
      <c r="A850" s="654"/>
      <c r="B850" s="654"/>
      <c r="C850" s="534"/>
      <c r="D850" s="534"/>
      <c r="E850" s="534"/>
      <c r="F850" s="654"/>
      <c r="G850" s="654"/>
      <c r="H850" s="654"/>
      <c r="I850" s="654"/>
      <c r="J850" s="655"/>
      <c r="K850" s="654"/>
      <c r="L850" s="654"/>
      <c r="M850" s="534"/>
      <c r="N850" s="534"/>
      <c r="O850" s="534"/>
      <c r="P850" s="534"/>
      <c r="Q850" s="534"/>
      <c r="R850" s="534"/>
      <c r="S850" s="534"/>
      <c r="T850" s="534"/>
      <c r="U850" s="534"/>
      <c r="V850" s="534"/>
      <c r="W850" s="534"/>
      <c r="X850" s="534"/>
      <c r="Y850" s="534"/>
      <c r="Z850" s="534"/>
      <c r="AA850" s="534"/>
    </row>
    <row r="851" spans="1:27" ht="14.25" customHeight="1">
      <c r="A851" s="654"/>
      <c r="B851" s="654"/>
      <c r="C851" s="534"/>
      <c r="D851" s="534"/>
      <c r="E851" s="534"/>
      <c r="F851" s="654"/>
      <c r="G851" s="654"/>
      <c r="H851" s="654"/>
      <c r="I851" s="654"/>
      <c r="J851" s="655"/>
      <c r="K851" s="654"/>
      <c r="L851" s="654"/>
      <c r="M851" s="534"/>
      <c r="N851" s="534"/>
      <c r="O851" s="534"/>
      <c r="P851" s="534"/>
      <c r="Q851" s="534"/>
      <c r="R851" s="534"/>
      <c r="S851" s="534"/>
      <c r="T851" s="534"/>
      <c r="U851" s="534"/>
      <c r="V851" s="534"/>
      <c r="W851" s="534"/>
      <c r="X851" s="534"/>
      <c r="Y851" s="534"/>
      <c r="Z851" s="534"/>
      <c r="AA851" s="534"/>
    </row>
    <row r="852" spans="1:27" ht="14.25" customHeight="1">
      <c r="A852" s="654"/>
      <c r="B852" s="654"/>
      <c r="C852" s="534"/>
      <c r="D852" s="534"/>
      <c r="E852" s="534"/>
      <c r="F852" s="654"/>
      <c r="G852" s="654"/>
      <c r="H852" s="654"/>
      <c r="I852" s="654"/>
      <c r="J852" s="655"/>
      <c r="K852" s="654"/>
      <c r="L852" s="654"/>
      <c r="M852" s="534"/>
      <c r="N852" s="534"/>
      <c r="O852" s="534"/>
      <c r="P852" s="534"/>
      <c r="Q852" s="534"/>
      <c r="R852" s="534"/>
      <c r="S852" s="534"/>
      <c r="T852" s="534"/>
      <c r="U852" s="534"/>
      <c r="V852" s="534"/>
      <c r="W852" s="534"/>
      <c r="X852" s="534"/>
      <c r="Y852" s="534"/>
      <c r="Z852" s="534"/>
      <c r="AA852" s="534"/>
    </row>
    <row r="853" spans="1:27" ht="14.25" customHeight="1">
      <c r="A853" s="654"/>
      <c r="B853" s="654"/>
      <c r="C853" s="534"/>
      <c r="D853" s="534"/>
      <c r="E853" s="534"/>
      <c r="F853" s="654"/>
      <c r="G853" s="654"/>
      <c r="H853" s="654"/>
      <c r="I853" s="654"/>
      <c r="J853" s="655"/>
      <c r="K853" s="654"/>
      <c r="L853" s="654"/>
      <c r="M853" s="534"/>
      <c r="N853" s="534"/>
      <c r="O853" s="534"/>
      <c r="P853" s="534"/>
      <c r="Q853" s="534"/>
      <c r="R853" s="534"/>
      <c r="S853" s="534"/>
      <c r="T853" s="534"/>
      <c r="U853" s="534"/>
      <c r="V853" s="534"/>
      <c r="W853" s="534"/>
      <c r="X853" s="534"/>
      <c r="Y853" s="534"/>
      <c r="Z853" s="534"/>
      <c r="AA853" s="534"/>
    </row>
    <row r="854" spans="1:27" ht="14.25" customHeight="1">
      <c r="A854" s="654"/>
      <c r="B854" s="654"/>
      <c r="C854" s="534"/>
      <c r="D854" s="534"/>
      <c r="E854" s="534"/>
      <c r="F854" s="654"/>
      <c r="G854" s="654"/>
      <c r="H854" s="654"/>
      <c r="I854" s="654"/>
      <c r="J854" s="655"/>
      <c r="K854" s="654"/>
      <c r="L854" s="654"/>
      <c r="M854" s="534"/>
      <c r="N854" s="534"/>
      <c r="O854" s="534"/>
      <c r="P854" s="534"/>
      <c r="Q854" s="534"/>
      <c r="R854" s="534"/>
      <c r="S854" s="534"/>
      <c r="T854" s="534"/>
      <c r="U854" s="534"/>
      <c r="V854" s="534"/>
      <c r="W854" s="534"/>
      <c r="X854" s="534"/>
      <c r="Y854" s="534"/>
      <c r="Z854" s="534"/>
      <c r="AA854" s="534"/>
    </row>
    <row r="855" spans="1:27" ht="14.25" customHeight="1">
      <c r="A855" s="654"/>
      <c r="B855" s="654"/>
      <c r="C855" s="534"/>
      <c r="D855" s="534"/>
      <c r="E855" s="534"/>
      <c r="F855" s="654"/>
      <c r="G855" s="654"/>
      <c r="H855" s="654"/>
      <c r="I855" s="654"/>
      <c r="J855" s="655"/>
      <c r="K855" s="654"/>
      <c r="L855" s="654"/>
      <c r="M855" s="534"/>
      <c r="N855" s="534"/>
      <c r="O855" s="534"/>
      <c r="P855" s="534"/>
      <c r="Q855" s="534"/>
      <c r="R855" s="534"/>
      <c r="S855" s="534"/>
      <c r="T855" s="534"/>
      <c r="U855" s="534"/>
      <c r="V855" s="534"/>
      <c r="W855" s="534"/>
      <c r="X855" s="534"/>
      <c r="Y855" s="534"/>
      <c r="Z855" s="534"/>
      <c r="AA855" s="534"/>
    </row>
    <row r="856" spans="1:27" ht="14.25" customHeight="1">
      <c r="A856" s="654"/>
      <c r="B856" s="654"/>
      <c r="C856" s="534"/>
      <c r="D856" s="534"/>
      <c r="E856" s="534"/>
      <c r="F856" s="654"/>
      <c r="G856" s="654"/>
      <c r="H856" s="654"/>
      <c r="I856" s="654"/>
      <c r="J856" s="655"/>
      <c r="K856" s="654"/>
      <c r="L856" s="654"/>
      <c r="M856" s="534"/>
      <c r="N856" s="534"/>
      <c r="O856" s="534"/>
      <c r="P856" s="534"/>
      <c r="Q856" s="534"/>
      <c r="R856" s="534"/>
      <c r="S856" s="534"/>
      <c r="T856" s="534"/>
      <c r="U856" s="534"/>
      <c r="V856" s="534"/>
      <c r="W856" s="534"/>
      <c r="X856" s="534"/>
      <c r="Y856" s="534"/>
      <c r="Z856" s="534"/>
      <c r="AA856" s="534"/>
    </row>
    <row r="857" spans="1:27" ht="14.25" customHeight="1">
      <c r="A857" s="654"/>
      <c r="B857" s="654"/>
      <c r="C857" s="534"/>
      <c r="D857" s="534"/>
      <c r="E857" s="534"/>
      <c r="F857" s="654"/>
      <c r="G857" s="654"/>
      <c r="H857" s="654"/>
      <c r="I857" s="654"/>
      <c r="J857" s="655"/>
      <c r="K857" s="654"/>
      <c r="L857" s="654"/>
      <c r="M857" s="534"/>
      <c r="N857" s="534"/>
      <c r="O857" s="534"/>
      <c r="P857" s="534"/>
      <c r="Q857" s="534"/>
      <c r="R857" s="534"/>
      <c r="S857" s="534"/>
      <c r="T857" s="534"/>
      <c r="U857" s="534"/>
      <c r="V857" s="534"/>
      <c r="W857" s="534"/>
      <c r="X857" s="534"/>
      <c r="Y857" s="534"/>
      <c r="Z857" s="534"/>
      <c r="AA857" s="534"/>
    </row>
    <row r="858" spans="1:27" ht="14.25" customHeight="1">
      <c r="A858" s="654"/>
      <c r="B858" s="654"/>
      <c r="C858" s="534"/>
      <c r="D858" s="534"/>
      <c r="E858" s="534"/>
      <c r="F858" s="654"/>
      <c r="G858" s="654"/>
      <c r="H858" s="654"/>
      <c r="I858" s="654"/>
      <c r="J858" s="655"/>
      <c r="K858" s="654"/>
      <c r="L858" s="654"/>
      <c r="M858" s="534"/>
      <c r="N858" s="534"/>
      <c r="O858" s="534"/>
      <c r="P858" s="534"/>
      <c r="Q858" s="534"/>
      <c r="R858" s="534"/>
      <c r="S858" s="534"/>
      <c r="T858" s="534"/>
      <c r="U858" s="534"/>
      <c r="V858" s="534"/>
      <c r="W858" s="534"/>
      <c r="X858" s="534"/>
      <c r="Y858" s="534"/>
      <c r="Z858" s="534"/>
      <c r="AA858" s="534"/>
    </row>
    <row r="859" spans="1:27" ht="14.25" customHeight="1">
      <c r="A859" s="654"/>
      <c r="B859" s="654"/>
      <c r="C859" s="534"/>
      <c r="D859" s="534"/>
      <c r="E859" s="534"/>
      <c r="F859" s="654"/>
      <c r="G859" s="654"/>
      <c r="H859" s="654"/>
      <c r="I859" s="654"/>
      <c r="J859" s="655"/>
      <c r="K859" s="654"/>
      <c r="L859" s="654"/>
      <c r="M859" s="534"/>
      <c r="N859" s="534"/>
      <c r="O859" s="534"/>
      <c r="P859" s="534"/>
      <c r="Q859" s="534"/>
      <c r="R859" s="534"/>
      <c r="S859" s="534"/>
      <c r="T859" s="534"/>
      <c r="U859" s="534"/>
      <c r="V859" s="534"/>
      <c r="W859" s="534"/>
      <c r="X859" s="534"/>
      <c r="Y859" s="534"/>
      <c r="Z859" s="534"/>
      <c r="AA859" s="534"/>
    </row>
    <row r="860" spans="1:27" ht="14.25" customHeight="1">
      <c r="A860" s="654"/>
      <c r="B860" s="654"/>
      <c r="C860" s="534"/>
      <c r="D860" s="534"/>
      <c r="E860" s="534"/>
      <c r="F860" s="654"/>
      <c r="G860" s="654"/>
      <c r="H860" s="654"/>
      <c r="I860" s="654"/>
      <c r="J860" s="655"/>
      <c r="K860" s="654"/>
      <c r="L860" s="654"/>
      <c r="M860" s="534"/>
      <c r="N860" s="534"/>
      <c r="O860" s="534"/>
      <c r="P860" s="534"/>
      <c r="Q860" s="534"/>
      <c r="R860" s="534"/>
      <c r="S860" s="534"/>
      <c r="T860" s="534"/>
      <c r="U860" s="534"/>
      <c r="V860" s="534"/>
      <c r="W860" s="534"/>
      <c r="X860" s="534"/>
      <c r="Y860" s="534"/>
      <c r="Z860" s="534"/>
      <c r="AA860" s="534"/>
    </row>
    <row r="861" spans="1:27" ht="14.25" customHeight="1">
      <c r="A861" s="654"/>
      <c r="B861" s="654"/>
      <c r="C861" s="534"/>
      <c r="D861" s="534"/>
      <c r="E861" s="534"/>
      <c r="F861" s="654"/>
      <c r="G861" s="654"/>
      <c r="H861" s="654"/>
      <c r="I861" s="654"/>
      <c r="J861" s="655"/>
      <c r="K861" s="654"/>
      <c r="L861" s="654"/>
      <c r="M861" s="534"/>
      <c r="N861" s="534"/>
      <c r="O861" s="534"/>
      <c r="P861" s="534"/>
      <c r="Q861" s="534"/>
      <c r="R861" s="534"/>
      <c r="S861" s="534"/>
      <c r="T861" s="534"/>
      <c r="U861" s="534"/>
      <c r="V861" s="534"/>
      <c r="W861" s="534"/>
      <c r="X861" s="534"/>
      <c r="Y861" s="534"/>
      <c r="Z861" s="534"/>
      <c r="AA861" s="534"/>
    </row>
    <row r="862" spans="1:27" ht="14.25" customHeight="1">
      <c r="A862" s="654"/>
      <c r="B862" s="654"/>
      <c r="C862" s="534"/>
      <c r="D862" s="534"/>
      <c r="E862" s="534"/>
      <c r="F862" s="654"/>
      <c r="G862" s="654"/>
      <c r="H862" s="654"/>
      <c r="I862" s="654"/>
      <c r="J862" s="655"/>
      <c r="K862" s="654"/>
      <c r="L862" s="654"/>
      <c r="M862" s="534"/>
      <c r="N862" s="534"/>
      <c r="O862" s="534"/>
      <c r="P862" s="534"/>
      <c r="Q862" s="534"/>
      <c r="R862" s="534"/>
      <c r="S862" s="534"/>
      <c r="T862" s="534"/>
      <c r="U862" s="534"/>
      <c r="V862" s="534"/>
      <c r="W862" s="534"/>
      <c r="X862" s="534"/>
      <c r="Y862" s="534"/>
      <c r="Z862" s="534"/>
      <c r="AA862" s="534"/>
    </row>
    <row r="863" spans="1:27" ht="14.25" customHeight="1">
      <c r="A863" s="654"/>
      <c r="B863" s="654"/>
      <c r="C863" s="534"/>
      <c r="D863" s="534"/>
      <c r="E863" s="534"/>
      <c r="F863" s="654"/>
      <c r="G863" s="654"/>
      <c r="H863" s="654"/>
      <c r="I863" s="654"/>
      <c r="J863" s="655"/>
      <c r="K863" s="654"/>
      <c r="L863" s="654"/>
      <c r="M863" s="534"/>
      <c r="N863" s="534"/>
      <c r="O863" s="534"/>
      <c r="P863" s="534"/>
      <c r="Q863" s="534"/>
      <c r="R863" s="534"/>
      <c r="S863" s="534"/>
      <c r="T863" s="534"/>
      <c r="U863" s="534"/>
      <c r="V863" s="534"/>
      <c r="W863" s="534"/>
      <c r="X863" s="534"/>
      <c r="Y863" s="534"/>
      <c r="Z863" s="534"/>
      <c r="AA863" s="534"/>
    </row>
    <row r="864" spans="1:27" ht="14.25" customHeight="1">
      <c r="A864" s="654"/>
      <c r="B864" s="654"/>
      <c r="C864" s="534"/>
      <c r="D864" s="534"/>
      <c r="E864" s="534"/>
      <c r="F864" s="654"/>
      <c r="G864" s="654"/>
      <c r="H864" s="654"/>
      <c r="I864" s="654"/>
      <c r="J864" s="655"/>
      <c r="K864" s="654"/>
      <c r="L864" s="654"/>
      <c r="M864" s="534"/>
      <c r="N864" s="534"/>
      <c r="O864" s="534"/>
      <c r="P864" s="534"/>
      <c r="Q864" s="534"/>
      <c r="R864" s="534"/>
      <c r="S864" s="534"/>
      <c r="T864" s="534"/>
      <c r="U864" s="534"/>
      <c r="V864" s="534"/>
      <c r="W864" s="534"/>
      <c r="X864" s="534"/>
      <c r="Y864" s="534"/>
      <c r="Z864" s="534"/>
      <c r="AA864" s="534"/>
    </row>
    <row r="865" spans="1:27" ht="14.25" customHeight="1">
      <c r="A865" s="654"/>
      <c r="B865" s="654"/>
      <c r="C865" s="534"/>
      <c r="D865" s="534"/>
      <c r="E865" s="534"/>
      <c r="F865" s="654"/>
      <c r="G865" s="654"/>
      <c r="H865" s="654"/>
      <c r="I865" s="654"/>
      <c r="J865" s="655"/>
      <c r="K865" s="654"/>
      <c r="L865" s="654"/>
      <c r="M865" s="534"/>
      <c r="N865" s="534"/>
      <c r="O865" s="534"/>
      <c r="P865" s="534"/>
      <c r="Q865" s="534"/>
      <c r="R865" s="534"/>
      <c r="S865" s="534"/>
      <c r="T865" s="534"/>
      <c r="U865" s="534"/>
      <c r="V865" s="534"/>
      <c r="W865" s="534"/>
      <c r="X865" s="534"/>
      <c r="Y865" s="534"/>
      <c r="Z865" s="534"/>
      <c r="AA865" s="534"/>
    </row>
    <row r="866" spans="1:27" ht="14.25" customHeight="1">
      <c r="A866" s="654"/>
      <c r="B866" s="654"/>
      <c r="C866" s="534"/>
      <c r="D866" s="534"/>
      <c r="E866" s="534"/>
      <c r="F866" s="654"/>
      <c r="G866" s="654"/>
      <c r="H866" s="654"/>
      <c r="I866" s="654"/>
      <c r="J866" s="655"/>
      <c r="K866" s="654"/>
      <c r="L866" s="654"/>
      <c r="M866" s="534"/>
      <c r="N866" s="534"/>
      <c r="O866" s="534"/>
      <c r="P866" s="534"/>
      <c r="Q866" s="534"/>
      <c r="R866" s="534"/>
      <c r="S866" s="534"/>
      <c r="T866" s="534"/>
      <c r="U866" s="534"/>
      <c r="V866" s="534"/>
      <c r="W866" s="534"/>
      <c r="X866" s="534"/>
      <c r="Y866" s="534"/>
      <c r="Z866" s="534"/>
      <c r="AA866" s="534"/>
    </row>
    <row r="867" spans="1:27" ht="14.25" customHeight="1">
      <c r="A867" s="654"/>
      <c r="B867" s="654"/>
      <c r="C867" s="534"/>
      <c r="D867" s="534"/>
      <c r="E867" s="534"/>
      <c r="F867" s="654"/>
      <c r="G867" s="654"/>
      <c r="H867" s="654"/>
      <c r="I867" s="654"/>
      <c r="J867" s="655"/>
      <c r="K867" s="654"/>
      <c r="L867" s="654"/>
      <c r="M867" s="534"/>
      <c r="N867" s="534"/>
      <c r="O867" s="534"/>
      <c r="P867" s="534"/>
      <c r="Q867" s="534"/>
      <c r="R867" s="534"/>
      <c r="S867" s="534"/>
      <c r="T867" s="534"/>
      <c r="U867" s="534"/>
      <c r="V867" s="534"/>
      <c r="W867" s="534"/>
      <c r="X867" s="534"/>
      <c r="Y867" s="534"/>
      <c r="Z867" s="534"/>
      <c r="AA867" s="534"/>
    </row>
    <row r="868" spans="1:27" ht="14.25" customHeight="1">
      <c r="A868" s="654"/>
      <c r="B868" s="654"/>
      <c r="C868" s="534"/>
      <c r="D868" s="534"/>
      <c r="E868" s="534"/>
      <c r="F868" s="654"/>
      <c r="G868" s="654"/>
      <c r="H868" s="654"/>
      <c r="I868" s="654"/>
      <c r="J868" s="655"/>
      <c r="K868" s="654"/>
      <c r="L868" s="654"/>
      <c r="M868" s="534"/>
      <c r="N868" s="534"/>
      <c r="O868" s="534"/>
      <c r="P868" s="534"/>
      <c r="Q868" s="534"/>
      <c r="R868" s="534"/>
      <c r="S868" s="534"/>
      <c r="T868" s="534"/>
      <c r="U868" s="534"/>
      <c r="V868" s="534"/>
      <c r="W868" s="534"/>
      <c r="X868" s="534"/>
      <c r="Y868" s="534"/>
      <c r="Z868" s="534"/>
      <c r="AA868" s="534"/>
    </row>
    <row r="869" spans="1:27" ht="14.25" customHeight="1">
      <c r="A869" s="654"/>
      <c r="B869" s="654"/>
      <c r="C869" s="534"/>
      <c r="D869" s="534"/>
      <c r="E869" s="534"/>
      <c r="F869" s="654"/>
      <c r="G869" s="654"/>
      <c r="H869" s="654"/>
      <c r="I869" s="654"/>
      <c r="J869" s="655"/>
      <c r="K869" s="654"/>
      <c r="L869" s="654"/>
      <c r="M869" s="534"/>
      <c r="N869" s="534"/>
      <c r="O869" s="534"/>
      <c r="P869" s="534"/>
      <c r="Q869" s="534"/>
      <c r="R869" s="534"/>
      <c r="S869" s="534"/>
      <c r="T869" s="534"/>
      <c r="U869" s="534"/>
      <c r="V869" s="534"/>
      <c r="W869" s="534"/>
      <c r="X869" s="534"/>
      <c r="Y869" s="534"/>
      <c r="Z869" s="534"/>
      <c r="AA869" s="534"/>
    </row>
    <row r="870" spans="1:27" ht="14.25" customHeight="1">
      <c r="A870" s="654"/>
      <c r="B870" s="654"/>
      <c r="C870" s="534"/>
      <c r="D870" s="534"/>
      <c r="E870" s="534"/>
      <c r="F870" s="654"/>
      <c r="G870" s="654"/>
      <c r="H870" s="654"/>
      <c r="I870" s="654"/>
      <c r="J870" s="655"/>
      <c r="K870" s="654"/>
      <c r="L870" s="654"/>
      <c r="M870" s="534"/>
      <c r="N870" s="534"/>
      <c r="O870" s="534"/>
      <c r="P870" s="534"/>
      <c r="Q870" s="534"/>
      <c r="R870" s="534"/>
      <c r="S870" s="534"/>
      <c r="T870" s="534"/>
      <c r="U870" s="534"/>
      <c r="V870" s="534"/>
      <c r="W870" s="534"/>
      <c r="X870" s="534"/>
      <c r="Y870" s="534"/>
      <c r="Z870" s="534"/>
      <c r="AA870" s="534"/>
    </row>
    <row r="871" spans="1:27" ht="14.25" customHeight="1">
      <c r="A871" s="654"/>
      <c r="B871" s="654"/>
      <c r="C871" s="534"/>
      <c r="D871" s="534"/>
      <c r="E871" s="534"/>
      <c r="F871" s="654"/>
      <c r="G871" s="654"/>
      <c r="H871" s="654"/>
      <c r="I871" s="654"/>
      <c r="J871" s="655"/>
      <c r="K871" s="654"/>
      <c r="L871" s="654"/>
      <c r="M871" s="534"/>
      <c r="N871" s="534"/>
      <c r="O871" s="534"/>
      <c r="P871" s="534"/>
      <c r="Q871" s="534"/>
      <c r="R871" s="534"/>
      <c r="S871" s="534"/>
      <c r="T871" s="534"/>
      <c r="U871" s="534"/>
      <c r="V871" s="534"/>
      <c r="W871" s="534"/>
      <c r="X871" s="534"/>
      <c r="Y871" s="534"/>
      <c r="Z871" s="534"/>
      <c r="AA871" s="534"/>
    </row>
    <row r="872" spans="1:27" ht="14.25" customHeight="1">
      <c r="A872" s="654"/>
      <c r="B872" s="654"/>
      <c r="C872" s="534"/>
      <c r="D872" s="534"/>
      <c r="E872" s="534"/>
      <c r="F872" s="654"/>
      <c r="G872" s="654"/>
      <c r="H872" s="654"/>
      <c r="I872" s="654"/>
      <c r="J872" s="655"/>
      <c r="K872" s="654"/>
      <c r="L872" s="654"/>
      <c r="M872" s="534"/>
      <c r="N872" s="534"/>
      <c r="O872" s="534"/>
      <c r="P872" s="534"/>
      <c r="Q872" s="534"/>
      <c r="R872" s="534"/>
      <c r="S872" s="534"/>
      <c r="T872" s="534"/>
      <c r="U872" s="534"/>
      <c r="V872" s="534"/>
      <c r="W872" s="534"/>
      <c r="X872" s="534"/>
      <c r="Y872" s="534"/>
      <c r="Z872" s="534"/>
      <c r="AA872" s="534"/>
    </row>
    <row r="873" spans="1:27" ht="14.25" customHeight="1">
      <c r="A873" s="654"/>
      <c r="B873" s="654"/>
      <c r="C873" s="534"/>
      <c r="D873" s="534"/>
      <c r="E873" s="534"/>
      <c r="F873" s="654"/>
      <c r="G873" s="654"/>
      <c r="H873" s="654"/>
      <c r="I873" s="654"/>
      <c r="J873" s="655"/>
      <c r="K873" s="654"/>
      <c r="L873" s="654"/>
      <c r="M873" s="534"/>
      <c r="N873" s="534"/>
      <c r="O873" s="534"/>
      <c r="P873" s="534"/>
      <c r="Q873" s="534"/>
      <c r="R873" s="534"/>
      <c r="S873" s="534"/>
      <c r="T873" s="534"/>
      <c r="U873" s="534"/>
      <c r="V873" s="534"/>
      <c r="W873" s="534"/>
      <c r="X873" s="534"/>
      <c r="Y873" s="534"/>
      <c r="Z873" s="534"/>
      <c r="AA873" s="534"/>
    </row>
    <row r="874" spans="1:27" ht="14.25" customHeight="1">
      <c r="A874" s="654"/>
      <c r="B874" s="654"/>
      <c r="C874" s="534"/>
      <c r="D874" s="534"/>
      <c r="E874" s="534"/>
      <c r="F874" s="654"/>
      <c r="G874" s="654"/>
      <c r="H874" s="654"/>
      <c r="I874" s="654"/>
      <c r="J874" s="655"/>
      <c r="K874" s="654"/>
      <c r="L874" s="654"/>
      <c r="M874" s="534"/>
      <c r="N874" s="534"/>
      <c r="O874" s="534"/>
      <c r="P874" s="534"/>
      <c r="Q874" s="534"/>
      <c r="R874" s="534"/>
      <c r="S874" s="534"/>
      <c r="T874" s="534"/>
      <c r="U874" s="534"/>
      <c r="V874" s="534"/>
      <c r="W874" s="534"/>
      <c r="X874" s="534"/>
      <c r="Y874" s="534"/>
      <c r="Z874" s="534"/>
      <c r="AA874" s="534"/>
    </row>
    <row r="875" spans="1:27" ht="14.25" customHeight="1">
      <c r="A875" s="654"/>
      <c r="B875" s="654"/>
      <c r="C875" s="534"/>
      <c r="D875" s="534"/>
      <c r="E875" s="534"/>
      <c r="F875" s="654"/>
      <c r="G875" s="654"/>
      <c r="H875" s="654"/>
      <c r="I875" s="654"/>
      <c r="J875" s="655"/>
      <c r="K875" s="654"/>
      <c r="L875" s="654"/>
      <c r="M875" s="534"/>
      <c r="N875" s="534"/>
      <c r="O875" s="534"/>
      <c r="P875" s="534"/>
      <c r="Q875" s="534"/>
      <c r="R875" s="534"/>
      <c r="S875" s="534"/>
      <c r="T875" s="534"/>
      <c r="U875" s="534"/>
      <c r="V875" s="534"/>
      <c r="W875" s="534"/>
      <c r="X875" s="534"/>
      <c r="Y875" s="534"/>
      <c r="Z875" s="534"/>
      <c r="AA875" s="534"/>
    </row>
    <row r="876" spans="1:27" ht="14.25" customHeight="1">
      <c r="A876" s="654"/>
      <c r="B876" s="654"/>
      <c r="C876" s="534"/>
      <c r="D876" s="534"/>
      <c r="E876" s="534"/>
      <c r="F876" s="654"/>
      <c r="G876" s="654"/>
      <c r="H876" s="654"/>
      <c r="I876" s="654"/>
      <c r="J876" s="655"/>
      <c r="K876" s="654"/>
      <c r="L876" s="654"/>
      <c r="M876" s="534"/>
      <c r="N876" s="534"/>
      <c r="O876" s="534"/>
      <c r="P876" s="534"/>
      <c r="Q876" s="534"/>
      <c r="R876" s="534"/>
      <c r="S876" s="534"/>
      <c r="T876" s="534"/>
      <c r="U876" s="534"/>
      <c r="V876" s="534"/>
      <c r="W876" s="534"/>
      <c r="X876" s="534"/>
      <c r="Y876" s="534"/>
      <c r="Z876" s="534"/>
      <c r="AA876" s="534"/>
    </row>
    <row r="877" spans="1:27" ht="14.25" customHeight="1">
      <c r="A877" s="654"/>
      <c r="B877" s="654"/>
      <c r="C877" s="534"/>
      <c r="D877" s="534"/>
      <c r="E877" s="534"/>
      <c r="F877" s="654"/>
      <c r="G877" s="654"/>
      <c r="H877" s="654"/>
      <c r="I877" s="654"/>
      <c r="J877" s="655"/>
      <c r="K877" s="654"/>
      <c r="L877" s="654"/>
      <c r="M877" s="534"/>
      <c r="N877" s="534"/>
      <c r="O877" s="534"/>
      <c r="P877" s="534"/>
      <c r="Q877" s="534"/>
      <c r="R877" s="534"/>
      <c r="S877" s="534"/>
      <c r="T877" s="534"/>
      <c r="U877" s="534"/>
      <c r="V877" s="534"/>
      <c r="W877" s="534"/>
      <c r="X877" s="534"/>
      <c r="Y877" s="534"/>
      <c r="Z877" s="534"/>
      <c r="AA877" s="534"/>
    </row>
    <row r="878" spans="1:27" ht="14.25" customHeight="1">
      <c r="A878" s="654"/>
      <c r="B878" s="654"/>
      <c r="C878" s="534"/>
      <c r="D878" s="534"/>
      <c r="E878" s="534"/>
      <c r="F878" s="654"/>
      <c r="G878" s="654"/>
      <c r="H878" s="654"/>
      <c r="I878" s="654"/>
      <c r="J878" s="655"/>
      <c r="K878" s="654"/>
      <c r="L878" s="654"/>
      <c r="M878" s="534"/>
      <c r="N878" s="534"/>
      <c r="O878" s="534"/>
      <c r="P878" s="534"/>
      <c r="Q878" s="534"/>
      <c r="R878" s="534"/>
      <c r="S878" s="534"/>
      <c r="T878" s="534"/>
      <c r="U878" s="534"/>
      <c r="V878" s="534"/>
      <c r="W878" s="534"/>
      <c r="X878" s="534"/>
      <c r="Y878" s="534"/>
      <c r="Z878" s="534"/>
      <c r="AA878" s="534"/>
    </row>
    <row r="879" spans="1:27" ht="14.25" customHeight="1">
      <c r="A879" s="654"/>
      <c r="B879" s="654"/>
      <c r="C879" s="534"/>
      <c r="D879" s="534"/>
      <c r="E879" s="534"/>
      <c r="F879" s="654"/>
      <c r="G879" s="654"/>
      <c r="H879" s="654"/>
      <c r="I879" s="654"/>
      <c r="J879" s="655"/>
      <c r="K879" s="654"/>
      <c r="L879" s="654"/>
      <c r="M879" s="534"/>
      <c r="N879" s="534"/>
      <c r="O879" s="534"/>
      <c r="P879" s="534"/>
      <c r="Q879" s="534"/>
      <c r="R879" s="534"/>
      <c r="S879" s="534"/>
      <c r="T879" s="534"/>
      <c r="U879" s="534"/>
      <c r="V879" s="534"/>
      <c r="W879" s="534"/>
      <c r="X879" s="534"/>
      <c r="Y879" s="534"/>
      <c r="Z879" s="534"/>
      <c r="AA879" s="534"/>
    </row>
    <row r="880" spans="1:27" ht="14.25" customHeight="1">
      <c r="A880" s="654"/>
      <c r="B880" s="654"/>
      <c r="C880" s="534"/>
      <c r="D880" s="534"/>
      <c r="E880" s="534"/>
      <c r="F880" s="654"/>
      <c r="G880" s="654"/>
      <c r="H880" s="654"/>
      <c r="I880" s="654"/>
      <c r="J880" s="655"/>
      <c r="K880" s="654"/>
      <c r="L880" s="654"/>
      <c r="M880" s="534"/>
      <c r="N880" s="534"/>
      <c r="O880" s="534"/>
      <c r="P880" s="534"/>
      <c r="Q880" s="534"/>
      <c r="R880" s="534"/>
      <c r="S880" s="534"/>
      <c r="T880" s="534"/>
      <c r="U880" s="534"/>
      <c r="V880" s="534"/>
      <c r="W880" s="534"/>
      <c r="X880" s="534"/>
      <c r="Y880" s="534"/>
      <c r="Z880" s="534"/>
      <c r="AA880" s="534"/>
    </row>
    <row r="881" spans="1:27" ht="14.25" customHeight="1">
      <c r="A881" s="654"/>
      <c r="B881" s="654"/>
      <c r="C881" s="534"/>
      <c r="D881" s="534"/>
      <c r="E881" s="534"/>
      <c r="F881" s="654"/>
      <c r="G881" s="654"/>
      <c r="H881" s="654"/>
      <c r="I881" s="654"/>
      <c r="J881" s="655"/>
      <c r="K881" s="654"/>
      <c r="L881" s="654"/>
      <c r="M881" s="534"/>
      <c r="N881" s="534"/>
      <c r="O881" s="534"/>
      <c r="P881" s="534"/>
      <c r="Q881" s="534"/>
      <c r="R881" s="534"/>
      <c r="S881" s="534"/>
      <c r="T881" s="534"/>
      <c r="U881" s="534"/>
      <c r="V881" s="534"/>
      <c r="W881" s="534"/>
      <c r="X881" s="534"/>
      <c r="Y881" s="534"/>
      <c r="Z881" s="534"/>
      <c r="AA881" s="534"/>
    </row>
    <row r="882" spans="1:27" ht="14.25" customHeight="1">
      <c r="A882" s="654"/>
      <c r="B882" s="654"/>
      <c r="C882" s="534"/>
      <c r="D882" s="534"/>
      <c r="E882" s="534"/>
      <c r="F882" s="654"/>
      <c r="G882" s="654"/>
      <c r="H882" s="654"/>
      <c r="I882" s="654"/>
      <c r="J882" s="655"/>
      <c r="K882" s="654"/>
      <c r="L882" s="654"/>
      <c r="M882" s="534"/>
      <c r="N882" s="534"/>
      <c r="O882" s="534"/>
      <c r="P882" s="534"/>
      <c r="Q882" s="534"/>
      <c r="R882" s="534"/>
      <c r="S882" s="534"/>
      <c r="T882" s="534"/>
      <c r="U882" s="534"/>
      <c r="V882" s="534"/>
      <c r="W882" s="534"/>
      <c r="X882" s="534"/>
      <c r="Y882" s="534"/>
      <c r="Z882" s="534"/>
      <c r="AA882" s="534"/>
    </row>
    <row r="883" spans="1:27" ht="14.25" customHeight="1">
      <c r="A883" s="654"/>
      <c r="B883" s="654"/>
      <c r="C883" s="534"/>
      <c r="D883" s="534"/>
      <c r="E883" s="534"/>
      <c r="F883" s="654"/>
      <c r="G883" s="654"/>
      <c r="H883" s="654"/>
      <c r="I883" s="654"/>
      <c r="J883" s="655"/>
      <c r="K883" s="654"/>
      <c r="L883" s="654"/>
      <c r="M883" s="534"/>
      <c r="N883" s="534"/>
      <c r="O883" s="534"/>
      <c r="P883" s="534"/>
      <c r="Q883" s="534"/>
      <c r="R883" s="534"/>
      <c r="S883" s="534"/>
      <c r="T883" s="534"/>
      <c r="U883" s="534"/>
      <c r="V883" s="534"/>
      <c r="W883" s="534"/>
      <c r="X883" s="534"/>
      <c r="Y883" s="534"/>
      <c r="Z883" s="534"/>
      <c r="AA883" s="534"/>
    </row>
    <row r="884" spans="1:27" ht="14.25" customHeight="1">
      <c r="A884" s="654"/>
      <c r="B884" s="654"/>
      <c r="C884" s="534"/>
      <c r="D884" s="534"/>
      <c r="E884" s="534"/>
      <c r="F884" s="654"/>
      <c r="G884" s="654"/>
      <c r="H884" s="654"/>
      <c r="I884" s="654"/>
      <c r="J884" s="655"/>
      <c r="K884" s="654"/>
      <c r="L884" s="654"/>
      <c r="M884" s="534"/>
      <c r="N884" s="534"/>
      <c r="O884" s="534"/>
      <c r="P884" s="534"/>
      <c r="Q884" s="534"/>
      <c r="R884" s="534"/>
      <c r="S884" s="534"/>
      <c r="T884" s="534"/>
      <c r="U884" s="534"/>
      <c r="V884" s="534"/>
      <c r="W884" s="534"/>
      <c r="X884" s="534"/>
      <c r="Y884" s="534"/>
      <c r="Z884" s="534"/>
      <c r="AA884" s="534"/>
    </row>
    <row r="885" spans="1:27" ht="14.25" customHeight="1">
      <c r="A885" s="654"/>
      <c r="B885" s="654"/>
      <c r="C885" s="534"/>
      <c r="D885" s="534"/>
      <c r="E885" s="534"/>
      <c r="F885" s="654"/>
      <c r="G885" s="654"/>
      <c r="H885" s="654"/>
      <c r="I885" s="654"/>
      <c r="J885" s="655"/>
      <c r="K885" s="654"/>
      <c r="L885" s="654"/>
      <c r="M885" s="534"/>
      <c r="N885" s="534"/>
      <c r="O885" s="534"/>
      <c r="P885" s="534"/>
      <c r="Q885" s="534"/>
      <c r="R885" s="534"/>
      <c r="S885" s="534"/>
      <c r="T885" s="534"/>
      <c r="U885" s="534"/>
      <c r="V885" s="534"/>
      <c r="W885" s="534"/>
      <c r="X885" s="534"/>
      <c r="Y885" s="534"/>
      <c r="Z885" s="534"/>
      <c r="AA885" s="534"/>
    </row>
    <row r="886" spans="1:27" ht="14.25" customHeight="1">
      <c r="A886" s="654"/>
      <c r="B886" s="654"/>
      <c r="C886" s="534"/>
      <c r="D886" s="534"/>
      <c r="E886" s="534"/>
      <c r="F886" s="654"/>
      <c r="G886" s="654"/>
      <c r="H886" s="654"/>
      <c r="I886" s="654"/>
      <c r="J886" s="655"/>
      <c r="K886" s="654"/>
      <c r="L886" s="654"/>
      <c r="M886" s="534"/>
      <c r="N886" s="534"/>
      <c r="O886" s="534"/>
      <c r="P886" s="534"/>
      <c r="Q886" s="534"/>
      <c r="R886" s="534"/>
      <c r="S886" s="534"/>
      <c r="T886" s="534"/>
      <c r="U886" s="534"/>
      <c r="V886" s="534"/>
      <c r="W886" s="534"/>
      <c r="X886" s="534"/>
      <c r="Y886" s="534"/>
      <c r="Z886" s="534"/>
      <c r="AA886" s="534"/>
    </row>
    <row r="887" spans="1:27" ht="14.25" customHeight="1">
      <c r="A887" s="654"/>
      <c r="B887" s="654"/>
      <c r="C887" s="534"/>
      <c r="D887" s="534"/>
      <c r="E887" s="534"/>
      <c r="F887" s="654"/>
      <c r="G887" s="654"/>
      <c r="H887" s="654"/>
      <c r="I887" s="654"/>
      <c r="J887" s="655"/>
      <c r="K887" s="654"/>
      <c r="L887" s="654"/>
      <c r="M887" s="534"/>
      <c r="N887" s="534"/>
      <c r="O887" s="534"/>
      <c r="P887" s="534"/>
      <c r="Q887" s="534"/>
      <c r="R887" s="534"/>
      <c r="S887" s="534"/>
      <c r="T887" s="534"/>
      <c r="U887" s="534"/>
      <c r="V887" s="534"/>
      <c r="W887" s="534"/>
      <c r="X887" s="534"/>
      <c r="Y887" s="534"/>
      <c r="Z887" s="534"/>
      <c r="AA887" s="534"/>
    </row>
    <row r="888" spans="1:27" ht="14.25" customHeight="1">
      <c r="A888" s="654"/>
      <c r="B888" s="654"/>
      <c r="C888" s="534"/>
      <c r="D888" s="534"/>
      <c r="E888" s="534"/>
      <c r="F888" s="654"/>
      <c r="G888" s="654"/>
      <c r="H888" s="654"/>
      <c r="I888" s="654"/>
      <c r="J888" s="655"/>
      <c r="K888" s="654"/>
      <c r="L888" s="654"/>
      <c r="M888" s="534"/>
      <c r="N888" s="534"/>
      <c r="O888" s="534"/>
      <c r="P888" s="534"/>
      <c r="Q888" s="534"/>
      <c r="R888" s="534"/>
      <c r="S888" s="534"/>
      <c r="T888" s="534"/>
      <c r="U888" s="534"/>
      <c r="V888" s="534"/>
      <c r="W888" s="534"/>
      <c r="X888" s="534"/>
      <c r="Y888" s="534"/>
      <c r="Z888" s="534"/>
      <c r="AA888" s="534"/>
    </row>
    <row r="889" spans="1:27" ht="14.25" customHeight="1">
      <c r="A889" s="654"/>
      <c r="B889" s="654"/>
      <c r="C889" s="534"/>
      <c r="D889" s="534"/>
      <c r="E889" s="534"/>
      <c r="F889" s="654"/>
      <c r="G889" s="654"/>
      <c r="H889" s="654"/>
      <c r="I889" s="654"/>
      <c r="J889" s="655"/>
      <c r="K889" s="654"/>
      <c r="L889" s="654"/>
      <c r="M889" s="534"/>
      <c r="N889" s="534"/>
      <c r="O889" s="534"/>
      <c r="P889" s="534"/>
      <c r="Q889" s="534"/>
      <c r="R889" s="534"/>
      <c r="S889" s="534"/>
      <c r="T889" s="534"/>
      <c r="U889" s="534"/>
      <c r="V889" s="534"/>
      <c r="W889" s="534"/>
      <c r="X889" s="534"/>
      <c r="Y889" s="534"/>
      <c r="Z889" s="534"/>
      <c r="AA889" s="534"/>
    </row>
    <row r="890" spans="1:27" ht="14.25" customHeight="1">
      <c r="A890" s="654"/>
      <c r="B890" s="654"/>
      <c r="C890" s="534"/>
      <c r="D890" s="534"/>
      <c r="E890" s="534"/>
      <c r="F890" s="654"/>
      <c r="G890" s="654"/>
      <c r="H890" s="654"/>
      <c r="I890" s="654"/>
      <c r="J890" s="655"/>
      <c r="K890" s="654"/>
      <c r="L890" s="654"/>
      <c r="M890" s="534"/>
      <c r="N890" s="534"/>
      <c r="O890" s="534"/>
      <c r="P890" s="534"/>
      <c r="Q890" s="534"/>
      <c r="R890" s="534"/>
      <c r="S890" s="534"/>
      <c r="T890" s="534"/>
      <c r="U890" s="534"/>
      <c r="V890" s="534"/>
      <c r="W890" s="534"/>
      <c r="X890" s="534"/>
      <c r="Y890" s="534"/>
      <c r="Z890" s="534"/>
      <c r="AA890" s="534"/>
    </row>
    <row r="891" spans="1:27" ht="14.25" customHeight="1">
      <c r="A891" s="654"/>
      <c r="B891" s="654"/>
      <c r="C891" s="534"/>
      <c r="D891" s="534"/>
      <c r="E891" s="534"/>
      <c r="F891" s="654"/>
      <c r="G891" s="654"/>
      <c r="H891" s="654"/>
      <c r="I891" s="654"/>
      <c r="J891" s="655"/>
      <c r="K891" s="654"/>
      <c r="L891" s="654"/>
      <c r="M891" s="534"/>
      <c r="N891" s="534"/>
      <c r="O891" s="534"/>
      <c r="P891" s="534"/>
      <c r="Q891" s="534"/>
      <c r="R891" s="534"/>
      <c r="S891" s="534"/>
      <c r="T891" s="534"/>
      <c r="U891" s="534"/>
      <c r="V891" s="534"/>
      <c r="W891" s="534"/>
      <c r="X891" s="534"/>
      <c r="Y891" s="534"/>
      <c r="Z891" s="534"/>
      <c r="AA891" s="534"/>
    </row>
    <row r="892" spans="1:27" ht="14.25" customHeight="1">
      <c r="A892" s="654"/>
      <c r="B892" s="654"/>
      <c r="C892" s="534"/>
      <c r="D892" s="534"/>
      <c r="E892" s="534"/>
      <c r="F892" s="654"/>
      <c r="G892" s="654"/>
      <c r="H892" s="654"/>
      <c r="I892" s="654"/>
      <c r="J892" s="655"/>
      <c r="K892" s="654"/>
      <c r="L892" s="654"/>
      <c r="M892" s="534"/>
      <c r="N892" s="534"/>
      <c r="O892" s="534"/>
      <c r="P892" s="534"/>
      <c r="Q892" s="534"/>
      <c r="R892" s="534"/>
      <c r="S892" s="534"/>
      <c r="T892" s="534"/>
      <c r="U892" s="534"/>
      <c r="V892" s="534"/>
      <c r="W892" s="534"/>
      <c r="X892" s="534"/>
      <c r="Y892" s="534"/>
      <c r="Z892" s="534"/>
      <c r="AA892" s="534"/>
    </row>
    <row r="893" spans="1:27" ht="14.25" customHeight="1">
      <c r="A893" s="654"/>
      <c r="B893" s="654"/>
      <c r="C893" s="534"/>
      <c r="D893" s="534"/>
      <c r="E893" s="534"/>
      <c r="F893" s="654"/>
      <c r="G893" s="654"/>
      <c r="H893" s="654"/>
      <c r="I893" s="654"/>
      <c r="J893" s="655"/>
      <c r="K893" s="654"/>
      <c r="L893" s="654"/>
      <c r="M893" s="534"/>
      <c r="N893" s="534"/>
      <c r="O893" s="534"/>
      <c r="P893" s="534"/>
      <c r="Q893" s="534"/>
      <c r="R893" s="534"/>
      <c r="S893" s="534"/>
      <c r="T893" s="534"/>
      <c r="U893" s="534"/>
      <c r="V893" s="534"/>
      <c r="W893" s="534"/>
      <c r="X893" s="534"/>
      <c r="Y893" s="534"/>
      <c r="Z893" s="534"/>
      <c r="AA893" s="534"/>
    </row>
    <row r="894" spans="1:27" ht="14.25" customHeight="1">
      <c r="A894" s="654"/>
      <c r="B894" s="654"/>
      <c r="C894" s="534"/>
      <c r="D894" s="534"/>
      <c r="E894" s="534"/>
      <c r="F894" s="654"/>
      <c r="G894" s="654"/>
      <c r="H894" s="654"/>
      <c r="I894" s="654"/>
      <c r="J894" s="655"/>
      <c r="K894" s="654"/>
      <c r="L894" s="654"/>
      <c r="M894" s="534"/>
      <c r="N894" s="534"/>
      <c r="O894" s="534"/>
      <c r="P894" s="534"/>
      <c r="Q894" s="534"/>
      <c r="R894" s="534"/>
      <c r="S894" s="534"/>
      <c r="T894" s="534"/>
      <c r="U894" s="534"/>
      <c r="V894" s="534"/>
      <c r="W894" s="534"/>
      <c r="X894" s="534"/>
      <c r="Y894" s="534"/>
      <c r="Z894" s="534"/>
      <c r="AA894" s="534"/>
    </row>
    <row r="895" spans="1:27" ht="14.25" customHeight="1">
      <c r="A895" s="654"/>
      <c r="B895" s="654"/>
      <c r="C895" s="534"/>
      <c r="D895" s="534"/>
      <c r="E895" s="534"/>
      <c r="F895" s="654"/>
      <c r="G895" s="654"/>
      <c r="H895" s="654"/>
      <c r="I895" s="654"/>
      <c r="J895" s="655"/>
      <c r="K895" s="654"/>
      <c r="L895" s="654"/>
      <c r="M895" s="534"/>
      <c r="N895" s="534"/>
      <c r="O895" s="534"/>
      <c r="P895" s="534"/>
      <c r="Q895" s="534"/>
      <c r="R895" s="534"/>
      <c r="S895" s="534"/>
      <c r="T895" s="534"/>
      <c r="U895" s="534"/>
      <c r="V895" s="534"/>
      <c r="W895" s="534"/>
      <c r="X895" s="534"/>
      <c r="Y895" s="534"/>
      <c r="Z895" s="534"/>
      <c r="AA895" s="534"/>
    </row>
    <row r="896" spans="1:27" ht="14.25" customHeight="1">
      <c r="A896" s="654"/>
      <c r="B896" s="654"/>
      <c r="C896" s="534"/>
      <c r="D896" s="534"/>
      <c r="E896" s="534"/>
      <c r="F896" s="654"/>
      <c r="G896" s="654"/>
      <c r="H896" s="654"/>
      <c r="I896" s="654"/>
      <c r="J896" s="655"/>
      <c r="K896" s="654"/>
      <c r="L896" s="654"/>
      <c r="M896" s="534"/>
      <c r="N896" s="534"/>
      <c r="O896" s="534"/>
      <c r="P896" s="534"/>
      <c r="Q896" s="534"/>
      <c r="R896" s="534"/>
      <c r="S896" s="534"/>
      <c r="T896" s="534"/>
      <c r="U896" s="534"/>
      <c r="V896" s="534"/>
      <c r="W896" s="534"/>
      <c r="X896" s="534"/>
      <c r="Y896" s="534"/>
      <c r="Z896" s="534"/>
      <c r="AA896" s="534"/>
    </row>
    <row r="897" spans="1:27" ht="14.25" customHeight="1">
      <c r="A897" s="654"/>
      <c r="B897" s="654"/>
      <c r="C897" s="534"/>
      <c r="D897" s="534"/>
      <c r="E897" s="534"/>
      <c r="F897" s="654"/>
      <c r="G897" s="654"/>
      <c r="H897" s="654"/>
      <c r="I897" s="654"/>
      <c r="J897" s="655"/>
      <c r="K897" s="654"/>
      <c r="L897" s="654"/>
      <c r="M897" s="534"/>
      <c r="N897" s="534"/>
      <c r="O897" s="534"/>
      <c r="P897" s="534"/>
      <c r="Q897" s="534"/>
      <c r="R897" s="534"/>
      <c r="S897" s="534"/>
      <c r="T897" s="534"/>
      <c r="U897" s="534"/>
      <c r="V897" s="534"/>
      <c r="W897" s="534"/>
      <c r="X897" s="534"/>
      <c r="Y897" s="534"/>
      <c r="Z897" s="534"/>
      <c r="AA897" s="534"/>
    </row>
    <row r="898" spans="1:27" ht="14.25" customHeight="1">
      <c r="A898" s="654"/>
      <c r="B898" s="654"/>
      <c r="C898" s="534"/>
      <c r="D898" s="534"/>
      <c r="E898" s="534"/>
      <c r="F898" s="654"/>
      <c r="G898" s="654"/>
      <c r="H898" s="654"/>
      <c r="I898" s="654"/>
      <c r="J898" s="655"/>
      <c r="K898" s="654"/>
      <c r="L898" s="654"/>
      <c r="M898" s="534"/>
      <c r="N898" s="534"/>
      <c r="O898" s="534"/>
      <c r="P898" s="534"/>
      <c r="Q898" s="534"/>
      <c r="R898" s="534"/>
      <c r="S898" s="534"/>
      <c r="T898" s="534"/>
      <c r="U898" s="534"/>
      <c r="V898" s="534"/>
      <c r="W898" s="534"/>
      <c r="X898" s="534"/>
      <c r="Y898" s="534"/>
      <c r="Z898" s="534"/>
      <c r="AA898" s="534"/>
    </row>
    <row r="899" spans="1:27" ht="14.25" customHeight="1">
      <c r="A899" s="654"/>
      <c r="B899" s="654"/>
      <c r="C899" s="534"/>
      <c r="D899" s="534"/>
      <c r="E899" s="534"/>
      <c r="F899" s="654"/>
      <c r="G899" s="654"/>
      <c r="H899" s="654"/>
      <c r="I899" s="654"/>
      <c r="J899" s="655"/>
      <c r="K899" s="654"/>
      <c r="L899" s="654"/>
      <c r="M899" s="534"/>
      <c r="N899" s="534"/>
      <c r="O899" s="534"/>
      <c r="P899" s="534"/>
      <c r="Q899" s="534"/>
      <c r="R899" s="534"/>
      <c r="S899" s="534"/>
      <c r="T899" s="534"/>
      <c r="U899" s="534"/>
      <c r="V899" s="534"/>
      <c r="W899" s="534"/>
      <c r="X899" s="534"/>
      <c r="Y899" s="534"/>
      <c r="Z899" s="534"/>
      <c r="AA899" s="534"/>
    </row>
    <row r="900" spans="1:27" ht="14.25" customHeight="1">
      <c r="A900" s="654"/>
      <c r="B900" s="654"/>
      <c r="C900" s="534"/>
      <c r="D900" s="534"/>
      <c r="E900" s="534"/>
      <c r="F900" s="654"/>
      <c r="G900" s="654"/>
      <c r="H900" s="654"/>
      <c r="I900" s="654"/>
      <c r="J900" s="655"/>
      <c r="K900" s="654"/>
      <c r="L900" s="654"/>
      <c r="M900" s="534"/>
      <c r="N900" s="534"/>
      <c r="O900" s="534"/>
      <c r="P900" s="534"/>
      <c r="Q900" s="534"/>
      <c r="R900" s="534"/>
      <c r="S900" s="534"/>
      <c r="T900" s="534"/>
      <c r="U900" s="534"/>
      <c r="V900" s="534"/>
      <c r="W900" s="534"/>
      <c r="X900" s="534"/>
      <c r="Y900" s="534"/>
      <c r="Z900" s="534"/>
      <c r="AA900" s="534"/>
    </row>
    <row r="901" spans="1:27" ht="14.25" customHeight="1">
      <c r="A901" s="654"/>
      <c r="B901" s="654"/>
      <c r="C901" s="534"/>
      <c r="D901" s="534"/>
      <c r="E901" s="534"/>
      <c r="F901" s="654"/>
      <c r="G901" s="654"/>
      <c r="H901" s="654"/>
      <c r="I901" s="654"/>
      <c r="J901" s="655"/>
      <c r="K901" s="654"/>
      <c r="L901" s="654"/>
      <c r="M901" s="534"/>
      <c r="N901" s="534"/>
      <c r="O901" s="534"/>
      <c r="P901" s="534"/>
      <c r="Q901" s="534"/>
      <c r="R901" s="534"/>
      <c r="S901" s="534"/>
      <c r="T901" s="534"/>
      <c r="U901" s="534"/>
      <c r="V901" s="534"/>
      <c r="W901" s="534"/>
      <c r="X901" s="534"/>
      <c r="Y901" s="534"/>
      <c r="Z901" s="534"/>
      <c r="AA901" s="534"/>
    </row>
    <row r="902" spans="1:27" ht="14.25" customHeight="1">
      <c r="A902" s="654"/>
      <c r="B902" s="654"/>
      <c r="C902" s="534"/>
      <c r="D902" s="534"/>
      <c r="E902" s="534"/>
      <c r="F902" s="654"/>
      <c r="G902" s="654"/>
      <c r="H902" s="654"/>
      <c r="I902" s="654"/>
      <c r="J902" s="655"/>
      <c r="K902" s="654"/>
      <c r="L902" s="654"/>
      <c r="M902" s="534"/>
      <c r="N902" s="534"/>
      <c r="O902" s="534"/>
      <c r="P902" s="534"/>
      <c r="Q902" s="534"/>
      <c r="R902" s="534"/>
      <c r="S902" s="534"/>
      <c r="T902" s="534"/>
      <c r="U902" s="534"/>
      <c r="V902" s="534"/>
      <c r="W902" s="534"/>
      <c r="X902" s="534"/>
      <c r="Y902" s="534"/>
      <c r="Z902" s="534"/>
      <c r="AA902" s="534"/>
    </row>
    <row r="903" spans="1:27" ht="14.25" customHeight="1">
      <c r="A903" s="654"/>
      <c r="B903" s="654"/>
      <c r="C903" s="534"/>
      <c r="D903" s="534"/>
      <c r="E903" s="534"/>
      <c r="F903" s="654"/>
      <c r="G903" s="654"/>
      <c r="H903" s="654"/>
      <c r="I903" s="654"/>
      <c r="J903" s="655"/>
      <c r="K903" s="654"/>
      <c r="L903" s="654"/>
      <c r="M903" s="534"/>
      <c r="N903" s="534"/>
      <c r="O903" s="534"/>
      <c r="P903" s="534"/>
      <c r="Q903" s="534"/>
      <c r="R903" s="534"/>
      <c r="S903" s="534"/>
      <c r="T903" s="534"/>
      <c r="U903" s="534"/>
      <c r="V903" s="534"/>
      <c r="W903" s="534"/>
      <c r="X903" s="534"/>
      <c r="Y903" s="534"/>
      <c r="Z903" s="534"/>
      <c r="AA903" s="534"/>
    </row>
    <row r="904" spans="1:27" ht="14.25" customHeight="1">
      <c r="A904" s="654"/>
      <c r="B904" s="654"/>
      <c r="C904" s="534"/>
      <c r="D904" s="534"/>
      <c r="E904" s="534"/>
      <c r="F904" s="654"/>
      <c r="G904" s="654"/>
      <c r="H904" s="654"/>
      <c r="I904" s="654"/>
      <c r="J904" s="655"/>
      <c r="K904" s="654"/>
      <c r="L904" s="654"/>
      <c r="M904" s="534"/>
      <c r="N904" s="534"/>
      <c r="O904" s="534"/>
      <c r="P904" s="534"/>
      <c r="Q904" s="534"/>
      <c r="R904" s="534"/>
      <c r="S904" s="534"/>
      <c r="T904" s="534"/>
      <c r="U904" s="534"/>
      <c r="V904" s="534"/>
      <c r="W904" s="534"/>
      <c r="X904" s="534"/>
      <c r="Y904" s="534"/>
      <c r="Z904" s="534"/>
      <c r="AA904" s="534"/>
    </row>
    <row r="905" spans="1:27" ht="14.25" customHeight="1">
      <c r="A905" s="654"/>
      <c r="B905" s="654"/>
      <c r="C905" s="534"/>
      <c r="D905" s="534"/>
      <c r="E905" s="534"/>
      <c r="F905" s="654"/>
      <c r="G905" s="654"/>
      <c r="H905" s="654"/>
      <c r="I905" s="654"/>
      <c r="J905" s="655"/>
      <c r="K905" s="654"/>
      <c r="L905" s="654"/>
      <c r="M905" s="534"/>
      <c r="N905" s="534"/>
      <c r="O905" s="534"/>
      <c r="P905" s="534"/>
      <c r="Q905" s="534"/>
      <c r="R905" s="534"/>
      <c r="S905" s="534"/>
      <c r="T905" s="534"/>
      <c r="U905" s="534"/>
      <c r="V905" s="534"/>
      <c r="W905" s="534"/>
      <c r="X905" s="534"/>
      <c r="Y905" s="534"/>
      <c r="Z905" s="534"/>
      <c r="AA905" s="534"/>
    </row>
    <row r="906" spans="1:27" ht="14.25" customHeight="1">
      <c r="A906" s="654"/>
      <c r="B906" s="654"/>
      <c r="C906" s="534"/>
      <c r="D906" s="534"/>
      <c r="E906" s="534"/>
      <c r="F906" s="654"/>
      <c r="G906" s="654"/>
      <c r="H906" s="654"/>
      <c r="I906" s="654"/>
      <c r="J906" s="655"/>
      <c r="K906" s="654"/>
      <c r="L906" s="654"/>
      <c r="M906" s="534"/>
      <c r="N906" s="534"/>
      <c r="O906" s="534"/>
      <c r="P906" s="534"/>
      <c r="Q906" s="534"/>
      <c r="R906" s="534"/>
      <c r="S906" s="534"/>
      <c r="T906" s="534"/>
      <c r="U906" s="534"/>
      <c r="V906" s="534"/>
      <c r="W906" s="534"/>
      <c r="X906" s="534"/>
      <c r="Y906" s="534"/>
      <c r="Z906" s="534"/>
      <c r="AA906" s="534"/>
    </row>
    <row r="907" spans="1:27" ht="14.25" customHeight="1">
      <c r="A907" s="654"/>
      <c r="B907" s="654"/>
      <c r="C907" s="534"/>
      <c r="D907" s="534"/>
      <c r="E907" s="534"/>
      <c r="F907" s="654"/>
      <c r="G907" s="654"/>
      <c r="H907" s="654"/>
      <c r="I907" s="654"/>
      <c r="J907" s="655"/>
      <c r="K907" s="654"/>
      <c r="L907" s="654"/>
      <c r="M907" s="534"/>
      <c r="N907" s="534"/>
      <c r="O907" s="534"/>
      <c r="P907" s="534"/>
      <c r="Q907" s="534"/>
      <c r="R907" s="534"/>
      <c r="S907" s="534"/>
      <c r="T907" s="534"/>
      <c r="U907" s="534"/>
      <c r="V907" s="534"/>
      <c r="W907" s="534"/>
      <c r="X907" s="534"/>
      <c r="Y907" s="534"/>
      <c r="Z907" s="534"/>
      <c r="AA907" s="534"/>
    </row>
    <row r="908" spans="1:27" ht="14.25" customHeight="1">
      <c r="A908" s="654"/>
      <c r="B908" s="654"/>
      <c r="C908" s="534"/>
      <c r="D908" s="534"/>
      <c r="E908" s="534"/>
      <c r="F908" s="654"/>
      <c r="G908" s="654"/>
      <c r="H908" s="654"/>
      <c r="I908" s="654"/>
      <c r="J908" s="655"/>
      <c r="K908" s="654"/>
      <c r="L908" s="654"/>
      <c r="M908" s="534"/>
      <c r="N908" s="534"/>
      <c r="O908" s="534"/>
      <c r="P908" s="534"/>
      <c r="Q908" s="534"/>
      <c r="R908" s="534"/>
      <c r="S908" s="534"/>
      <c r="T908" s="534"/>
      <c r="U908" s="534"/>
      <c r="V908" s="534"/>
      <c r="W908" s="534"/>
      <c r="X908" s="534"/>
      <c r="Y908" s="534"/>
      <c r="Z908" s="534"/>
      <c r="AA908" s="534"/>
    </row>
    <row r="909" spans="1:27" ht="14.25" customHeight="1">
      <c r="A909" s="654"/>
      <c r="B909" s="654"/>
      <c r="C909" s="534"/>
      <c r="D909" s="534"/>
      <c r="E909" s="534"/>
      <c r="F909" s="654"/>
      <c r="G909" s="654"/>
      <c r="H909" s="654"/>
      <c r="I909" s="654"/>
      <c r="J909" s="655"/>
      <c r="K909" s="654"/>
      <c r="L909" s="654"/>
      <c r="M909" s="534"/>
      <c r="N909" s="534"/>
      <c r="O909" s="534"/>
      <c r="P909" s="534"/>
      <c r="Q909" s="534"/>
      <c r="R909" s="534"/>
      <c r="S909" s="534"/>
      <c r="T909" s="534"/>
      <c r="U909" s="534"/>
      <c r="V909" s="534"/>
      <c r="W909" s="534"/>
      <c r="X909" s="534"/>
      <c r="Y909" s="534"/>
      <c r="Z909" s="534"/>
      <c r="AA909" s="534"/>
    </row>
    <row r="910" spans="1:27" ht="14.25" customHeight="1">
      <c r="A910" s="654"/>
      <c r="B910" s="654"/>
      <c r="C910" s="534"/>
      <c r="D910" s="534"/>
      <c r="E910" s="534"/>
      <c r="F910" s="654"/>
      <c r="G910" s="654"/>
      <c r="H910" s="654"/>
      <c r="I910" s="654"/>
      <c r="J910" s="655"/>
      <c r="K910" s="654"/>
      <c r="L910" s="654"/>
      <c r="M910" s="534"/>
      <c r="N910" s="534"/>
      <c r="O910" s="534"/>
      <c r="P910" s="534"/>
      <c r="Q910" s="534"/>
      <c r="R910" s="534"/>
      <c r="S910" s="534"/>
      <c r="T910" s="534"/>
      <c r="U910" s="534"/>
      <c r="V910" s="534"/>
      <c r="W910" s="534"/>
      <c r="X910" s="534"/>
      <c r="Y910" s="534"/>
      <c r="Z910" s="534"/>
      <c r="AA910" s="534"/>
    </row>
    <row r="911" spans="1:27" ht="14.25" customHeight="1">
      <c r="A911" s="654"/>
      <c r="B911" s="654"/>
      <c r="C911" s="534"/>
      <c r="D911" s="534"/>
      <c r="E911" s="534"/>
      <c r="F911" s="654"/>
      <c r="G911" s="654"/>
      <c r="H911" s="654"/>
      <c r="I911" s="654"/>
      <c r="J911" s="655"/>
      <c r="K911" s="654"/>
      <c r="L911" s="654"/>
      <c r="M911" s="534"/>
      <c r="N911" s="534"/>
      <c r="O911" s="534"/>
      <c r="P911" s="534"/>
      <c r="Q911" s="534"/>
      <c r="R911" s="534"/>
      <c r="S911" s="534"/>
      <c r="T911" s="534"/>
      <c r="U911" s="534"/>
      <c r="V911" s="534"/>
      <c r="W911" s="534"/>
      <c r="X911" s="534"/>
      <c r="Y911" s="534"/>
      <c r="Z911" s="534"/>
      <c r="AA911" s="534"/>
    </row>
    <row r="912" spans="1:27" ht="14.25" customHeight="1">
      <c r="A912" s="654"/>
      <c r="B912" s="654"/>
      <c r="C912" s="534"/>
      <c r="D912" s="534"/>
      <c r="E912" s="534"/>
      <c r="F912" s="654"/>
      <c r="G912" s="654"/>
      <c r="H912" s="654"/>
      <c r="I912" s="654"/>
      <c r="J912" s="655"/>
      <c r="K912" s="654"/>
      <c r="L912" s="654"/>
      <c r="M912" s="534"/>
      <c r="N912" s="534"/>
      <c r="O912" s="534"/>
      <c r="P912" s="534"/>
      <c r="Q912" s="534"/>
      <c r="R912" s="534"/>
      <c r="S912" s="534"/>
      <c r="T912" s="534"/>
      <c r="U912" s="534"/>
      <c r="V912" s="534"/>
      <c r="W912" s="534"/>
      <c r="X912" s="534"/>
      <c r="Y912" s="534"/>
      <c r="Z912" s="534"/>
      <c r="AA912" s="534"/>
    </row>
    <row r="913" spans="1:27" ht="14.25" customHeight="1">
      <c r="A913" s="654"/>
      <c r="B913" s="654"/>
      <c r="C913" s="534"/>
      <c r="D913" s="534"/>
      <c r="E913" s="534"/>
      <c r="F913" s="654"/>
      <c r="G913" s="654"/>
      <c r="H913" s="654"/>
      <c r="I913" s="654"/>
      <c r="J913" s="655"/>
      <c r="K913" s="654"/>
      <c r="L913" s="654"/>
      <c r="M913" s="534"/>
      <c r="N913" s="534"/>
      <c r="O913" s="534"/>
      <c r="P913" s="534"/>
      <c r="Q913" s="534"/>
      <c r="R913" s="534"/>
      <c r="S913" s="534"/>
      <c r="T913" s="534"/>
      <c r="U913" s="534"/>
      <c r="V913" s="534"/>
      <c r="W913" s="534"/>
      <c r="X913" s="534"/>
      <c r="Y913" s="534"/>
      <c r="Z913" s="534"/>
      <c r="AA913" s="534"/>
    </row>
    <row r="914" spans="1:27" ht="14.25" customHeight="1">
      <c r="A914" s="654"/>
      <c r="B914" s="654"/>
      <c r="C914" s="534"/>
      <c r="D914" s="534"/>
      <c r="E914" s="534"/>
      <c r="F914" s="654"/>
      <c r="G914" s="654"/>
      <c r="H914" s="654"/>
      <c r="I914" s="654"/>
      <c r="J914" s="655"/>
      <c r="K914" s="654"/>
      <c r="L914" s="654"/>
      <c r="M914" s="534"/>
      <c r="N914" s="534"/>
      <c r="O914" s="534"/>
      <c r="P914" s="534"/>
      <c r="Q914" s="534"/>
      <c r="R914" s="534"/>
      <c r="S914" s="534"/>
      <c r="T914" s="534"/>
      <c r="U914" s="534"/>
      <c r="V914" s="534"/>
      <c r="W914" s="534"/>
      <c r="X914" s="534"/>
      <c r="Y914" s="534"/>
      <c r="Z914" s="534"/>
      <c r="AA914" s="534"/>
    </row>
    <row r="915" spans="1:27" ht="14.25" customHeight="1">
      <c r="A915" s="654"/>
      <c r="B915" s="654"/>
      <c r="C915" s="534"/>
      <c r="D915" s="534"/>
      <c r="E915" s="534"/>
      <c r="F915" s="654"/>
      <c r="G915" s="654"/>
      <c r="H915" s="654"/>
      <c r="I915" s="654"/>
      <c r="J915" s="655"/>
      <c r="K915" s="654"/>
      <c r="L915" s="654"/>
      <c r="M915" s="534"/>
      <c r="N915" s="534"/>
      <c r="O915" s="534"/>
      <c r="P915" s="534"/>
      <c r="Q915" s="534"/>
      <c r="R915" s="534"/>
      <c r="S915" s="534"/>
      <c r="T915" s="534"/>
      <c r="U915" s="534"/>
      <c r="V915" s="534"/>
      <c r="W915" s="534"/>
      <c r="X915" s="534"/>
      <c r="Y915" s="534"/>
      <c r="Z915" s="534"/>
      <c r="AA915" s="534"/>
    </row>
    <row r="916" spans="1:27" ht="14.25" customHeight="1">
      <c r="A916" s="654"/>
      <c r="B916" s="654"/>
      <c r="C916" s="534"/>
      <c r="D916" s="534"/>
      <c r="E916" s="534"/>
      <c r="F916" s="654"/>
      <c r="G916" s="654"/>
      <c r="H916" s="654"/>
      <c r="I916" s="654"/>
      <c r="J916" s="655"/>
      <c r="K916" s="654"/>
      <c r="L916" s="654"/>
      <c r="M916" s="534"/>
      <c r="N916" s="534"/>
      <c r="O916" s="534"/>
      <c r="P916" s="534"/>
      <c r="Q916" s="534"/>
      <c r="R916" s="534"/>
      <c r="S916" s="534"/>
      <c r="T916" s="534"/>
      <c r="U916" s="534"/>
      <c r="V916" s="534"/>
      <c r="W916" s="534"/>
      <c r="X916" s="534"/>
      <c r="Y916" s="534"/>
      <c r="Z916" s="534"/>
      <c r="AA916" s="534"/>
    </row>
    <row r="917" spans="1:27" ht="14.25" customHeight="1">
      <c r="A917" s="654"/>
      <c r="B917" s="654"/>
      <c r="C917" s="534"/>
      <c r="D917" s="534"/>
      <c r="E917" s="534"/>
      <c r="F917" s="654"/>
      <c r="G917" s="654"/>
      <c r="H917" s="654"/>
      <c r="I917" s="654"/>
      <c r="J917" s="655"/>
      <c r="K917" s="654"/>
      <c r="L917" s="654"/>
      <c r="M917" s="534"/>
      <c r="N917" s="534"/>
      <c r="O917" s="534"/>
      <c r="P917" s="534"/>
      <c r="Q917" s="534"/>
      <c r="R917" s="534"/>
      <c r="S917" s="534"/>
      <c r="T917" s="534"/>
      <c r="U917" s="534"/>
      <c r="V917" s="534"/>
      <c r="W917" s="534"/>
      <c r="X917" s="534"/>
      <c r="Y917" s="534"/>
      <c r="Z917" s="534"/>
      <c r="AA917" s="534"/>
    </row>
    <row r="918" spans="1:27" ht="14.25" customHeight="1">
      <c r="A918" s="654"/>
      <c r="B918" s="654"/>
      <c r="C918" s="534"/>
      <c r="D918" s="534"/>
      <c r="E918" s="534"/>
      <c r="F918" s="654"/>
      <c r="G918" s="654"/>
      <c r="H918" s="654"/>
      <c r="I918" s="654"/>
      <c r="J918" s="655"/>
      <c r="K918" s="654"/>
      <c r="L918" s="654"/>
      <c r="M918" s="534"/>
      <c r="N918" s="534"/>
      <c r="O918" s="534"/>
      <c r="P918" s="534"/>
      <c r="Q918" s="534"/>
      <c r="R918" s="534"/>
      <c r="S918" s="534"/>
      <c r="T918" s="534"/>
      <c r="U918" s="534"/>
      <c r="V918" s="534"/>
      <c r="W918" s="534"/>
      <c r="X918" s="534"/>
      <c r="Y918" s="534"/>
      <c r="Z918" s="534"/>
      <c r="AA918" s="534"/>
    </row>
    <row r="919" spans="1:27" ht="14.25" customHeight="1">
      <c r="A919" s="654"/>
      <c r="B919" s="654"/>
      <c r="C919" s="534"/>
      <c r="D919" s="534"/>
      <c r="E919" s="534"/>
      <c r="F919" s="654"/>
      <c r="G919" s="654"/>
      <c r="H919" s="654"/>
      <c r="I919" s="654"/>
      <c r="J919" s="655"/>
      <c r="K919" s="654"/>
      <c r="L919" s="654"/>
      <c r="M919" s="534"/>
      <c r="N919" s="534"/>
      <c r="O919" s="534"/>
      <c r="P919" s="534"/>
      <c r="Q919" s="534"/>
      <c r="R919" s="534"/>
      <c r="S919" s="534"/>
      <c r="T919" s="534"/>
      <c r="U919" s="534"/>
      <c r="V919" s="534"/>
      <c r="W919" s="534"/>
      <c r="X919" s="534"/>
      <c r="Y919" s="534"/>
      <c r="Z919" s="534"/>
      <c r="AA919" s="534"/>
    </row>
    <row r="920" spans="1:27" ht="14.25" customHeight="1">
      <c r="A920" s="654"/>
      <c r="B920" s="654"/>
      <c r="C920" s="534"/>
      <c r="D920" s="534"/>
      <c r="E920" s="534"/>
      <c r="F920" s="654"/>
      <c r="G920" s="654"/>
      <c r="H920" s="654"/>
      <c r="I920" s="654"/>
      <c r="J920" s="655"/>
      <c r="K920" s="654"/>
      <c r="L920" s="654"/>
      <c r="M920" s="534"/>
      <c r="N920" s="534"/>
      <c r="O920" s="534"/>
      <c r="P920" s="534"/>
      <c r="Q920" s="534"/>
      <c r="R920" s="534"/>
      <c r="S920" s="534"/>
      <c r="T920" s="534"/>
      <c r="U920" s="534"/>
      <c r="V920" s="534"/>
      <c r="W920" s="534"/>
      <c r="X920" s="534"/>
      <c r="Y920" s="534"/>
      <c r="Z920" s="534"/>
      <c r="AA920" s="534"/>
    </row>
    <row r="921" spans="1:27" ht="14.25" customHeight="1">
      <c r="A921" s="654"/>
      <c r="B921" s="654"/>
      <c r="C921" s="534"/>
      <c r="D921" s="534"/>
      <c r="E921" s="534"/>
      <c r="F921" s="654"/>
      <c r="G921" s="654"/>
      <c r="H921" s="654"/>
      <c r="I921" s="654"/>
      <c r="J921" s="655"/>
      <c r="K921" s="654"/>
      <c r="L921" s="654"/>
      <c r="M921" s="534"/>
      <c r="N921" s="534"/>
      <c r="O921" s="534"/>
      <c r="P921" s="534"/>
      <c r="Q921" s="534"/>
      <c r="R921" s="534"/>
      <c r="S921" s="534"/>
      <c r="T921" s="534"/>
      <c r="U921" s="534"/>
      <c r="V921" s="534"/>
      <c r="W921" s="534"/>
      <c r="X921" s="534"/>
      <c r="Y921" s="534"/>
      <c r="Z921" s="534"/>
      <c r="AA921" s="534"/>
    </row>
    <row r="922" spans="1:27" ht="14.25" customHeight="1">
      <c r="A922" s="654"/>
      <c r="B922" s="654"/>
      <c r="C922" s="534"/>
      <c r="D922" s="534"/>
      <c r="E922" s="534"/>
      <c r="F922" s="654"/>
      <c r="G922" s="654"/>
      <c r="H922" s="654"/>
      <c r="I922" s="654"/>
      <c r="J922" s="655"/>
      <c r="K922" s="654"/>
      <c r="L922" s="654"/>
      <c r="M922" s="534"/>
      <c r="N922" s="534"/>
      <c r="O922" s="534"/>
      <c r="P922" s="534"/>
      <c r="Q922" s="534"/>
      <c r="R922" s="534"/>
      <c r="S922" s="534"/>
      <c r="T922" s="534"/>
      <c r="U922" s="534"/>
      <c r="V922" s="534"/>
      <c r="W922" s="534"/>
      <c r="X922" s="534"/>
      <c r="Y922" s="534"/>
      <c r="Z922" s="534"/>
      <c r="AA922" s="534"/>
    </row>
    <row r="923" spans="1:27" ht="14.25" customHeight="1">
      <c r="A923" s="654"/>
      <c r="B923" s="654"/>
      <c r="C923" s="534"/>
      <c r="D923" s="534"/>
      <c r="E923" s="534"/>
      <c r="F923" s="654"/>
      <c r="G923" s="654"/>
      <c r="H923" s="654"/>
      <c r="I923" s="654"/>
      <c r="J923" s="655"/>
      <c r="K923" s="654"/>
      <c r="L923" s="654"/>
      <c r="M923" s="534"/>
      <c r="N923" s="534"/>
      <c r="O923" s="534"/>
      <c r="P923" s="534"/>
      <c r="Q923" s="534"/>
      <c r="R923" s="534"/>
      <c r="S923" s="534"/>
      <c r="T923" s="534"/>
      <c r="U923" s="534"/>
      <c r="V923" s="534"/>
      <c r="W923" s="534"/>
      <c r="X923" s="534"/>
      <c r="Y923" s="534"/>
      <c r="Z923" s="534"/>
      <c r="AA923" s="534"/>
    </row>
    <row r="924" spans="1:27" ht="14.25" customHeight="1">
      <c r="A924" s="654"/>
      <c r="B924" s="654"/>
      <c r="C924" s="534"/>
      <c r="D924" s="534"/>
      <c r="E924" s="534"/>
      <c r="F924" s="654"/>
      <c r="G924" s="654"/>
      <c r="H924" s="654"/>
      <c r="I924" s="654"/>
      <c r="J924" s="655"/>
      <c r="K924" s="654"/>
      <c r="L924" s="654"/>
      <c r="M924" s="534"/>
      <c r="N924" s="534"/>
      <c r="O924" s="534"/>
      <c r="P924" s="534"/>
      <c r="Q924" s="534"/>
      <c r="R924" s="534"/>
      <c r="S924" s="534"/>
      <c r="T924" s="534"/>
      <c r="U924" s="534"/>
      <c r="V924" s="534"/>
      <c r="W924" s="534"/>
      <c r="X924" s="534"/>
      <c r="Y924" s="534"/>
      <c r="Z924" s="534"/>
      <c r="AA924" s="534"/>
    </row>
    <row r="925" spans="1:27" ht="14.25" customHeight="1">
      <c r="A925" s="654"/>
      <c r="B925" s="654"/>
      <c r="C925" s="534"/>
      <c r="D925" s="534"/>
      <c r="E925" s="534"/>
      <c r="F925" s="654"/>
      <c r="G925" s="654"/>
      <c r="H925" s="654"/>
      <c r="I925" s="654"/>
      <c r="J925" s="655"/>
      <c r="K925" s="654"/>
      <c r="L925" s="654"/>
      <c r="M925" s="534"/>
      <c r="N925" s="534"/>
      <c r="O925" s="534"/>
      <c r="P925" s="534"/>
      <c r="Q925" s="534"/>
      <c r="R925" s="534"/>
      <c r="S925" s="534"/>
      <c r="T925" s="534"/>
      <c r="U925" s="534"/>
      <c r="V925" s="534"/>
      <c r="W925" s="534"/>
      <c r="X925" s="534"/>
      <c r="Y925" s="534"/>
      <c r="Z925" s="534"/>
      <c r="AA925" s="534"/>
    </row>
    <row r="926" spans="1:27" ht="14.25" customHeight="1">
      <c r="A926" s="654"/>
      <c r="B926" s="654"/>
      <c r="C926" s="534"/>
      <c r="D926" s="534"/>
      <c r="E926" s="534"/>
      <c r="F926" s="654"/>
      <c r="G926" s="654"/>
      <c r="H926" s="654"/>
      <c r="I926" s="654"/>
      <c r="J926" s="655"/>
      <c r="K926" s="654"/>
      <c r="L926" s="654"/>
      <c r="M926" s="534"/>
      <c r="N926" s="534"/>
      <c r="O926" s="534"/>
      <c r="P926" s="534"/>
      <c r="Q926" s="534"/>
      <c r="R926" s="534"/>
      <c r="S926" s="534"/>
      <c r="T926" s="534"/>
      <c r="U926" s="534"/>
      <c r="V926" s="534"/>
      <c r="W926" s="534"/>
      <c r="X926" s="534"/>
      <c r="Y926" s="534"/>
      <c r="Z926" s="534"/>
      <c r="AA926" s="534"/>
    </row>
    <row r="927" spans="1:27" ht="14.25" customHeight="1">
      <c r="A927" s="654"/>
      <c r="B927" s="654"/>
      <c r="C927" s="534"/>
      <c r="D927" s="534"/>
      <c r="E927" s="534"/>
      <c r="F927" s="654"/>
      <c r="G927" s="654"/>
      <c r="H927" s="654"/>
      <c r="I927" s="654"/>
      <c r="J927" s="655"/>
      <c r="K927" s="654"/>
      <c r="L927" s="654"/>
      <c r="M927" s="534"/>
      <c r="N927" s="534"/>
      <c r="O927" s="534"/>
      <c r="P927" s="534"/>
      <c r="Q927" s="534"/>
      <c r="R927" s="534"/>
      <c r="S927" s="534"/>
      <c r="T927" s="534"/>
      <c r="U927" s="534"/>
      <c r="V927" s="534"/>
      <c r="W927" s="534"/>
      <c r="X927" s="534"/>
      <c r="Y927" s="534"/>
      <c r="Z927" s="534"/>
      <c r="AA927" s="534"/>
    </row>
    <row r="928" spans="1:27" ht="14.25" customHeight="1">
      <c r="A928" s="654"/>
      <c r="B928" s="654"/>
      <c r="C928" s="534"/>
      <c r="D928" s="534"/>
      <c r="E928" s="534"/>
      <c r="F928" s="654"/>
      <c r="G928" s="654"/>
      <c r="H928" s="654"/>
      <c r="I928" s="654"/>
      <c r="J928" s="655"/>
      <c r="K928" s="654"/>
      <c r="L928" s="654"/>
      <c r="M928" s="534"/>
      <c r="N928" s="534"/>
      <c r="O928" s="534"/>
      <c r="P928" s="534"/>
      <c r="Q928" s="534"/>
      <c r="R928" s="534"/>
      <c r="S928" s="534"/>
      <c r="T928" s="534"/>
      <c r="U928" s="534"/>
      <c r="V928" s="534"/>
      <c r="W928" s="534"/>
      <c r="X928" s="534"/>
      <c r="Y928" s="534"/>
      <c r="Z928" s="534"/>
      <c r="AA928" s="534"/>
    </row>
    <row r="929" spans="1:27" ht="14.25" customHeight="1">
      <c r="A929" s="654"/>
      <c r="B929" s="654"/>
      <c r="C929" s="534"/>
      <c r="D929" s="534"/>
      <c r="E929" s="534"/>
      <c r="F929" s="654"/>
      <c r="G929" s="654"/>
      <c r="H929" s="654"/>
      <c r="I929" s="654"/>
      <c r="J929" s="655"/>
      <c r="K929" s="654"/>
      <c r="L929" s="654"/>
      <c r="M929" s="534"/>
      <c r="N929" s="534"/>
      <c r="O929" s="534"/>
      <c r="P929" s="534"/>
      <c r="Q929" s="534"/>
      <c r="R929" s="534"/>
      <c r="S929" s="534"/>
      <c r="T929" s="534"/>
      <c r="U929" s="534"/>
      <c r="V929" s="534"/>
      <c r="W929" s="534"/>
      <c r="X929" s="534"/>
      <c r="Y929" s="534"/>
      <c r="Z929" s="534"/>
      <c r="AA929" s="534"/>
    </row>
    <row r="930" spans="1:27" ht="14.25" customHeight="1">
      <c r="A930" s="654"/>
      <c r="B930" s="654"/>
      <c r="C930" s="534"/>
      <c r="D930" s="534"/>
      <c r="E930" s="534"/>
      <c r="F930" s="654"/>
      <c r="G930" s="654"/>
      <c r="H930" s="654"/>
      <c r="I930" s="654"/>
      <c r="J930" s="655"/>
      <c r="K930" s="654"/>
      <c r="L930" s="654"/>
      <c r="M930" s="534"/>
      <c r="N930" s="534"/>
      <c r="O930" s="534"/>
      <c r="P930" s="534"/>
      <c r="Q930" s="534"/>
      <c r="R930" s="534"/>
      <c r="S930" s="534"/>
      <c r="T930" s="534"/>
      <c r="U930" s="534"/>
      <c r="V930" s="534"/>
      <c r="W930" s="534"/>
      <c r="X930" s="534"/>
      <c r="Y930" s="534"/>
      <c r="Z930" s="534"/>
      <c r="AA930" s="534"/>
    </row>
    <row r="931" spans="1:27" ht="14.25" customHeight="1">
      <c r="A931" s="654"/>
      <c r="B931" s="654"/>
      <c r="C931" s="534"/>
      <c r="D931" s="534"/>
      <c r="E931" s="534"/>
      <c r="F931" s="654"/>
      <c r="G931" s="654"/>
      <c r="H931" s="654"/>
      <c r="I931" s="654"/>
      <c r="J931" s="655"/>
      <c r="K931" s="654"/>
      <c r="L931" s="654"/>
      <c r="M931" s="534"/>
      <c r="N931" s="534"/>
      <c r="O931" s="534"/>
      <c r="P931" s="534"/>
      <c r="Q931" s="534"/>
      <c r="R931" s="534"/>
      <c r="S931" s="534"/>
      <c r="T931" s="534"/>
      <c r="U931" s="534"/>
      <c r="V931" s="534"/>
      <c r="W931" s="534"/>
      <c r="X931" s="534"/>
      <c r="Y931" s="534"/>
      <c r="Z931" s="534"/>
      <c r="AA931" s="534"/>
    </row>
    <row r="932" spans="1:27" ht="14.25" customHeight="1">
      <c r="A932" s="654"/>
      <c r="B932" s="654"/>
      <c r="C932" s="534"/>
      <c r="D932" s="534"/>
      <c r="E932" s="534"/>
      <c r="F932" s="654"/>
      <c r="G932" s="654"/>
      <c r="H932" s="654"/>
      <c r="I932" s="654"/>
      <c r="J932" s="655"/>
      <c r="K932" s="654"/>
      <c r="L932" s="654"/>
      <c r="M932" s="534"/>
      <c r="N932" s="534"/>
      <c r="O932" s="534"/>
      <c r="P932" s="534"/>
      <c r="Q932" s="534"/>
      <c r="R932" s="534"/>
      <c r="S932" s="534"/>
      <c r="T932" s="534"/>
      <c r="U932" s="534"/>
      <c r="V932" s="534"/>
      <c r="W932" s="534"/>
      <c r="X932" s="534"/>
      <c r="Y932" s="534"/>
      <c r="Z932" s="534"/>
      <c r="AA932" s="534"/>
    </row>
    <row r="933" spans="1:27" ht="14.25" customHeight="1">
      <c r="A933" s="654"/>
      <c r="B933" s="654"/>
      <c r="C933" s="534"/>
      <c r="D933" s="534"/>
      <c r="E933" s="534"/>
      <c r="F933" s="654"/>
      <c r="G933" s="654"/>
      <c r="H933" s="654"/>
      <c r="I933" s="654"/>
      <c r="J933" s="655"/>
      <c r="K933" s="654"/>
      <c r="L933" s="654"/>
      <c r="M933" s="534"/>
      <c r="N933" s="534"/>
      <c r="O933" s="534"/>
      <c r="P933" s="534"/>
      <c r="Q933" s="534"/>
      <c r="R933" s="534"/>
      <c r="S933" s="534"/>
      <c r="T933" s="534"/>
      <c r="U933" s="534"/>
      <c r="V933" s="534"/>
      <c r="W933" s="534"/>
      <c r="X933" s="534"/>
      <c r="Y933" s="534"/>
      <c r="Z933" s="534"/>
      <c r="AA933" s="534"/>
    </row>
    <row r="934" spans="1:27" ht="14.25" customHeight="1">
      <c r="A934" s="654"/>
      <c r="B934" s="654"/>
      <c r="C934" s="534"/>
      <c r="D934" s="534"/>
      <c r="E934" s="534"/>
      <c r="F934" s="654"/>
      <c r="G934" s="654"/>
      <c r="H934" s="654"/>
      <c r="I934" s="654"/>
      <c r="J934" s="655"/>
      <c r="K934" s="654"/>
      <c r="L934" s="654"/>
      <c r="M934" s="534"/>
      <c r="N934" s="534"/>
      <c r="O934" s="534"/>
      <c r="P934" s="534"/>
      <c r="Q934" s="534"/>
      <c r="R934" s="534"/>
      <c r="S934" s="534"/>
      <c r="T934" s="534"/>
      <c r="U934" s="534"/>
      <c r="V934" s="534"/>
      <c r="W934" s="534"/>
      <c r="X934" s="534"/>
      <c r="Y934" s="534"/>
      <c r="Z934" s="534"/>
      <c r="AA934" s="534"/>
    </row>
    <row r="935" spans="1:27" ht="14.25" customHeight="1">
      <c r="A935" s="654"/>
      <c r="B935" s="654"/>
      <c r="C935" s="534"/>
      <c r="D935" s="534"/>
      <c r="E935" s="534"/>
      <c r="F935" s="654"/>
      <c r="G935" s="654"/>
      <c r="H935" s="654"/>
      <c r="I935" s="654"/>
      <c r="J935" s="655"/>
      <c r="K935" s="654"/>
      <c r="L935" s="654"/>
      <c r="M935" s="534"/>
      <c r="N935" s="534"/>
      <c r="O935" s="534"/>
      <c r="P935" s="534"/>
      <c r="Q935" s="534"/>
      <c r="R935" s="534"/>
      <c r="S935" s="534"/>
      <c r="T935" s="534"/>
      <c r="U935" s="534"/>
      <c r="V935" s="534"/>
      <c r="W935" s="534"/>
      <c r="X935" s="534"/>
      <c r="Y935" s="534"/>
      <c r="Z935" s="534"/>
      <c r="AA935" s="534"/>
    </row>
    <row r="936" spans="1:27" ht="14.25" customHeight="1">
      <c r="A936" s="654"/>
      <c r="B936" s="654"/>
      <c r="C936" s="534"/>
      <c r="D936" s="534"/>
      <c r="E936" s="534"/>
      <c r="F936" s="654"/>
      <c r="G936" s="654"/>
      <c r="H936" s="654"/>
      <c r="I936" s="654"/>
      <c r="J936" s="655"/>
      <c r="K936" s="654"/>
      <c r="L936" s="654"/>
      <c r="M936" s="534"/>
      <c r="N936" s="534"/>
      <c r="O936" s="534"/>
      <c r="P936" s="534"/>
      <c r="Q936" s="534"/>
      <c r="R936" s="534"/>
      <c r="S936" s="534"/>
      <c r="T936" s="534"/>
      <c r="U936" s="534"/>
      <c r="V936" s="534"/>
      <c r="W936" s="534"/>
      <c r="X936" s="534"/>
      <c r="Y936" s="534"/>
      <c r="Z936" s="534"/>
      <c r="AA936" s="534"/>
    </row>
    <row r="937" spans="1:27" ht="14.25" customHeight="1">
      <c r="A937" s="654"/>
      <c r="B937" s="654"/>
      <c r="C937" s="534"/>
      <c r="D937" s="534"/>
      <c r="E937" s="534"/>
      <c r="F937" s="654"/>
      <c r="G937" s="654"/>
      <c r="H937" s="654"/>
      <c r="I937" s="654"/>
      <c r="J937" s="655"/>
      <c r="K937" s="654"/>
      <c r="L937" s="654"/>
      <c r="M937" s="534"/>
      <c r="N937" s="534"/>
      <c r="O937" s="534"/>
      <c r="P937" s="534"/>
      <c r="Q937" s="534"/>
      <c r="R937" s="534"/>
      <c r="S937" s="534"/>
      <c r="T937" s="534"/>
      <c r="U937" s="534"/>
      <c r="V937" s="534"/>
      <c r="W937" s="534"/>
      <c r="X937" s="534"/>
      <c r="Y937" s="534"/>
      <c r="Z937" s="534"/>
      <c r="AA937" s="534"/>
    </row>
    <row r="938" spans="1:27" ht="14.25" customHeight="1">
      <c r="A938" s="654"/>
      <c r="B938" s="654"/>
      <c r="C938" s="534"/>
      <c r="D938" s="534"/>
      <c r="E938" s="534"/>
      <c r="F938" s="654"/>
      <c r="G938" s="654"/>
      <c r="H938" s="654"/>
      <c r="I938" s="654"/>
      <c r="J938" s="655"/>
      <c r="K938" s="654"/>
      <c r="L938" s="654"/>
      <c r="M938" s="534"/>
      <c r="N938" s="534"/>
      <c r="O938" s="534"/>
      <c r="P938" s="534"/>
      <c r="Q938" s="534"/>
      <c r="R938" s="534"/>
      <c r="S938" s="534"/>
      <c r="T938" s="534"/>
      <c r="U938" s="534"/>
      <c r="V938" s="534"/>
      <c r="W938" s="534"/>
      <c r="X938" s="534"/>
      <c r="Y938" s="534"/>
      <c r="Z938" s="534"/>
      <c r="AA938" s="534"/>
    </row>
    <row r="939" spans="1:27" ht="14.25" customHeight="1">
      <c r="A939" s="654"/>
      <c r="B939" s="654"/>
      <c r="C939" s="534"/>
      <c r="D939" s="534"/>
      <c r="E939" s="534"/>
      <c r="F939" s="654"/>
      <c r="G939" s="654"/>
      <c r="H939" s="654"/>
      <c r="I939" s="654"/>
      <c r="J939" s="655"/>
      <c r="K939" s="654"/>
      <c r="L939" s="654"/>
      <c r="M939" s="534"/>
      <c r="N939" s="534"/>
      <c r="O939" s="534"/>
      <c r="P939" s="534"/>
      <c r="Q939" s="534"/>
      <c r="R939" s="534"/>
      <c r="S939" s="534"/>
      <c r="T939" s="534"/>
      <c r="U939" s="534"/>
      <c r="V939" s="534"/>
      <c r="W939" s="534"/>
      <c r="X939" s="534"/>
      <c r="Y939" s="534"/>
      <c r="Z939" s="534"/>
      <c r="AA939" s="534"/>
    </row>
    <row r="940" spans="1:27" ht="14.25" customHeight="1">
      <c r="A940" s="654"/>
      <c r="B940" s="654"/>
      <c r="C940" s="534"/>
      <c r="D940" s="534"/>
      <c r="E940" s="534"/>
      <c r="F940" s="654"/>
      <c r="G940" s="654"/>
      <c r="H940" s="654"/>
      <c r="I940" s="654"/>
      <c r="J940" s="655"/>
      <c r="K940" s="654"/>
      <c r="L940" s="654"/>
      <c r="M940" s="534"/>
      <c r="N940" s="534"/>
      <c r="O940" s="534"/>
      <c r="P940" s="534"/>
      <c r="Q940" s="534"/>
      <c r="R940" s="534"/>
      <c r="S940" s="534"/>
      <c r="T940" s="534"/>
      <c r="U940" s="534"/>
      <c r="V940" s="534"/>
      <c r="W940" s="534"/>
      <c r="X940" s="534"/>
      <c r="Y940" s="534"/>
      <c r="Z940" s="534"/>
      <c r="AA940" s="534"/>
    </row>
    <row r="941" spans="1:27" ht="14.25" customHeight="1">
      <c r="A941" s="654"/>
      <c r="B941" s="654"/>
      <c r="C941" s="534"/>
      <c r="D941" s="534"/>
      <c r="E941" s="534"/>
      <c r="F941" s="654"/>
      <c r="G941" s="654"/>
      <c r="H941" s="654"/>
      <c r="I941" s="654"/>
      <c r="J941" s="655"/>
      <c r="K941" s="654"/>
      <c r="L941" s="654"/>
      <c r="M941" s="534"/>
      <c r="N941" s="534"/>
      <c r="O941" s="534"/>
      <c r="P941" s="534"/>
      <c r="Q941" s="534"/>
      <c r="R941" s="534"/>
      <c r="S941" s="534"/>
      <c r="T941" s="534"/>
      <c r="U941" s="534"/>
      <c r="V941" s="534"/>
      <c r="W941" s="534"/>
      <c r="X941" s="534"/>
      <c r="Y941" s="534"/>
      <c r="Z941" s="534"/>
      <c r="AA941" s="534"/>
    </row>
    <row r="942" spans="1:27" ht="14.25" customHeight="1">
      <c r="A942" s="654"/>
      <c r="B942" s="654"/>
      <c r="C942" s="534"/>
      <c r="D942" s="534"/>
      <c r="E942" s="534"/>
      <c r="F942" s="654"/>
      <c r="G942" s="654"/>
      <c r="H942" s="654"/>
      <c r="I942" s="654"/>
      <c r="J942" s="655"/>
      <c r="K942" s="654"/>
      <c r="L942" s="654"/>
      <c r="M942" s="534"/>
      <c r="N942" s="534"/>
      <c r="O942" s="534"/>
      <c r="P942" s="534"/>
      <c r="Q942" s="534"/>
      <c r="R942" s="534"/>
      <c r="S942" s="534"/>
      <c r="T942" s="534"/>
      <c r="U942" s="534"/>
      <c r="V942" s="534"/>
      <c r="W942" s="534"/>
      <c r="X942" s="534"/>
      <c r="Y942" s="534"/>
      <c r="Z942" s="534"/>
      <c r="AA942" s="534"/>
    </row>
    <row r="943" spans="1:27" ht="14.25" customHeight="1">
      <c r="A943" s="654"/>
      <c r="B943" s="654"/>
      <c r="C943" s="534"/>
      <c r="D943" s="534"/>
      <c r="E943" s="534"/>
      <c r="F943" s="654"/>
      <c r="G943" s="654"/>
      <c r="H943" s="654"/>
      <c r="I943" s="654"/>
      <c r="J943" s="655"/>
      <c r="K943" s="654"/>
      <c r="L943" s="654"/>
      <c r="M943" s="534"/>
      <c r="N943" s="534"/>
      <c r="O943" s="534"/>
      <c r="P943" s="534"/>
      <c r="Q943" s="534"/>
      <c r="R943" s="534"/>
      <c r="S943" s="534"/>
      <c r="T943" s="534"/>
      <c r="U943" s="534"/>
      <c r="V943" s="534"/>
      <c r="W943" s="534"/>
      <c r="X943" s="534"/>
      <c r="Y943" s="534"/>
      <c r="Z943" s="534"/>
      <c r="AA943" s="534"/>
    </row>
    <row r="944" spans="1:27" ht="14.25" customHeight="1">
      <c r="A944" s="654"/>
      <c r="B944" s="654"/>
      <c r="C944" s="534"/>
      <c r="D944" s="534"/>
      <c r="E944" s="534"/>
      <c r="F944" s="654"/>
      <c r="G944" s="654"/>
      <c r="H944" s="654"/>
      <c r="I944" s="654"/>
      <c r="J944" s="655"/>
      <c r="K944" s="654"/>
      <c r="L944" s="654"/>
      <c r="M944" s="534"/>
      <c r="N944" s="534"/>
      <c r="O944" s="534"/>
      <c r="P944" s="534"/>
      <c r="Q944" s="534"/>
      <c r="R944" s="534"/>
      <c r="S944" s="534"/>
      <c r="T944" s="534"/>
      <c r="U944" s="534"/>
      <c r="V944" s="534"/>
      <c r="W944" s="534"/>
      <c r="X944" s="534"/>
      <c r="Y944" s="534"/>
      <c r="Z944" s="534"/>
      <c r="AA944" s="534"/>
    </row>
    <row r="945" spans="1:27" ht="14.25" customHeight="1">
      <c r="A945" s="654"/>
      <c r="B945" s="654"/>
      <c r="C945" s="534"/>
      <c r="D945" s="534"/>
      <c r="E945" s="534"/>
      <c r="F945" s="654"/>
      <c r="G945" s="654"/>
      <c r="H945" s="654"/>
      <c r="I945" s="654"/>
      <c r="J945" s="655"/>
      <c r="K945" s="654"/>
      <c r="L945" s="654"/>
      <c r="M945" s="534"/>
      <c r="N945" s="534"/>
      <c r="O945" s="534"/>
      <c r="P945" s="534"/>
      <c r="Q945" s="534"/>
      <c r="R945" s="534"/>
      <c r="S945" s="534"/>
      <c r="T945" s="534"/>
      <c r="U945" s="534"/>
      <c r="V945" s="534"/>
      <c r="W945" s="534"/>
      <c r="X945" s="534"/>
      <c r="Y945" s="534"/>
      <c r="Z945" s="534"/>
      <c r="AA945" s="534"/>
    </row>
    <row r="946" spans="1:27" ht="14.25" customHeight="1">
      <c r="A946" s="654"/>
      <c r="B946" s="654"/>
      <c r="C946" s="534"/>
      <c r="D946" s="534"/>
      <c r="E946" s="534"/>
      <c r="F946" s="654"/>
      <c r="G946" s="654"/>
      <c r="H946" s="654"/>
      <c r="I946" s="654"/>
      <c r="J946" s="655"/>
      <c r="K946" s="654"/>
      <c r="L946" s="654"/>
      <c r="M946" s="534"/>
      <c r="N946" s="534"/>
      <c r="O946" s="534"/>
      <c r="P946" s="534"/>
      <c r="Q946" s="534"/>
      <c r="R946" s="534"/>
      <c r="S946" s="534"/>
      <c r="T946" s="534"/>
      <c r="U946" s="534"/>
      <c r="V946" s="534"/>
      <c r="W946" s="534"/>
      <c r="X946" s="534"/>
      <c r="Y946" s="534"/>
      <c r="Z946" s="534"/>
      <c r="AA946" s="534"/>
    </row>
    <row r="947" spans="1:27" ht="14.25" customHeight="1">
      <c r="A947" s="654"/>
      <c r="B947" s="654"/>
      <c r="C947" s="534"/>
      <c r="D947" s="534"/>
      <c r="E947" s="534"/>
      <c r="F947" s="654"/>
      <c r="G947" s="654"/>
      <c r="H947" s="654"/>
      <c r="I947" s="654"/>
      <c r="J947" s="655"/>
      <c r="K947" s="654"/>
      <c r="L947" s="654"/>
      <c r="M947" s="534"/>
      <c r="N947" s="534"/>
      <c r="O947" s="534"/>
      <c r="P947" s="534"/>
      <c r="Q947" s="534"/>
      <c r="R947" s="534"/>
      <c r="S947" s="534"/>
      <c r="T947" s="534"/>
      <c r="U947" s="534"/>
      <c r="V947" s="534"/>
      <c r="W947" s="534"/>
      <c r="X947" s="534"/>
      <c r="Y947" s="534"/>
      <c r="Z947" s="534"/>
      <c r="AA947" s="534"/>
    </row>
    <row r="948" spans="1:27" ht="14.25" customHeight="1">
      <c r="A948" s="654"/>
      <c r="B948" s="654"/>
      <c r="C948" s="534"/>
      <c r="D948" s="534"/>
      <c r="E948" s="534"/>
      <c r="F948" s="654"/>
      <c r="G948" s="654"/>
      <c r="H948" s="654"/>
      <c r="I948" s="654"/>
      <c r="J948" s="655"/>
      <c r="K948" s="654"/>
      <c r="L948" s="654"/>
      <c r="M948" s="534"/>
      <c r="N948" s="534"/>
      <c r="O948" s="534"/>
      <c r="P948" s="534"/>
      <c r="Q948" s="534"/>
      <c r="R948" s="534"/>
      <c r="S948" s="534"/>
      <c r="T948" s="534"/>
      <c r="U948" s="534"/>
      <c r="V948" s="534"/>
      <c r="W948" s="534"/>
      <c r="X948" s="534"/>
      <c r="Y948" s="534"/>
      <c r="Z948" s="534"/>
      <c r="AA948" s="534"/>
    </row>
    <row r="949" spans="1:27" ht="14.25" customHeight="1">
      <c r="A949" s="654"/>
      <c r="B949" s="654"/>
      <c r="C949" s="534"/>
      <c r="D949" s="534"/>
      <c r="E949" s="534"/>
      <c r="F949" s="654"/>
      <c r="G949" s="654"/>
      <c r="H949" s="654"/>
      <c r="I949" s="654"/>
      <c r="J949" s="655"/>
      <c r="K949" s="654"/>
      <c r="L949" s="654"/>
      <c r="M949" s="534"/>
      <c r="N949" s="534"/>
      <c r="O949" s="534"/>
      <c r="P949" s="534"/>
      <c r="Q949" s="534"/>
      <c r="R949" s="534"/>
      <c r="S949" s="534"/>
      <c r="T949" s="534"/>
      <c r="U949" s="534"/>
      <c r="V949" s="534"/>
      <c r="W949" s="534"/>
      <c r="X949" s="534"/>
      <c r="Y949" s="534"/>
      <c r="Z949" s="534"/>
      <c r="AA949" s="534"/>
    </row>
    <row r="950" spans="1:27" ht="14.25" customHeight="1">
      <c r="A950" s="654"/>
      <c r="B950" s="654"/>
      <c r="C950" s="534"/>
      <c r="D950" s="534"/>
      <c r="E950" s="534"/>
      <c r="F950" s="654"/>
      <c r="G950" s="654"/>
      <c r="H950" s="654"/>
      <c r="I950" s="654"/>
      <c r="J950" s="655"/>
      <c r="K950" s="654"/>
      <c r="L950" s="654"/>
      <c r="M950" s="534"/>
      <c r="N950" s="534"/>
      <c r="O950" s="534"/>
      <c r="P950" s="534"/>
      <c r="Q950" s="534"/>
      <c r="R950" s="534"/>
      <c r="S950" s="534"/>
      <c r="T950" s="534"/>
      <c r="U950" s="534"/>
      <c r="V950" s="534"/>
      <c r="W950" s="534"/>
      <c r="X950" s="534"/>
      <c r="Y950" s="534"/>
      <c r="Z950" s="534"/>
      <c r="AA950" s="534"/>
    </row>
    <row r="951" spans="1:27" ht="14.25" customHeight="1">
      <c r="A951" s="654"/>
      <c r="B951" s="654"/>
      <c r="C951" s="534"/>
      <c r="D951" s="534"/>
      <c r="E951" s="534"/>
      <c r="F951" s="654"/>
      <c r="G951" s="654"/>
      <c r="H951" s="654"/>
      <c r="I951" s="654"/>
      <c r="J951" s="655"/>
      <c r="K951" s="654"/>
      <c r="L951" s="654"/>
      <c r="M951" s="534"/>
      <c r="N951" s="534"/>
      <c r="O951" s="534"/>
      <c r="P951" s="534"/>
      <c r="Q951" s="534"/>
      <c r="R951" s="534"/>
      <c r="S951" s="534"/>
      <c r="T951" s="534"/>
      <c r="U951" s="534"/>
      <c r="V951" s="534"/>
      <c r="W951" s="534"/>
      <c r="X951" s="534"/>
      <c r="Y951" s="534"/>
      <c r="Z951" s="534"/>
      <c r="AA951" s="534"/>
    </row>
    <row r="952" spans="1:27" ht="14.25" customHeight="1">
      <c r="A952" s="654"/>
      <c r="B952" s="654"/>
      <c r="C952" s="534"/>
      <c r="D952" s="534"/>
      <c r="E952" s="534"/>
      <c r="F952" s="654"/>
      <c r="G952" s="654"/>
      <c r="H952" s="654"/>
      <c r="I952" s="654"/>
      <c r="J952" s="655"/>
      <c r="K952" s="654"/>
      <c r="L952" s="654"/>
      <c r="M952" s="534"/>
      <c r="N952" s="534"/>
      <c r="O952" s="534"/>
      <c r="P952" s="534"/>
      <c r="Q952" s="534"/>
      <c r="R952" s="534"/>
      <c r="S952" s="534"/>
      <c r="T952" s="534"/>
      <c r="U952" s="534"/>
      <c r="V952" s="534"/>
      <c r="W952" s="534"/>
      <c r="X952" s="534"/>
      <c r="Y952" s="534"/>
      <c r="Z952" s="534"/>
      <c r="AA952" s="534"/>
    </row>
    <row r="953" spans="1:27" ht="14.25" customHeight="1">
      <c r="A953" s="654"/>
      <c r="B953" s="654"/>
      <c r="C953" s="534"/>
      <c r="D953" s="534"/>
      <c r="E953" s="534"/>
      <c r="F953" s="654"/>
      <c r="G953" s="654"/>
      <c r="H953" s="654"/>
      <c r="I953" s="654"/>
      <c r="J953" s="655"/>
      <c r="K953" s="654"/>
      <c r="L953" s="654"/>
      <c r="M953" s="534"/>
      <c r="N953" s="534"/>
      <c r="O953" s="534"/>
      <c r="P953" s="534"/>
      <c r="Q953" s="534"/>
      <c r="R953" s="534"/>
      <c r="S953" s="534"/>
      <c r="T953" s="534"/>
      <c r="U953" s="534"/>
      <c r="V953" s="534"/>
      <c r="W953" s="534"/>
      <c r="X953" s="534"/>
      <c r="Y953" s="534"/>
      <c r="Z953" s="534"/>
      <c r="AA953" s="534"/>
    </row>
    <row r="954" spans="1:27" ht="14.25" customHeight="1">
      <c r="A954" s="654"/>
      <c r="B954" s="654"/>
      <c r="C954" s="534"/>
      <c r="D954" s="534"/>
      <c r="E954" s="534"/>
      <c r="F954" s="654"/>
      <c r="G954" s="654"/>
      <c r="H954" s="654"/>
      <c r="I954" s="654"/>
      <c r="J954" s="655"/>
      <c r="K954" s="654"/>
      <c r="L954" s="654"/>
      <c r="M954" s="534"/>
      <c r="N954" s="534"/>
      <c r="O954" s="534"/>
      <c r="P954" s="534"/>
      <c r="Q954" s="534"/>
      <c r="R954" s="534"/>
      <c r="S954" s="534"/>
      <c r="T954" s="534"/>
      <c r="U954" s="534"/>
      <c r="V954" s="534"/>
      <c r="W954" s="534"/>
      <c r="X954" s="534"/>
      <c r="Y954" s="534"/>
      <c r="Z954" s="534"/>
      <c r="AA954" s="534"/>
    </row>
    <row r="955" spans="1:27" ht="14.25" customHeight="1">
      <c r="A955" s="654"/>
      <c r="B955" s="654"/>
      <c r="C955" s="534"/>
      <c r="D955" s="534"/>
      <c r="E955" s="534"/>
      <c r="F955" s="654"/>
      <c r="G955" s="654"/>
      <c r="H955" s="654"/>
      <c r="I955" s="654"/>
      <c r="J955" s="655"/>
      <c r="K955" s="654"/>
      <c r="L955" s="654"/>
      <c r="M955" s="534"/>
      <c r="N955" s="534"/>
      <c r="O955" s="534"/>
      <c r="P955" s="534"/>
      <c r="Q955" s="534"/>
      <c r="R955" s="534"/>
      <c r="S955" s="534"/>
      <c r="T955" s="534"/>
      <c r="U955" s="534"/>
      <c r="V955" s="534"/>
      <c r="W955" s="534"/>
      <c r="X955" s="534"/>
      <c r="Y955" s="534"/>
      <c r="Z955" s="534"/>
      <c r="AA955" s="534"/>
    </row>
    <row r="956" spans="1:27" ht="14.25" customHeight="1">
      <c r="A956" s="654"/>
      <c r="B956" s="654"/>
      <c r="C956" s="534"/>
      <c r="D956" s="534"/>
      <c r="E956" s="534"/>
      <c r="F956" s="654"/>
      <c r="G956" s="654"/>
      <c r="H956" s="654"/>
      <c r="I956" s="654"/>
      <c r="J956" s="655"/>
      <c r="K956" s="654"/>
      <c r="L956" s="654"/>
      <c r="M956" s="534"/>
      <c r="N956" s="534"/>
      <c r="O956" s="534"/>
      <c r="P956" s="534"/>
      <c r="Q956" s="534"/>
      <c r="R956" s="534"/>
      <c r="S956" s="534"/>
      <c r="T956" s="534"/>
      <c r="U956" s="534"/>
      <c r="V956" s="534"/>
      <c r="W956" s="534"/>
      <c r="X956" s="534"/>
      <c r="Y956" s="534"/>
      <c r="Z956" s="534"/>
      <c r="AA956" s="534"/>
    </row>
    <row r="957" spans="1:27" ht="14.25" customHeight="1">
      <c r="A957" s="654"/>
      <c r="B957" s="654"/>
      <c r="C957" s="534"/>
      <c r="D957" s="534"/>
      <c r="E957" s="534"/>
      <c r="F957" s="654"/>
      <c r="G957" s="654"/>
      <c r="H957" s="654"/>
      <c r="I957" s="654"/>
      <c r="J957" s="655"/>
      <c r="K957" s="654"/>
      <c r="L957" s="654"/>
      <c r="M957" s="534"/>
      <c r="N957" s="534"/>
      <c r="O957" s="534"/>
      <c r="P957" s="534"/>
      <c r="Q957" s="534"/>
      <c r="R957" s="534"/>
      <c r="S957" s="534"/>
      <c r="T957" s="534"/>
      <c r="U957" s="534"/>
      <c r="V957" s="534"/>
      <c r="W957" s="534"/>
      <c r="X957" s="534"/>
      <c r="Y957" s="534"/>
      <c r="Z957" s="534"/>
      <c r="AA957" s="534"/>
    </row>
    <row r="958" spans="1:27" ht="14.25" customHeight="1">
      <c r="A958" s="654"/>
      <c r="B958" s="654"/>
      <c r="C958" s="534"/>
      <c r="D958" s="534"/>
      <c r="E958" s="534"/>
      <c r="F958" s="654"/>
      <c r="G958" s="654"/>
      <c r="H958" s="654"/>
      <c r="I958" s="654"/>
      <c r="J958" s="655"/>
      <c r="K958" s="654"/>
      <c r="L958" s="654"/>
      <c r="M958" s="534"/>
      <c r="N958" s="534"/>
      <c r="O958" s="534"/>
      <c r="P958" s="534"/>
      <c r="Q958" s="534"/>
      <c r="R958" s="534"/>
      <c r="S958" s="534"/>
      <c r="T958" s="534"/>
      <c r="U958" s="534"/>
      <c r="V958" s="534"/>
      <c r="W958" s="534"/>
      <c r="X958" s="534"/>
      <c r="Y958" s="534"/>
      <c r="Z958" s="534"/>
      <c r="AA958" s="534"/>
    </row>
    <row r="959" spans="1:27" ht="14.25" customHeight="1">
      <c r="A959" s="654"/>
      <c r="B959" s="654"/>
      <c r="C959" s="534"/>
      <c r="D959" s="534"/>
      <c r="E959" s="534"/>
      <c r="F959" s="654"/>
      <c r="G959" s="654"/>
      <c r="H959" s="654"/>
      <c r="I959" s="654"/>
      <c r="J959" s="655"/>
      <c r="K959" s="654"/>
      <c r="L959" s="654"/>
      <c r="M959" s="534"/>
      <c r="N959" s="534"/>
      <c r="O959" s="534"/>
      <c r="P959" s="534"/>
      <c r="Q959" s="534"/>
      <c r="R959" s="534"/>
      <c r="S959" s="534"/>
      <c r="T959" s="534"/>
      <c r="U959" s="534"/>
      <c r="V959" s="534"/>
      <c r="W959" s="534"/>
      <c r="X959" s="534"/>
      <c r="Y959" s="534"/>
      <c r="Z959" s="534"/>
      <c r="AA959" s="534"/>
    </row>
    <row r="960" spans="1:27" ht="14.25" customHeight="1">
      <c r="A960" s="654"/>
      <c r="B960" s="654"/>
      <c r="C960" s="534"/>
      <c r="D960" s="534"/>
      <c r="E960" s="534"/>
      <c r="F960" s="654"/>
      <c r="G960" s="654"/>
      <c r="H960" s="654"/>
      <c r="I960" s="654"/>
      <c r="J960" s="655"/>
      <c r="K960" s="654"/>
      <c r="L960" s="654"/>
      <c r="M960" s="534"/>
      <c r="N960" s="534"/>
      <c r="O960" s="534"/>
      <c r="P960" s="534"/>
      <c r="Q960" s="534"/>
      <c r="R960" s="534"/>
      <c r="S960" s="534"/>
      <c r="T960" s="534"/>
      <c r="U960" s="534"/>
      <c r="V960" s="534"/>
      <c r="W960" s="534"/>
      <c r="X960" s="534"/>
      <c r="Y960" s="534"/>
      <c r="Z960" s="534"/>
      <c r="AA960" s="534"/>
    </row>
    <row r="961" spans="1:27" ht="14.25" customHeight="1">
      <c r="A961" s="654"/>
      <c r="B961" s="654"/>
      <c r="C961" s="534"/>
      <c r="D961" s="534"/>
      <c r="E961" s="534"/>
      <c r="F961" s="654"/>
      <c r="G961" s="654"/>
      <c r="H961" s="654"/>
      <c r="I961" s="654"/>
      <c r="J961" s="655"/>
      <c r="K961" s="654"/>
      <c r="L961" s="654"/>
      <c r="M961" s="534"/>
      <c r="N961" s="534"/>
      <c r="O961" s="534"/>
      <c r="P961" s="534"/>
      <c r="Q961" s="534"/>
      <c r="R961" s="534"/>
      <c r="S961" s="534"/>
      <c r="T961" s="534"/>
      <c r="U961" s="534"/>
      <c r="V961" s="534"/>
      <c r="W961" s="534"/>
      <c r="X961" s="534"/>
      <c r="Y961" s="534"/>
      <c r="Z961" s="534"/>
      <c r="AA961" s="534"/>
    </row>
    <row r="962" spans="1:27" ht="14.25" customHeight="1">
      <c r="A962" s="654"/>
      <c r="B962" s="654"/>
      <c r="C962" s="534"/>
      <c r="D962" s="534"/>
      <c r="E962" s="534"/>
      <c r="F962" s="654"/>
      <c r="G962" s="654"/>
      <c r="H962" s="654"/>
      <c r="I962" s="654"/>
      <c r="J962" s="655"/>
      <c r="K962" s="654"/>
      <c r="L962" s="654"/>
      <c r="M962" s="534"/>
      <c r="N962" s="534"/>
      <c r="O962" s="534"/>
      <c r="P962" s="534"/>
      <c r="Q962" s="534"/>
      <c r="R962" s="534"/>
      <c r="S962" s="534"/>
      <c r="T962" s="534"/>
      <c r="U962" s="534"/>
      <c r="V962" s="534"/>
      <c r="W962" s="534"/>
      <c r="X962" s="534"/>
      <c r="Y962" s="534"/>
      <c r="Z962" s="534"/>
      <c r="AA962" s="534"/>
    </row>
    <row r="963" spans="1:27" ht="14.25" customHeight="1">
      <c r="A963" s="654"/>
      <c r="B963" s="654"/>
      <c r="C963" s="534"/>
      <c r="D963" s="534"/>
      <c r="E963" s="534"/>
      <c r="F963" s="654"/>
      <c r="G963" s="654"/>
      <c r="H963" s="654"/>
      <c r="I963" s="654"/>
      <c r="J963" s="655"/>
      <c r="K963" s="654"/>
      <c r="L963" s="654"/>
      <c r="M963" s="534"/>
      <c r="N963" s="534"/>
      <c r="O963" s="534"/>
      <c r="P963" s="534"/>
      <c r="Q963" s="534"/>
      <c r="R963" s="534"/>
      <c r="S963" s="534"/>
      <c r="T963" s="534"/>
      <c r="U963" s="534"/>
      <c r="V963" s="534"/>
      <c r="W963" s="534"/>
      <c r="X963" s="534"/>
      <c r="Y963" s="534"/>
      <c r="Z963" s="534"/>
      <c r="AA963" s="534"/>
    </row>
    <row r="964" spans="1:27" ht="14.25" customHeight="1">
      <c r="A964" s="654"/>
      <c r="B964" s="654"/>
      <c r="C964" s="534"/>
      <c r="D964" s="534"/>
      <c r="E964" s="534"/>
      <c r="F964" s="654"/>
      <c r="G964" s="654"/>
      <c r="H964" s="654"/>
      <c r="I964" s="654"/>
      <c r="J964" s="655"/>
      <c r="K964" s="654"/>
      <c r="L964" s="654"/>
      <c r="M964" s="534"/>
      <c r="N964" s="534"/>
      <c r="O964" s="534"/>
      <c r="P964" s="534"/>
      <c r="Q964" s="534"/>
      <c r="R964" s="534"/>
      <c r="S964" s="534"/>
      <c r="T964" s="534"/>
      <c r="U964" s="534"/>
      <c r="V964" s="534"/>
      <c r="W964" s="534"/>
      <c r="X964" s="534"/>
      <c r="Y964" s="534"/>
      <c r="Z964" s="534"/>
      <c r="AA964" s="534"/>
    </row>
    <row r="965" spans="1:27" ht="14.25" customHeight="1">
      <c r="A965" s="654"/>
      <c r="B965" s="654"/>
      <c r="C965" s="534"/>
      <c r="D965" s="534"/>
      <c r="E965" s="534"/>
      <c r="F965" s="654"/>
      <c r="G965" s="654"/>
      <c r="H965" s="654"/>
      <c r="I965" s="654"/>
      <c r="J965" s="655"/>
      <c r="K965" s="654"/>
      <c r="L965" s="654"/>
      <c r="M965" s="534"/>
      <c r="N965" s="534"/>
      <c r="O965" s="534"/>
      <c r="P965" s="534"/>
      <c r="Q965" s="534"/>
      <c r="R965" s="534"/>
      <c r="S965" s="534"/>
      <c r="T965" s="534"/>
      <c r="U965" s="534"/>
      <c r="V965" s="534"/>
      <c r="W965" s="534"/>
      <c r="X965" s="534"/>
      <c r="Y965" s="534"/>
      <c r="Z965" s="534"/>
      <c r="AA965" s="534"/>
    </row>
    <row r="966" spans="1:27" ht="14.25" customHeight="1">
      <c r="A966" s="654"/>
      <c r="B966" s="654"/>
      <c r="C966" s="534"/>
      <c r="D966" s="534"/>
      <c r="E966" s="534"/>
      <c r="F966" s="654"/>
      <c r="G966" s="654"/>
      <c r="H966" s="654"/>
      <c r="I966" s="654"/>
      <c r="J966" s="655"/>
      <c r="K966" s="654"/>
      <c r="L966" s="654"/>
      <c r="M966" s="534"/>
      <c r="N966" s="534"/>
      <c r="O966" s="534"/>
      <c r="P966" s="534"/>
      <c r="Q966" s="534"/>
      <c r="R966" s="534"/>
      <c r="S966" s="534"/>
      <c r="T966" s="534"/>
      <c r="U966" s="534"/>
      <c r="V966" s="534"/>
      <c r="W966" s="534"/>
      <c r="X966" s="534"/>
      <c r="Y966" s="534"/>
      <c r="Z966" s="534"/>
      <c r="AA966" s="534"/>
    </row>
    <row r="967" spans="1:27" ht="14.25" customHeight="1">
      <c r="A967" s="654"/>
      <c r="B967" s="654"/>
      <c r="C967" s="534"/>
      <c r="D967" s="534"/>
      <c r="E967" s="534"/>
      <c r="F967" s="654"/>
      <c r="G967" s="654"/>
      <c r="H967" s="654"/>
      <c r="I967" s="654"/>
      <c r="J967" s="655"/>
      <c r="K967" s="654"/>
      <c r="L967" s="654"/>
      <c r="M967" s="534"/>
      <c r="N967" s="534"/>
      <c r="O967" s="534"/>
      <c r="P967" s="534"/>
      <c r="Q967" s="534"/>
      <c r="R967" s="534"/>
      <c r="S967" s="534"/>
      <c r="T967" s="534"/>
      <c r="U967" s="534"/>
      <c r="V967" s="534"/>
      <c r="W967" s="534"/>
      <c r="X967" s="534"/>
      <c r="Y967" s="534"/>
      <c r="Z967" s="534"/>
      <c r="AA967" s="534"/>
    </row>
    <row r="968" spans="1:27" ht="14.25" customHeight="1">
      <c r="A968" s="654"/>
      <c r="B968" s="654"/>
      <c r="C968" s="534"/>
      <c r="D968" s="534"/>
      <c r="E968" s="534"/>
      <c r="F968" s="654"/>
      <c r="G968" s="654"/>
      <c r="H968" s="654"/>
      <c r="I968" s="654"/>
      <c r="J968" s="655"/>
      <c r="K968" s="654"/>
      <c r="L968" s="654"/>
      <c r="M968" s="534"/>
      <c r="N968" s="534"/>
      <c r="O968" s="534"/>
      <c r="P968" s="534"/>
      <c r="Q968" s="534"/>
      <c r="R968" s="534"/>
      <c r="S968" s="534"/>
      <c r="T968" s="534"/>
      <c r="U968" s="534"/>
      <c r="V968" s="534"/>
      <c r="W968" s="534"/>
      <c r="X968" s="534"/>
      <c r="Y968" s="534"/>
      <c r="Z968" s="534"/>
      <c r="AA968" s="534"/>
    </row>
    <row r="969" spans="1:27" ht="14.25" customHeight="1">
      <c r="A969" s="654"/>
      <c r="B969" s="654"/>
      <c r="C969" s="534"/>
      <c r="D969" s="534"/>
      <c r="E969" s="534"/>
      <c r="F969" s="654"/>
      <c r="G969" s="654"/>
      <c r="H969" s="654"/>
      <c r="I969" s="654"/>
      <c r="J969" s="655"/>
      <c r="K969" s="654"/>
      <c r="L969" s="654"/>
      <c r="M969" s="534"/>
      <c r="N969" s="534"/>
      <c r="O969" s="534"/>
      <c r="P969" s="534"/>
      <c r="Q969" s="534"/>
      <c r="R969" s="534"/>
      <c r="S969" s="534"/>
      <c r="T969" s="534"/>
      <c r="U969" s="534"/>
      <c r="V969" s="534"/>
      <c r="W969" s="534"/>
      <c r="X969" s="534"/>
      <c r="Y969" s="534"/>
      <c r="Z969" s="534"/>
      <c r="AA969" s="534"/>
    </row>
    <row r="970" spans="1:27" ht="14.25" customHeight="1">
      <c r="A970" s="654"/>
      <c r="B970" s="654"/>
      <c r="C970" s="534"/>
      <c r="D970" s="534"/>
      <c r="E970" s="534"/>
      <c r="F970" s="654"/>
      <c r="G970" s="654"/>
      <c r="H970" s="654"/>
      <c r="I970" s="654"/>
      <c r="J970" s="655"/>
      <c r="K970" s="654"/>
      <c r="L970" s="654"/>
      <c r="M970" s="534"/>
      <c r="N970" s="534"/>
      <c r="O970" s="534"/>
      <c r="P970" s="534"/>
      <c r="Q970" s="534"/>
      <c r="R970" s="534"/>
      <c r="S970" s="534"/>
      <c r="T970" s="534"/>
      <c r="U970" s="534"/>
      <c r="V970" s="534"/>
      <c r="W970" s="534"/>
      <c r="X970" s="534"/>
      <c r="Y970" s="534"/>
      <c r="Z970" s="534"/>
      <c r="AA970" s="534"/>
    </row>
    <row r="971" spans="1:27" ht="14.25" customHeight="1">
      <c r="A971" s="654"/>
      <c r="B971" s="654"/>
      <c r="C971" s="534"/>
      <c r="D971" s="534"/>
      <c r="E971" s="534"/>
      <c r="F971" s="654"/>
      <c r="G971" s="654"/>
      <c r="H971" s="654"/>
      <c r="I971" s="654"/>
      <c r="J971" s="655"/>
      <c r="K971" s="654"/>
      <c r="L971" s="654"/>
      <c r="M971" s="534"/>
      <c r="N971" s="534"/>
      <c r="O971" s="534"/>
      <c r="P971" s="534"/>
      <c r="Q971" s="534"/>
      <c r="R971" s="534"/>
      <c r="S971" s="534"/>
      <c r="T971" s="534"/>
      <c r="U971" s="534"/>
      <c r="V971" s="534"/>
      <c r="W971" s="534"/>
      <c r="X971" s="534"/>
      <c r="Y971" s="534"/>
      <c r="Z971" s="534"/>
      <c r="AA971" s="534"/>
    </row>
    <row r="972" spans="1:27" ht="14.25" customHeight="1">
      <c r="A972" s="654"/>
      <c r="B972" s="654"/>
      <c r="C972" s="534"/>
      <c r="D972" s="534"/>
      <c r="E972" s="534"/>
      <c r="F972" s="654"/>
      <c r="G972" s="654"/>
      <c r="H972" s="654"/>
      <c r="I972" s="654"/>
      <c r="J972" s="655"/>
      <c r="K972" s="654"/>
      <c r="L972" s="654"/>
      <c r="M972" s="534"/>
      <c r="N972" s="534"/>
      <c r="O972" s="534"/>
      <c r="P972" s="534"/>
      <c r="Q972" s="534"/>
      <c r="R972" s="534"/>
      <c r="S972" s="534"/>
      <c r="T972" s="534"/>
      <c r="U972" s="534"/>
      <c r="V972" s="534"/>
      <c r="W972" s="534"/>
      <c r="X972" s="534"/>
      <c r="Y972" s="534"/>
      <c r="Z972" s="534"/>
      <c r="AA972" s="534"/>
    </row>
    <row r="973" spans="1:27" ht="14.25" customHeight="1">
      <c r="A973" s="654"/>
      <c r="B973" s="654"/>
      <c r="C973" s="534"/>
      <c r="D973" s="534"/>
      <c r="E973" s="534"/>
      <c r="F973" s="654"/>
      <c r="G973" s="654"/>
      <c r="H973" s="654"/>
      <c r="I973" s="654"/>
      <c r="J973" s="655"/>
      <c r="K973" s="654"/>
      <c r="L973" s="654"/>
      <c r="M973" s="534"/>
      <c r="N973" s="534"/>
      <c r="O973" s="534"/>
      <c r="P973" s="534"/>
      <c r="Q973" s="534"/>
      <c r="R973" s="534"/>
      <c r="S973" s="534"/>
      <c r="T973" s="534"/>
      <c r="U973" s="534"/>
      <c r="V973" s="534"/>
      <c r="W973" s="534"/>
      <c r="X973" s="534"/>
      <c r="Y973" s="534"/>
      <c r="Z973" s="534"/>
      <c r="AA973" s="534"/>
    </row>
    <row r="974" spans="1:27" ht="14.25" customHeight="1">
      <c r="A974" s="654"/>
      <c r="B974" s="654"/>
      <c r="C974" s="534"/>
      <c r="D974" s="534"/>
      <c r="E974" s="534"/>
      <c r="F974" s="654"/>
      <c r="G974" s="654"/>
      <c r="H974" s="654"/>
      <c r="I974" s="654"/>
      <c r="J974" s="655"/>
      <c r="K974" s="654"/>
      <c r="L974" s="654"/>
      <c r="M974" s="534"/>
      <c r="N974" s="534"/>
      <c r="O974" s="534"/>
      <c r="P974" s="534"/>
      <c r="Q974" s="534"/>
      <c r="R974" s="534"/>
      <c r="S974" s="534"/>
      <c r="T974" s="534"/>
      <c r="U974" s="534"/>
      <c r="V974" s="534"/>
      <c r="W974" s="534"/>
      <c r="X974" s="534"/>
      <c r="Y974" s="534"/>
      <c r="Z974" s="534"/>
      <c r="AA974" s="534"/>
    </row>
    <row r="975" spans="1:27" ht="14.25" customHeight="1">
      <c r="A975" s="654"/>
      <c r="B975" s="654"/>
      <c r="C975" s="534"/>
      <c r="D975" s="534"/>
      <c r="E975" s="534"/>
      <c r="F975" s="654"/>
      <c r="G975" s="654"/>
      <c r="H975" s="654"/>
      <c r="I975" s="654"/>
      <c r="J975" s="655"/>
      <c r="K975" s="654"/>
      <c r="L975" s="654"/>
      <c r="M975" s="534"/>
      <c r="N975" s="534"/>
      <c r="O975" s="534"/>
      <c r="P975" s="534"/>
      <c r="Q975" s="534"/>
      <c r="R975" s="534"/>
      <c r="S975" s="534"/>
      <c r="T975" s="534"/>
      <c r="U975" s="534"/>
      <c r="V975" s="534"/>
      <c r="W975" s="534"/>
      <c r="X975" s="534"/>
      <c r="Y975" s="534"/>
      <c r="Z975" s="534"/>
      <c r="AA975" s="534"/>
    </row>
    <row r="976" spans="1:27" ht="14.25" customHeight="1">
      <c r="A976" s="654"/>
      <c r="B976" s="654"/>
      <c r="C976" s="534"/>
      <c r="D976" s="534"/>
      <c r="E976" s="534"/>
      <c r="F976" s="654"/>
      <c r="G976" s="654"/>
      <c r="H976" s="654"/>
      <c r="I976" s="654"/>
      <c r="J976" s="655"/>
      <c r="K976" s="654"/>
      <c r="L976" s="654"/>
      <c r="M976" s="534"/>
      <c r="N976" s="534"/>
      <c r="O976" s="534"/>
      <c r="P976" s="534"/>
      <c r="Q976" s="534"/>
      <c r="R976" s="534"/>
      <c r="S976" s="534"/>
      <c r="T976" s="534"/>
      <c r="U976" s="534"/>
      <c r="V976" s="534"/>
      <c r="W976" s="534"/>
      <c r="X976" s="534"/>
      <c r="Y976" s="534"/>
      <c r="Z976" s="534"/>
      <c r="AA976" s="534"/>
    </row>
    <row r="977" spans="1:27" ht="14.25" customHeight="1">
      <c r="A977" s="654"/>
      <c r="B977" s="654"/>
      <c r="C977" s="534"/>
      <c r="D977" s="534"/>
      <c r="E977" s="534"/>
      <c r="F977" s="654"/>
      <c r="G977" s="654"/>
      <c r="H977" s="654"/>
      <c r="I977" s="654"/>
      <c r="J977" s="655"/>
      <c r="K977" s="654"/>
      <c r="L977" s="654"/>
      <c r="M977" s="534"/>
      <c r="N977" s="534"/>
      <c r="O977" s="534"/>
      <c r="P977" s="534"/>
      <c r="Q977" s="534"/>
      <c r="R977" s="534"/>
      <c r="S977" s="534"/>
      <c r="T977" s="534"/>
      <c r="U977" s="534"/>
      <c r="V977" s="534"/>
      <c r="W977" s="534"/>
      <c r="X977" s="534"/>
      <c r="Y977" s="534"/>
      <c r="Z977" s="534"/>
      <c r="AA977" s="534"/>
    </row>
    <row r="978" spans="1:27" ht="14.25" customHeight="1">
      <c r="A978" s="654"/>
      <c r="B978" s="654"/>
      <c r="C978" s="534"/>
      <c r="D978" s="534"/>
      <c r="E978" s="534"/>
      <c r="F978" s="654"/>
      <c r="G978" s="654"/>
      <c r="H978" s="654"/>
      <c r="I978" s="654"/>
      <c r="J978" s="655"/>
      <c r="K978" s="654"/>
      <c r="L978" s="654"/>
      <c r="M978" s="534"/>
      <c r="N978" s="534"/>
      <c r="O978" s="534"/>
      <c r="P978" s="534"/>
      <c r="Q978" s="534"/>
      <c r="R978" s="534"/>
      <c r="S978" s="534"/>
      <c r="T978" s="534"/>
      <c r="U978" s="534"/>
      <c r="V978" s="534"/>
      <c r="W978" s="534"/>
      <c r="X978" s="534"/>
      <c r="Y978" s="534"/>
      <c r="Z978" s="534"/>
      <c r="AA978" s="534"/>
    </row>
    <row r="979" spans="1:27" ht="14.25" customHeight="1">
      <c r="A979" s="654"/>
      <c r="B979" s="654"/>
      <c r="C979" s="534"/>
      <c r="D979" s="534"/>
      <c r="E979" s="534"/>
      <c r="F979" s="654"/>
      <c r="G979" s="654"/>
      <c r="H979" s="654"/>
      <c r="I979" s="654"/>
      <c r="J979" s="655"/>
      <c r="K979" s="654"/>
      <c r="L979" s="654"/>
      <c r="M979" s="534"/>
      <c r="N979" s="534"/>
      <c r="O979" s="534"/>
      <c r="P979" s="534"/>
      <c r="Q979" s="534"/>
      <c r="R979" s="534"/>
      <c r="S979" s="534"/>
      <c r="T979" s="534"/>
      <c r="U979" s="534"/>
      <c r="V979" s="534"/>
      <c r="W979" s="534"/>
      <c r="X979" s="534"/>
      <c r="Y979" s="534"/>
      <c r="Z979" s="534"/>
      <c r="AA979" s="534"/>
    </row>
    <row r="980" spans="1:27" ht="14.25" customHeight="1">
      <c r="A980" s="654"/>
      <c r="B980" s="654"/>
      <c r="C980" s="534"/>
      <c r="D980" s="534"/>
      <c r="E980" s="534"/>
      <c r="F980" s="654"/>
      <c r="G980" s="654"/>
      <c r="H980" s="654"/>
      <c r="I980" s="654"/>
      <c r="J980" s="655"/>
      <c r="K980" s="654"/>
      <c r="L980" s="654"/>
      <c r="M980" s="534"/>
      <c r="N980" s="534"/>
      <c r="O980" s="534"/>
      <c r="P980" s="534"/>
      <c r="Q980" s="534"/>
      <c r="R980" s="534"/>
      <c r="S980" s="534"/>
      <c r="T980" s="534"/>
      <c r="U980" s="534"/>
      <c r="V980" s="534"/>
      <c r="W980" s="534"/>
      <c r="X980" s="534"/>
      <c r="Y980" s="534"/>
      <c r="Z980" s="534"/>
      <c r="AA980" s="534"/>
    </row>
    <row r="981" spans="1:27" ht="14.25" customHeight="1">
      <c r="A981" s="654"/>
      <c r="B981" s="654"/>
      <c r="C981" s="534"/>
      <c r="D981" s="534"/>
      <c r="E981" s="534"/>
      <c r="F981" s="654"/>
      <c r="G981" s="654"/>
      <c r="H981" s="654"/>
      <c r="I981" s="654"/>
      <c r="J981" s="655"/>
      <c r="K981" s="654"/>
      <c r="L981" s="654"/>
      <c r="M981" s="534"/>
      <c r="N981" s="534"/>
      <c r="O981" s="534"/>
      <c r="P981" s="534"/>
      <c r="Q981" s="534"/>
      <c r="R981" s="534"/>
      <c r="S981" s="534"/>
      <c r="T981" s="534"/>
      <c r="U981" s="534"/>
      <c r="V981" s="534"/>
      <c r="W981" s="534"/>
      <c r="X981" s="534"/>
      <c r="Y981" s="534"/>
      <c r="Z981" s="534"/>
      <c r="AA981" s="534"/>
    </row>
    <row r="982" spans="1:27" ht="14.25" customHeight="1">
      <c r="A982" s="654"/>
      <c r="B982" s="654"/>
      <c r="C982" s="534"/>
      <c r="D982" s="534"/>
      <c r="E982" s="534"/>
      <c r="F982" s="654"/>
      <c r="G982" s="654"/>
      <c r="H982" s="654"/>
      <c r="I982" s="654"/>
      <c r="J982" s="655"/>
      <c r="K982" s="654"/>
      <c r="L982" s="654"/>
      <c r="M982" s="534"/>
      <c r="N982" s="534"/>
      <c r="O982" s="534"/>
      <c r="P982" s="534"/>
      <c r="Q982" s="534"/>
      <c r="R982" s="534"/>
      <c r="S982" s="534"/>
      <c r="T982" s="534"/>
      <c r="U982" s="534"/>
      <c r="V982" s="534"/>
      <c r="W982" s="534"/>
      <c r="X982" s="534"/>
      <c r="Y982" s="534"/>
      <c r="Z982" s="534"/>
      <c r="AA982" s="534"/>
    </row>
    <row r="983" spans="1:27" ht="14.25" customHeight="1">
      <c r="A983" s="654"/>
      <c r="B983" s="654"/>
      <c r="C983" s="534"/>
      <c r="D983" s="534"/>
      <c r="E983" s="534"/>
      <c r="F983" s="654"/>
      <c r="G983" s="654"/>
      <c r="H983" s="654"/>
      <c r="I983" s="654"/>
      <c r="J983" s="655"/>
      <c r="K983" s="654"/>
      <c r="L983" s="654"/>
      <c r="M983" s="534"/>
      <c r="N983" s="534"/>
      <c r="O983" s="534"/>
      <c r="P983" s="534"/>
      <c r="Q983" s="534"/>
      <c r="R983" s="534"/>
      <c r="S983" s="534"/>
      <c r="T983" s="534"/>
      <c r="U983" s="534"/>
      <c r="V983" s="534"/>
      <c r="W983" s="534"/>
      <c r="X983" s="534"/>
      <c r="Y983" s="534"/>
      <c r="Z983" s="534"/>
      <c r="AA983" s="534"/>
    </row>
    <row r="984" spans="1:27" ht="14.25" customHeight="1">
      <c r="A984" s="654"/>
      <c r="B984" s="654"/>
      <c r="C984" s="534"/>
      <c r="D984" s="534"/>
      <c r="E984" s="534"/>
      <c r="F984" s="654"/>
      <c r="G984" s="654"/>
      <c r="H984" s="654"/>
      <c r="I984" s="654"/>
      <c r="J984" s="655"/>
      <c r="K984" s="654"/>
      <c r="L984" s="654"/>
      <c r="M984" s="534"/>
      <c r="N984" s="534"/>
      <c r="O984" s="534"/>
      <c r="P984" s="534"/>
      <c r="Q984" s="534"/>
      <c r="R984" s="534"/>
      <c r="S984" s="534"/>
      <c r="T984" s="534"/>
      <c r="U984" s="534"/>
      <c r="V984" s="534"/>
      <c r="W984" s="534"/>
      <c r="X984" s="534"/>
      <c r="Y984" s="534"/>
      <c r="Z984" s="534"/>
      <c r="AA984" s="534"/>
    </row>
    <row r="985" spans="1:27" ht="14.25" customHeight="1">
      <c r="A985" s="654"/>
      <c r="B985" s="654"/>
      <c r="C985" s="534"/>
      <c r="D985" s="534"/>
      <c r="E985" s="534"/>
      <c r="F985" s="654"/>
      <c r="G985" s="654"/>
      <c r="H985" s="654"/>
      <c r="I985" s="654"/>
      <c r="J985" s="655"/>
      <c r="K985" s="654"/>
      <c r="L985" s="654"/>
      <c r="M985" s="534"/>
      <c r="N985" s="534"/>
      <c r="O985" s="534"/>
      <c r="P985" s="534"/>
      <c r="Q985" s="534"/>
      <c r="R985" s="534"/>
      <c r="S985" s="534"/>
      <c r="T985" s="534"/>
      <c r="U985" s="534"/>
      <c r="V985" s="534"/>
      <c r="W985" s="534"/>
      <c r="X985" s="534"/>
      <c r="Y985" s="534"/>
      <c r="Z985" s="534"/>
      <c r="AA985" s="534"/>
    </row>
    <row r="986" spans="1:27" ht="14.25" customHeight="1">
      <c r="A986" s="654"/>
      <c r="B986" s="654"/>
      <c r="C986" s="534"/>
      <c r="D986" s="534"/>
      <c r="E986" s="534"/>
      <c r="F986" s="654"/>
      <c r="G986" s="654"/>
      <c r="H986" s="654"/>
      <c r="I986" s="654"/>
      <c r="J986" s="655"/>
      <c r="K986" s="654"/>
      <c r="L986" s="654"/>
      <c r="M986" s="534"/>
      <c r="N986" s="534"/>
      <c r="O986" s="534"/>
      <c r="P986" s="534"/>
      <c r="Q986" s="534"/>
      <c r="R986" s="534"/>
      <c r="S986" s="534"/>
      <c r="T986" s="534"/>
      <c r="U986" s="534"/>
      <c r="V986" s="534"/>
      <c r="W986" s="534"/>
      <c r="X986" s="534"/>
      <c r="Y986" s="534"/>
      <c r="Z986" s="534"/>
      <c r="AA986" s="534"/>
    </row>
    <row r="987" spans="1:27" ht="14.25" customHeight="1">
      <c r="A987" s="654"/>
      <c r="B987" s="654"/>
      <c r="C987" s="534"/>
      <c r="D987" s="534"/>
      <c r="E987" s="534"/>
      <c r="F987" s="654"/>
      <c r="G987" s="654"/>
      <c r="H987" s="654"/>
      <c r="I987" s="654"/>
      <c r="J987" s="655"/>
      <c r="K987" s="654"/>
      <c r="L987" s="654"/>
      <c r="M987" s="534"/>
      <c r="N987" s="534"/>
      <c r="O987" s="534"/>
      <c r="P987" s="534"/>
      <c r="Q987" s="534"/>
      <c r="R987" s="534"/>
      <c r="S987" s="534"/>
      <c r="T987" s="534"/>
      <c r="U987" s="534"/>
      <c r="V987" s="534"/>
      <c r="W987" s="534"/>
      <c r="X987" s="534"/>
      <c r="Y987" s="534"/>
      <c r="Z987" s="534"/>
      <c r="AA987" s="534"/>
    </row>
    <row r="988" spans="1:27" ht="14.25" customHeight="1">
      <c r="A988" s="654"/>
      <c r="B988" s="654"/>
      <c r="C988" s="534"/>
      <c r="D988" s="534"/>
      <c r="E988" s="534"/>
      <c r="F988" s="654"/>
      <c r="G988" s="654"/>
      <c r="H988" s="654"/>
      <c r="I988" s="654"/>
      <c r="J988" s="655"/>
      <c r="K988" s="654"/>
      <c r="L988" s="654"/>
      <c r="M988" s="534"/>
      <c r="N988" s="534"/>
      <c r="O988" s="534"/>
      <c r="P988" s="534"/>
      <c r="Q988" s="534"/>
      <c r="R988" s="534"/>
      <c r="S988" s="534"/>
      <c r="T988" s="534"/>
      <c r="U988" s="534"/>
      <c r="V988" s="534"/>
      <c r="W988" s="534"/>
      <c r="X988" s="534"/>
      <c r="Y988" s="534"/>
      <c r="Z988" s="534"/>
      <c r="AA988" s="534"/>
    </row>
    <row r="989" spans="1:27" ht="14.25" customHeight="1">
      <c r="A989" s="654"/>
      <c r="B989" s="654"/>
      <c r="C989" s="534"/>
      <c r="D989" s="534"/>
      <c r="E989" s="534"/>
      <c r="F989" s="654"/>
      <c r="G989" s="654"/>
      <c r="H989" s="654"/>
      <c r="I989" s="654"/>
      <c r="J989" s="655"/>
      <c r="K989" s="654"/>
      <c r="L989" s="654"/>
      <c r="M989" s="534"/>
      <c r="N989" s="534"/>
      <c r="O989" s="534"/>
      <c r="P989" s="534"/>
      <c r="Q989" s="534"/>
      <c r="R989" s="534"/>
      <c r="S989" s="534"/>
      <c r="T989" s="534"/>
      <c r="U989" s="534"/>
      <c r="V989" s="534"/>
      <c r="W989" s="534"/>
      <c r="X989" s="534"/>
      <c r="Y989" s="534"/>
      <c r="Z989" s="534"/>
      <c r="AA989" s="534"/>
    </row>
    <row r="990" spans="1:27" ht="14.25" customHeight="1">
      <c r="A990" s="654"/>
      <c r="B990" s="654"/>
      <c r="C990" s="534"/>
      <c r="D990" s="534"/>
      <c r="E990" s="534"/>
      <c r="F990" s="654"/>
      <c r="G990" s="654"/>
      <c r="H990" s="654"/>
      <c r="I990" s="654"/>
      <c r="J990" s="655"/>
      <c r="K990" s="654"/>
      <c r="L990" s="654"/>
      <c r="M990" s="534"/>
      <c r="N990" s="534"/>
      <c r="O990" s="534"/>
      <c r="P990" s="534"/>
      <c r="Q990" s="534"/>
      <c r="R990" s="534"/>
      <c r="S990" s="534"/>
      <c r="T990" s="534"/>
      <c r="U990" s="534"/>
      <c r="V990" s="534"/>
      <c r="W990" s="534"/>
      <c r="X990" s="534"/>
      <c r="Y990" s="534"/>
      <c r="Z990" s="534"/>
      <c r="AA990" s="534"/>
    </row>
  </sheetData>
  <mergeCells count="7">
    <mergeCell ref="P36:P38"/>
    <mergeCell ref="C111:G111"/>
    <mergeCell ref="B1:L1"/>
    <mergeCell ref="B2:L3"/>
    <mergeCell ref="B31:B33"/>
    <mergeCell ref="C31:C33"/>
    <mergeCell ref="B35:J35"/>
  </mergeCells>
  <pageMargins left="0.25" right="0.25" top="0.75" bottom="0.75" header="0" footer="0"/>
  <pageSetup paperSize="9" scale="73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918"/>
  <sheetViews>
    <sheetView workbookViewId="0"/>
  </sheetViews>
  <sheetFormatPr defaultColWidth="14.42578125" defaultRowHeight="15" customHeight="1"/>
  <cols>
    <col min="1" max="1" width="5.7109375" customWidth="1"/>
    <col min="2" max="2" width="19" customWidth="1"/>
    <col min="3" max="4" width="13.7109375" customWidth="1"/>
    <col min="5" max="5" width="10" customWidth="1"/>
    <col min="6" max="6" width="10.7109375" customWidth="1"/>
    <col min="7" max="7" width="13.5703125" customWidth="1"/>
    <col min="8" max="8" width="10.28515625" customWidth="1"/>
    <col min="9" max="9" width="8.85546875" customWidth="1"/>
    <col min="10" max="10" width="9.7109375" customWidth="1"/>
    <col min="11" max="13" width="10.5703125" customWidth="1"/>
    <col min="14" max="14" width="10.7109375" customWidth="1"/>
    <col min="15" max="15" width="14.85546875" customWidth="1"/>
    <col min="16" max="25" width="9.140625" customWidth="1"/>
  </cols>
  <sheetData>
    <row r="1" spans="1:25" ht="201.75" customHeight="1">
      <c r="A1" s="660"/>
      <c r="B1" s="661"/>
      <c r="C1" s="660"/>
      <c r="D1" s="660"/>
      <c r="E1" s="660"/>
      <c r="F1" s="905" t="s">
        <v>1227</v>
      </c>
      <c r="G1" s="723"/>
      <c r="H1" s="723"/>
      <c r="I1" s="723"/>
      <c r="J1" s="723"/>
      <c r="K1" s="723"/>
      <c r="L1" s="723"/>
      <c r="M1" s="723"/>
      <c r="N1" s="723"/>
      <c r="O1" s="723"/>
      <c r="P1" s="662"/>
      <c r="Q1" s="662"/>
      <c r="R1" s="662"/>
      <c r="S1" s="662"/>
      <c r="T1" s="662"/>
      <c r="U1" s="662"/>
      <c r="V1" s="662"/>
      <c r="W1" s="662"/>
      <c r="X1" s="662"/>
      <c r="Y1" s="662"/>
    </row>
    <row r="2" spans="1:25" ht="26.25" customHeight="1">
      <c r="A2" s="906" t="s">
        <v>1228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10"/>
      <c r="P2" s="662"/>
      <c r="Q2" s="662"/>
      <c r="R2" s="662"/>
      <c r="S2" s="662"/>
      <c r="T2" s="662"/>
      <c r="U2" s="662"/>
      <c r="V2" s="662"/>
      <c r="W2" s="662"/>
      <c r="X2" s="662"/>
      <c r="Y2" s="662"/>
    </row>
    <row r="3" spans="1:25" ht="43.5" customHeight="1">
      <c r="A3" s="907" t="s">
        <v>11</v>
      </c>
      <c r="B3" s="902" t="s">
        <v>12</v>
      </c>
      <c r="C3" s="902" t="s">
        <v>13</v>
      </c>
      <c r="D3" s="902" t="s">
        <v>14</v>
      </c>
      <c r="E3" s="902" t="s">
        <v>16</v>
      </c>
      <c r="F3" s="902" t="s">
        <v>557</v>
      </c>
      <c r="G3" s="902" t="s">
        <v>558</v>
      </c>
      <c r="H3" s="902" t="s">
        <v>1229</v>
      </c>
      <c r="I3" s="902" t="s">
        <v>559</v>
      </c>
      <c r="J3" s="902" t="s">
        <v>560</v>
      </c>
      <c r="K3" s="902" t="s">
        <v>19</v>
      </c>
      <c r="L3" s="911" t="s">
        <v>20</v>
      </c>
      <c r="M3" s="815"/>
      <c r="N3" s="902" t="s">
        <v>21</v>
      </c>
      <c r="O3" s="908" t="s">
        <v>22</v>
      </c>
      <c r="P3" s="660"/>
      <c r="Q3" s="660"/>
      <c r="R3" s="660"/>
      <c r="S3" s="660"/>
      <c r="T3" s="660"/>
      <c r="U3" s="660"/>
      <c r="V3" s="660"/>
      <c r="W3" s="660"/>
      <c r="X3" s="660"/>
      <c r="Y3" s="660"/>
    </row>
    <row r="4" spans="1:25" ht="22.5" customHeight="1">
      <c r="A4" s="831"/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663" t="s">
        <v>23</v>
      </c>
      <c r="M4" s="663" t="s">
        <v>24</v>
      </c>
      <c r="N4" s="732"/>
      <c r="O4" s="727"/>
      <c r="P4" s="660"/>
      <c r="Q4" s="660"/>
      <c r="R4" s="660"/>
      <c r="S4" s="660"/>
      <c r="T4" s="660"/>
      <c r="U4" s="660"/>
      <c r="V4" s="660"/>
      <c r="W4" s="660"/>
      <c r="X4" s="660"/>
      <c r="Y4" s="660"/>
    </row>
    <row r="5" spans="1:25" ht="12" customHeight="1">
      <c r="A5" s="909">
        <v>1</v>
      </c>
      <c r="B5" s="901" t="s">
        <v>140</v>
      </c>
      <c r="C5" s="901" t="s">
        <v>135</v>
      </c>
      <c r="D5" s="665" t="s">
        <v>137</v>
      </c>
      <c r="E5" s="665" t="s">
        <v>473</v>
      </c>
      <c r="F5" s="665" t="s">
        <v>30</v>
      </c>
      <c r="G5" s="666" t="s">
        <v>1230</v>
      </c>
      <c r="H5" s="667"/>
      <c r="I5" s="668">
        <v>37</v>
      </c>
      <c r="J5" s="664">
        <v>12</v>
      </c>
      <c r="K5" s="546">
        <v>13000</v>
      </c>
      <c r="L5" s="669">
        <v>1</v>
      </c>
      <c r="M5" s="546">
        <v>13000</v>
      </c>
      <c r="N5" s="670">
        <f t="shared" ref="N5:N27" si="0">L5*M5</f>
        <v>13000</v>
      </c>
      <c r="O5" s="904">
        <f>SUM(N5:N9)</f>
        <v>65000</v>
      </c>
      <c r="P5" s="662"/>
      <c r="Q5" s="662"/>
      <c r="R5" s="662"/>
      <c r="S5" s="662"/>
      <c r="T5" s="662"/>
      <c r="U5" s="662"/>
      <c r="V5" s="662"/>
      <c r="W5" s="662"/>
      <c r="X5" s="662"/>
      <c r="Y5" s="662"/>
    </row>
    <row r="6" spans="1:25" ht="12" customHeight="1">
      <c r="A6" s="772"/>
      <c r="B6" s="759"/>
      <c r="C6" s="759"/>
      <c r="D6" s="574" t="s">
        <v>137</v>
      </c>
      <c r="E6" s="903" t="s">
        <v>473</v>
      </c>
      <c r="F6" s="903" t="s">
        <v>30</v>
      </c>
      <c r="G6" s="903" t="s">
        <v>1231</v>
      </c>
      <c r="H6" s="671"/>
      <c r="I6" s="903">
        <v>30</v>
      </c>
      <c r="J6" s="903">
        <v>10</v>
      </c>
      <c r="K6" s="553">
        <v>13000</v>
      </c>
      <c r="L6" s="672">
        <v>1</v>
      </c>
      <c r="M6" s="553">
        <v>13000</v>
      </c>
      <c r="N6" s="673">
        <f t="shared" si="0"/>
        <v>13000</v>
      </c>
      <c r="O6" s="728"/>
      <c r="P6" s="662"/>
      <c r="Q6" s="662"/>
      <c r="R6" s="662"/>
      <c r="S6" s="662"/>
      <c r="T6" s="662"/>
      <c r="U6" s="662"/>
      <c r="V6" s="662"/>
      <c r="W6" s="662"/>
      <c r="X6" s="662"/>
      <c r="Y6" s="662"/>
    </row>
    <row r="7" spans="1:25" ht="12" customHeight="1">
      <c r="A7" s="772"/>
      <c r="B7" s="759"/>
      <c r="C7" s="759"/>
      <c r="D7" s="574" t="s">
        <v>137</v>
      </c>
      <c r="E7" s="759"/>
      <c r="F7" s="759"/>
      <c r="G7" s="759"/>
      <c r="H7" s="674"/>
      <c r="I7" s="759"/>
      <c r="J7" s="759"/>
      <c r="K7" s="553">
        <v>13000</v>
      </c>
      <c r="L7" s="672">
        <v>1</v>
      </c>
      <c r="M7" s="553">
        <v>13000</v>
      </c>
      <c r="N7" s="673">
        <f t="shared" si="0"/>
        <v>13000</v>
      </c>
      <c r="O7" s="728"/>
      <c r="P7" s="662"/>
      <c r="Q7" s="662"/>
      <c r="R7" s="662"/>
      <c r="S7" s="662"/>
      <c r="T7" s="662"/>
      <c r="U7" s="662"/>
      <c r="V7" s="662"/>
      <c r="W7" s="662"/>
      <c r="X7" s="662"/>
      <c r="Y7" s="662"/>
    </row>
    <row r="8" spans="1:25" ht="12" customHeight="1">
      <c r="A8" s="772"/>
      <c r="B8" s="759"/>
      <c r="C8" s="759"/>
      <c r="D8" s="574" t="s">
        <v>138</v>
      </c>
      <c r="E8" s="759"/>
      <c r="F8" s="759"/>
      <c r="G8" s="759"/>
      <c r="H8" s="671"/>
      <c r="I8" s="759"/>
      <c r="J8" s="759"/>
      <c r="K8" s="553">
        <v>13000</v>
      </c>
      <c r="L8" s="672">
        <v>1</v>
      </c>
      <c r="M8" s="553">
        <v>13000</v>
      </c>
      <c r="N8" s="673">
        <f t="shared" si="0"/>
        <v>13000</v>
      </c>
      <c r="O8" s="728"/>
      <c r="P8" s="662"/>
      <c r="Q8" s="662"/>
      <c r="R8" s="662"/>
      <c r="S8" s="662"/>
      <c r="T8" s="662"/>
      <c r="U8" s="662"/>
      <c r="V8" s="662"/>
      <c r="W8" s="662"/>
      <c r="X8" s="662"/>
      <c r="Y8" s="662"/>
    </row>
    <row r="9" spans="1:25" ht="12" customHeight="1">
      <c r="A9" s="773"/>
      <c r="B9" s="775"/>
      <c r="C9" s="775"/>
      <c r="D9" s="580" t="s">
        <v>136</v>
      </c>
      <c r="E9" s="775"/>
      <c r="F9" s="775"/>
      <c r="G9" s="775"/>
      <c r="H9" s="675"/>
      <c r="I9" s="775"/>
      <c r="J9" s="775"/>
      <c r="K9" s="562">
        <v>13000</v>
      </c>
      <c r="L9" s="676">
        <v>1</v>
      </c>
      <c r="M9" s="562">
        <v>13000</v>
      </c>
      <c r="N9" s="677">
        <f t="shared" si="0"/>
        <v>13000</v>
      </c>
      <c r="O9" s="740"/>
      <c r="P9" s="662"/>
      <c r="Q9" s="662"/>
      <c r="R9" s="662"/>
      <c r="S9" s="662"/>
      <c r="T9" s="662"/>
      <c r="U9" s="662"/>
      <c r="V9" s="662"/>
      <c r="W9" s="662"/>
      <c r="X9" s="662"/>
      <c r="Y9" s="662"/>
    </row>
    <row r="10" spans="1:25" ht="12" customHeight="1">
      <c r="A10" s="909">
        <v>2</v>
      </c>
      <c r="B10" s="901" t="s">
        <v>143</v>
      </c>
      <c r="C10" s="901" t="s">
        <v>135</v>
      </c>
      <c r="D10" s="665" t="s">
        <v>136</v>
      </c>
      <c r="E10" s="920" t="s">
        <v>473</v>
      </c>
      <c r="F10" s="901" t="s">
        <v>30</v>
      </c>
      <c r="G10" s="901" t="s">
        <v>1231</v>
      </c>
      <c r="H10" s="678"/>
      <c r="I10" s="901">
        <v>30</v>
      </c>
      <c r="J10" s="901">
        <v>15</v>
      </c>
      <c r="K10" s="546">
        <v>13000</v>
      </c>
      <c r="L10" s="669">
        <v>1</v>
      </c>
      <c r="M10" s="546">
        <v>13000</v>
      </c>
      <c r="N10" s="670">
        <f t="shared" si="0"/>
        <v>13000</v>
      </c>
      <c r="O10" s="904">
        <f>SUM(N10:N13)</f>
        <v>52000</v>
      </c>
      <c r="P10" s="662"/>
      <c r="Q10" s="662"/>
      <c r="R10" s="662"/>
      <c r="S10" s="662"/>
      <c r="T10" s="662"/>
      <c r="U10" s="662"/>
      <c r="V10" s="662"/>
      <c r="W10" s="662"/>
      <c r="X10" s="662"/>
      <c r="Y10" s="662"/>
    </row>
    <row r="11" spans="1:25" ht="12" customHeight="1">
      <c r="A11" s="772"/>
      <c r="B11" s="759"/>
      <c r="C11" s="759"/>
      <c r="D11" s="574" t="s">
        <v>138</v>
      </c>
      <c r="E11" s="721"/>
      <c r="F11" s="732"/>
      <c r="G11" s="732"/>
      <c r="H11" s="679"/>
      <c r="I11" s="732"/>
      <c r="J11" s="732"/>
      <c r="K11" s="553">
        <v>13000</v>
      </c>
      <c r="L11" s="672">
        <v>1</v>
      </c>
      <c r="M11" s="553">
        <v>13000</v>
      </c>
      <c r="N11" s="673">
        <f t="shared" si="0"/>
        <v>13000</v>
      </c>
      <c r="O11" s="728"/>
      <c r="P11" s="662"/>
      <c r="Q11" s="662"/>
      <c r="R11" s="662"/>
      <c r="S11" s="662"/>
      <c r="T11" s="662"/>
      <c r="U11" s="662"/>
      <c r="V11" s="662"/>
      <c r="W11" s="662"/>
      <c r="X11" s="662"/>
      <c r="Y11" s="662"/>
    </row>
    <row r="12" spans="1:25" ht="12" customHeight="1">
      <c r="A12" s="772"/>
      <c r="B12" s="759"/>
      <c r="C12" s="759"/>
      <c r="D12" s="574" t="s">
        <v>136</v>
      </c>
      <c r="E12" s="903" t="s">
        <v>473</v>
      </c>
      <c r="F12" s="903" t="s">
        <v>30</v>
      </c>
      <c r="G12" s="915" t="s">
        <v>1232</v>
      </c>
      <c r="H12" s="679"/>
      <c r="I12" s="903">
        <v>32</v>
      </c>
      <c r="J12" s="903">
        <v>16</v>
      </c>
      <c r="K12" s="553">
        <v>13000</v>
      </c>
      <c r="L12" s="672">
        <v>1</v>
      </c>
      <c r="M12" s="553">
        <v>13000</v>
      </c>
      <c r="N12" s="673">
        <f t="shared" si="0"/>
        <v>13000</v>
      </c>
      <c r="O12" s="728"/>
      <c r="P12" s="662"/>
      <c r="Q12" s="662"/>
      <c r="R12" s="662"/>
      <c r="S12" s="662"/>
      <c r="T12" s="662"/>
      <c r="U12" s="662"/>
      <c r="V12" s="662"/>
      <c r="W12" s="662"/>
      <c r="X12" s="662"/>
      <c r="Y12" s="662"/>
    </row>
    <row r="13" spans="1:25" ht="12" customHeight="1">
      <c r="A13" s="773"/>
      <c r="B13" s="775"/>
      <c r="C13" s="775"/>
      <c r="D13" s="580" t="s">
        <v>138</v>
      </c>
      <c r="E13" s="775"/>
      <c r="F13" s="775"/>
      <c r="G13" s="800"/>
      <c r="H13" s="680"/>
      <c r="I13" s="775"/>
      <c r="J13" s="775"/>
      <c r="K13" s="562">
        <v>13000</v>
      </c>
      <c r="L13" s="676">
        <v>1</v>
      </c>
      <c r="M13" s="562">
        <v>13000</v>
      </c>
      <c r="N13" s="677">
        <f t="shared" si="0"/>
        <v>13000</v>
      </c>
      <c r="O13" s="740"/>
      <c r="P13" s="662"/>
      <c r="Q13" s="662"/>
      <c r="R13" s="662"/>
      <c r="S13" s="662"/>
      <c r="T13" s="662"/>
      <c r="U13" s="662"/>
      <c r="V13" s="662"/>
      <c r="W13" s="662"/>
      <c r="X13" s="662"/>
      <c r="Y13" s="662"/>
    </row>
    <row r="14" spans="1:25" ht="12" customHeight="1">
      <c r="A14" s="909">
        <v>3</v>
      </c>
      <c r="B14" s="910" t="s">
        <v>144</v>
      </c>
      <c r="C14" s="901" t="s">
        <v>135</v>
      </c>
      <c r="D14" s="665" t="s">
        <v>137</v>
      </c>
      <c r="E14" s="901" t="s">
        <v>473</v>
      </c>
      <c r="F14" s="901" t="s">
        <v>30</v>
      </c>
      <c r="G14" s="910" t="s">
        <v>1230</v>
      </c>
      <c r="H14" s="681"/>
      <c r="I14" s="901">
        <v>37</v>
      </c>
      <c r="J14" s="901">
        <v>9</v>
      </c>
      <c r="K14" s="546">
        <v>13000</v>
      </c>
      <c r="L14" s="669">
        <v>1</v>
      </c>
      <c r="M14" s="546">
        <v>13000</v>
      </c>
      <c r="N14" s="670">
        <f t="shared" si="0"/>
        <v>13000</v>
      </c>
      <c r="O14" s="904">
        <f>N14+N15</f>
        <v>26000</v>
      </c>
      <c r="P14" s="662"/>
      <c r="Q14" s="662"/>
      <c r="R14" s="662"/>
      <c r="S14" s="662"/>
      <c r="T14" s="662"/>
      <c r="U14" s="662"/>
      <c r="V14" s="662"/>
      <c r="W14" s="662"/>
      <c r="X14" s="662"/>
      <c r="Y14" s="662"/>
    </row>
    <row r="15" spans="1:25" ht="12" customHeight="1">
      <c r="A15" s="773"/>
      <c r="B15" s="775"/>
      <c r="C15" s="775"/>
      <c r="D15" s="580" t="s">
        <v>136</v>
      </c>
      <c r="E15" s="775"/>
      <c r="F15" s="775"/>
      <c r="G15" s="775"/>
      <c r="H15" s="680"/>
      <c r="I15" s="775"/>
      <c r="J15" s="775"/>
      <c r="K15" s="562">
        <v>13000</v>
      </c>
      <c r="L15" s="676">
        <v>1</v>
      </c>
      <c r="M15" s="562">
        <v>13000</v>
      </c>
      <c r="N15" s="677">
        <f t="shared" si="0"/>
        <v>13000</v>
      </c>
      <c r="O15" s="740"/>
      <c r="P15" s="662"/>
      <c r="Q15" s="662"/>
      <c r="R15" s="662"/>
      <c r="S15" s="662"/>
      <c r="T15" s="662"/>
      <c r="U15" s="662"/>
      <c r="V15" s="662"/>
      <c r="W15" s="662"/>
      <c r="X15" s="662"/>
      <c r="Y15" s="662"/>
    </row>
    <row r="16" spans="1:25" ht="12" customHeight="1">
      <c r="A16" s="909">
        <v>4</v>
      </c>
      <c r="B16" s="918" t="s">
        <v>151</v>
      </c>
      <c r="C16" s="919" t="s">
        <v>135</v>
      </c>
      <c r="D16" s="666" t="s">
        <v>137</v>
      </c>
      <c r="E16" s="901" t="s">
        <v>473</v>
      </c>
      <c r="F16" s="901" t="s">
        <v>30</v>
      </c>
      <c r="G16" s="901" t="s">
        <v>1231</v>
      </c>
      <c r="H16" s="681"/>
      <c r="I16" s="901">
        <v>30</v>
      </c>
      <c r="J16" s="901">
        <v>15</v>
      </c>
      <c r="K16" s="546">
        <v>13000</v>
      </c>
      <c r="L16" s="669">
        <v>1</v>
      </c>
      <c r="M16" s="546">
        <v>13000</v>
      </c>
      <c r="N16" s="670">
        <f t="shared" si="0"/>
        <v>13000</v>
      </c>
      <c r="O16" s="904">
        <f>SUM(N16:N23)</f>
        <v>104000</v>
      </c>
      <c r="P16" s="662"/>
      <c r="Q16" s="662"/>
      <c r="R16" s="662"/>
      <c r="S16" s="662"/>
      <c r="T16" s="662"/>
      <c r="U16" s="662"/>
      <c r="V16" s="662"/>
      <c r="W16" s="662"/>
      <c r="X16" s="662"/>
      <c r="Y16" s="662"/>
    </row>
    <row r="17" spans="1:25" ht="12" customHeight="1">
      <c r="A17" s="772"/>
      <c r="B17" s="748"/>
      <c r="C17" s="748"/>
      <c r="D17" s="682" t="s">
        <v>136</v>
      </c>
      <c r="E17" s="759"/>
      <c r="F17" s="759"/>
      <c r="G17" s="732"/>
      <c r="H17" s="679"/>
      <c r="I17" s="732"/>
      <c r="J17" s="732"/>
      <c r="K17" s="553">
        <v>13000</v>
      </c>
      <c r="L17" s="672">
        <v>1</v>
      </c>
      <c r="M17" s="553">
        <v>13000</v>
      </c>
      <c r="N17" s="673">
        <f t="shared" si="0"/>
        <v>13000</v>
      </c>
      <c r="O17" s="728"/>
      <c r="P17" s="662"/>
      <c r="Q17" s="662"/>
      <c r="R17" s="662"/>
      <c r="S17" s="662"/>
      <c r="T17" s="662"/>
      <c r="U17" s="662"/>
      <c r="V17" s="662"/>
      <c r="W17" s="662"/>
      <c r="X17" s="662"/>
      <c r="Y17" s="662"/>
    </row>
    <row r="18" spans="1:25" ht="12" customHeight="1">
      <c r="A18" s="772"/>
      <c r="B18" s="748"/>
      <c r="C18" s="748"/>
      <c r="D18" s="682" t="s">
        <v>137</v>
      </c>
      <c r="E18" s="903" t="s">
        <v>473</v>
      </c>
      <c r="F18" s="903" t="s">
        <v>30</v>
      </c>
      <c r="G18" s="913" t="s">
        <v>1232</v>
      </c>
      <c r="H18" s="679"/>
      <c r="I18" s="903">
        <v>32</v>
      </c>
      <c r="J18" s="903">
        <v>16</v>
      </c>
      <c r="K18" s="553">
        <v>13000</v>
      </c>
      <c r="L18" s="672">
        <v>1</v>
      </c>
      <c r="M18" s="553">
        <v>13000</v>
      </c>
      <c r="N18" s="673">
        <f t="shared" si="0"/>
        <v>13000</v>
      </c>
      <c r="O18" s="728"/>
      <c r="P18" s="662"/>
      <c r="Q18" s="662"/>
      <c r="R18" s="662"/>
      <c r="S18" s="662"/>
      <c r="T18" s="662"/>
      <c r="U18" s="662"/>
      <c r="V18" s="662"/>
      <c r="W18" s="662"/>
      <c r="X18" s="662"/>
      <c r="Y18" s="662"/>
    </row>
    <row r="19" spans="1:25" ht="12" customHeight="1">
      <c r="A19" s="772"/>
      <c r="B19" s="748"/>
      <c r="C19" s="748"/>
      <c r="D19" s="682" t="s">
        <v>138</v>
      </c>
      <c r="E19" s="759"/>
      <c r="F19" s="759"/>
      <c r="G19" s="759"/>
      <c r="H19" s="679"/>
      <c r="I19" s="759"/>
      <c r="J19" s="759"/>
      <c r="K19" s="553">
        <v>13000</v>
      </c>
      <c r="L19" s="672">
        <v>1</v>
      </c>
      <c r="M19" s="553">
        <v>13000</v>
      </c>
      <c r="N19" s="673">
        <f t="shared" si="0"/>
        <v>13000</v>
      </c>
      <c r="O19" s="728"/>
      <c r="P19" s="662"/>
      <c r="Q19" s="662"/>
      <c r="R19" s="662"/>
      <c r="S19" s="662"/>
      <c r="T19" s="662"/>
      <c r="U19" s="662"/>
      <c r="V19" s="662"/>
      <c r="W19" s="662"/>
      <c r="X19" s="662"/>
      <c r="Y19" s="662"/>
    </row>
    <row r="20" spans="1:25" ht="12" customHeight="1">
      <c r="A20" s="772"/>
      <c r="B20" s="748"/>
      <c r="C20" s="748"/>
      <c r="D20" s="682" t="s">
        <v>138</v>
      </c>
      <c r="E20" s="759"/>
      <c r="F20" s="759"/>
      <c r="G20" s="759"/>
      <c r="H20" s="679"/>
      <c r="I20" s="759"/>
      <c r="J20" s="759"/>
      <c r="K20" s="553">
        <v>13000</v>
      </c>
      <c r="L20" s="672">
        <v>1</v>
      </c>
      <c r="M20" s="553">
        <v>13000</v>
      </c>
      <c r="N20" s="673">
        <f t="shared" si="0"/>
        <v>13000</v>
      </c>
      <c r="O20" s="728"/>
      <c r="P20" s="662"/>
      <c r="Q20" s="662"/>
      <c r="R20" s="662"/>
      <c r="S20" s="662"/>
      <c r="T20" s="662"/>
      <c r="U20" s="662"/>
      <c r="V20" s="662"/>
      <c r="W20" s="662"/>
      <c r="X20" s="662"/>
      <c r="Y20" s="662"/>
    </row>
    <row r="21" spans="1:25" ht="12" customHeight="1">
      <c r="A21" s="772"/>
      <c r="B21" s="748"/>
      <c r="C21" s="748"/>
      <c r="D21" s="683" t="s">
        <v>136</v>
      </c>
      <c r="E21" s="759"/>
      <c r="F21" s="759"/>
      <c r="G21" s="759"/>
      <c r="H21" s="679"/>
      <c r="I21" s="759"/>
      <c r="J21" s="759"/>
      <c r="K21" s="553">
        <v>13000</v>
      </c>
      <c r="L21" s="672">
        <v>1</v>
      </c>
      <c r="M21" s="553">
        <v>13000</v>
      </c>
      <c r="N21" s="673">
        <f t="shared" si="0"/>
        <v>13000</v>
      </c>
      <c r="O21" s="728"/>
      <c r="P21" s="662"/>
      <c r="Q21" s="662"/>
      <c r="R21" s="662"/>
      <c r="S21" s="662"/>
      <c r="T21" s="662"/>
      <c r="U21" s="662"/>
      <c r="V21" s="662"/>
      <c r="W21" s="662"/>
      <c r="X21" s="662"/>
      <c r="Y21" s="662"/>
    </row>
    <row r="22" spans="1:25" ht="12" customHeight="1">
      <c r="A22" s="772"/>
      <c r="B22" s="748"/>
      <c r="C22" s="748"/>
      <c r="D22" s="683" t="s">
        <v>136</v>
      </c>
      <c r="E22" s="759"/>
      <c r="F22" s="759"/>
      <c r="G22" s="759"/>
      <c r="H22" s="679"/>
      <c r="I22" s="759"/>
      <c r="J22" s="759"/>
      <c r="K22" s="553">
        <v>13000</v>
      </c>
      <c r="L22" s="672">
        <v>1</v>
      </c>
      <c r="M22" s="553">
        <v>13000</v>
      </c>
      <c r="N22" s="673">
        <f t="shared" si="0"/>
        <v>13000</v>
      </c>
      <c r="O22" s="728"/>
      <c r="P22" s="662"/>
      <c r="Q22" s="662"/>
      <c r="R22" s="662"/>
      <c r="S22" s="662"/>
      <c r="T22" s="662"/>
      <c r="U22" s="662"/>
      <c r="V22" s="662"/>
      <c r="W22" s="662"/>
      <c r="X22" s="662"/>
      <c r="Y22" s="662"/>
    </row>
    <row r="23" spans="1:25" ht="12" customHeight="1">
      <c r="A23" s="773"/>
      <c r="B23" s="800"/>
      <c r="C23" s="800"/>
      <c r="D23" s="684" t="s">
        <v>136</v>
      </c>
      <c r="E23" s="775"/>
      <c r="F23" s="775"/>
      <c r="G23" s="775"/>
      <c r="H23" s="680"/>
      <c r="I23" s="775"/>
      <c r="J23" s="775"/>
      <c r="K23" s="562">
        <v>13000</v>
      </c>
      <c r="L23" s="676">
        <v>1</v>
      </c>
      <c r="M23" s="562">
        <v>13000</v>
      </c>
      <c r="N23" s="677">
        <f t="shared" si="0"/>
        <v>13000</v>
      </c>
      <c r="O23" s="740"/>
      <c r="P23" s="662"/>
      <c r="Q23" s="662"/>
      <c r="R23" s="662"/>
      <c r="S23" s="662"/>
      <c r="T23" s="662"/>
      <c r="U23" s="662"/>
      <c r="V23" s="662"/>
      <c r="W23" s="662"/>
      <c r="X23" s="662"/>
      <c r="Y23" s="662"/>
    </row>
    <row r="24" spans="1:25" ht="12" customHeight="1">
      <c r="A24" s="909">
        <v>5</v>
      </c>
      <c r="B24" s="901" t="s">
        <v>143</v>
      </c>
      <c r="C24" s="916" t="s">
        <v>135</v>
      </c>
      <c r="D24" s="685" t="s">
        <v>136</v>
      </c>
      <c r="E24" s="916" t="s">
        <v>473</v>
      </c>
      <c r="F24" s="916" t="s">
        <v>30</v>
      </c>
      <c r="G24" s="914" t="s">
        <v>1231</v>
      </c>
      <c r="H24" s="686"/>
      <c r="I24" s="914">
        <v>37</v>
      </c>
      <c r="J24" s="914">
        <v>9</v>
      </c>
      <c r="K24" s="546">
        <v>13000</v>
      </c>
      <c r="L24" s="669">
        <v>1</v>
      </c>
      <c r="M24" s="546">
        <v>13000</v>
      </c>
      <c r="N24" s="670">
        <f t="shared" si="0"/>
        <v>13000</v>
      </c>
      <c r="O24" s="904">
        <f>SUM(N24:N27)</f>
        <v>52000</v>
      </c>
      <c r="P24" s="662"/>
      <c r="Q24" s="662"/>
      <c r="R24" s="662"/>
      <c r="S24" s="662"/>
      <c r="T24" s="662"/>
      <c r="U24" s="662"/>
      <c r="V24" s="662"/>
      <c r="W24" s="662"/>
      <c r="X24" s="662"/>
      <c r="Y24" s="662"/>
    </row>
    <row r="25" spans="1:25" ht="12" customHeight="1">
      <c r="A25" s="772"/>
      <c r="B25" s="759"/>
      <c r="C25" s="759"/>
      <c r="D25" s="687" t="s">
        <v>138</v>
      </c>
      <c r="E25" s="732"/>
      <c r="F25" s="732"/>
      <c r="G25" s="732"/>
      <c r="H25" s="688"/>
      <c r="I25" s="732"/>
      <c r="J25" s="732"/>
      <c r="K25" s="553">
        <v>13000</v>
      </c>
      <c r="L25" s="672">
        <v>1</v>
      </c>
      <c r="M25" s="553">
        <v>13000</v>
      </c>
      <c r="N25" s="673">
        <f t="shared" si="0"/>
        <v>13000</v>
      </c>
      <c r="O25" s="728"/>
      <c r="P25" s="662"/>
      <c r="Q25" s="662"/>
      <c r="R25" s="662"/>
      <c r="S25" s="662"/>
      <c r="T25" s="662"/>
      <c r="U25" s="662"/>
      <c r="V25" s="662"/>
      <c r="W25" s="662"/>
      <c r="X25" s="662"/>
      <c r="Y25" s="662"/>
    </row>
    <row r="26" spans="1:25" ht="12" customHeight="1">
      <c r="A26" s="772"/>
      <c r="B26" s="759"/>
      <c r="C26" s="759"/>
      <c r="D26" s="689" t="s">
        <v>136</v>
      </c>
      <c r="E26" s="917" t="s">
        <v>473</v>
      </c>
      <c r="F26" s="917" t="s">
        <v>30</v>
      </c>
      <c r="G26" s="915" t="s">
        <v>1232</v>
      </c>
      <c r="H26" s="679"/>
      <c r="I26" s="903">
        <v>32</v>
      </c>
      <c r="J26" s="903">
        <v>16</v>
      </c>
      <c r="K26" s="553">
        <v>13000</v>
      </c>
      <c r="L26" s="672">
        <v>1</v>
      </c>
      <c r="M26" s="553">
        <v>13000</v>
      </c>
      <c r="N26" s="673">
        <f t="shared" si="0"/>
        <v>13000</v>
      </c>
      <c r="O26" s="728"/>
      <c r="P26" s="662"/>
      <c r="Q26" s="662"/>
      <c r="R26" s="662"/>
      <c r="S26" s="662"/>
      <c r="T26" s="662"/>
      <c r="U26" s="662"/>
      <c r="V26" s="662"/>
      <c r="W26" s="662"/>
      <c r="X26" s="662"/>
      <c r="Y26" s="662"/>
    </row>
    <row r="27" spans="1:25" ht="12" customHeight="1">
      <c r="A27" s="773"/>
      <c r="B27" s="775"/>
      <c r="C27" s="775"/>
      <c r="D27" s="559" t="s">
        <v>138</v>
      </c>
      <c r="E27" s="775"/>
      <c r="F27" s="775"/>
      <c r="G27" s="800"/>
      <c r="H27" s="680"/>
      <c r="I27" s="775"/>
      <c r="J27" s="775"/>
      <c r="K27" s="562">
        <v>13000</v>
      </c>
      <c r="L27" s="676">
        <v>1</v>
      </c>
      <c r="M27" s="562">
        <v>13000</v>
      </c>
      <c r="N27" s="677">
        <f t="shared" si="0"/>
        <v>13000</v>
      </c>
      <c r="O27" s="740"/>
      <c r="P27" s="662"/>
      <c r="Q27" s="662"/>
      <c r="R27" s="662"/>
      <c r="S27" s="662"/>
      <c r="T27" s="662"/>
      <c r="U27" s="662"/>
      <c r="V27" s="662"/>
      <c r="W27" s="662"/>
      <c r="X27" s="662"/>
      <c r="Y27" s="662"/>
    </row>
    <row r="28" spans="1:25" ht="12" customHeight="1">
      <c r="A28" s="912" t="s">
        <v>297</v>
      </c>
      <c r="B28" s="809"/>
      <c r="C28" s="809"/>
      <c r="D28" s="809"/>
      <c r="E28" s="809"/>
      <c r="F28" s="809"/>
      <c r="G28" s="809"/>
      <c r="H28" s="809"/>
      <c r="I28" s="809"/>
      <c r="J28" s="809"/>
      <c r="K28" s="809"/>
      <c r="L28" s="809"/>
      <c r="M28" s="809"/>
      <c r="N28" s="810"/>
      <c r="O28" s="690">
        <f>SUM(O5:O27)</f>
        <v>299000</v>
      </c>
      <c r="P28" s="662"/>
      <c r="Q28" s="662"/>
      <c r="R28" s="662"/>
      <c r="S28" s="662"/>
      <c r="T28" s="662"/>
      <c r="U28" s="662"/>
      <c r="V28" s="662"/>
      <c r="W28" s="662"/>
      <c r="X28" s="662"/>
      <c r="Y28" s="662"/>
    </row>
    <row r="29" spans="1:25" ht="12" customHeight="1">
      <c r="A29" s="660"/>
      <c r="B29" s="661"/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660"/>
      <c r="N29" s="660"/>
      <c r="O29" s="660"/>
      <c r="P29" s="662"/>
      <c r="Q29" s="662"/>
      <c r="R29" s="662"/>
      <c r="S29" s="662"/>
      <c r="T29" s="662"/>
      <c r="U29" s="662"/>
      <c r="V29" s="662"/>
      <c r="W29" s="662"/>
      <c r="X29" s="662"/>
      <c r="Y29" s="662"/>
    </row>
    <row r="30" spans="1:25" ht="12" customHeight="1">
      <c r="A30" s="660"/>
      <c r="B30" s="661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2"/>
      <c r="Q30" s="662"/>
      <c r="R30" s="662"/>
      <c r="S30" s="662"/>
      <c r="T30" s="662"/>
      <c r="U30" s="662"/>
      <c r="V30" s="662"/>
      <c r="W30" s="662"/>
      <c r="X30" s="662"/>
      <c r="Y30" s="662"/>
    </row>
    <row r="31" spans="1:25" ht="12" customHeight="1">
      <c r="A31" s="660"/>
      <c r="B31" s="661"/>
      <c r="C31" s="660"/>
      <c r="D31" s="660"/>
      <c r="E31" s="660"/>
      <c r="F31" s="660"/>
      <c r="G31" s="660"/>
      <c r="H31" s="660"/>
      <c r="I31" s="660"/>
      <c r="J31" s="660"/>
      <c r="K31" s="660"/>
      <c r="L31" s="660"/>
      <c r="M31" s="660"/>
      <c r="N31" s="660"/>
      <c r="O31" s="660"/>
      <c r="P31" s="662"/>
      <c r="Q31" s="662"/>
      <c r="R31" s="662"/>
      <c r="S31" s="662"/>
      <c r="T31" s="662"/>
      <c r="U31" s="662"/>
      <c r="V31" s="662"/>
      <c r="W31" s="662"/>
      <c r="X31" s="662"/>
      <c r="Y31" s="662"/>
    </row>
    <row r="32" spans="1:25" ht="12" customHeight="1">
      <c r="A32" s="660"/>
      <c r="B32" s="661"/>
      <c r="C32" s="660"/>
      <c r="D32" s="660"/>
      <c r="E32" s="660"/>
      <c r="F32" s="660"/>
      <c r="G32" s="660"/>
      <c r="H32" s="660"/>
      <c r="I32" s="660"/>
      <c r="J32" s="660"/>
      <c r="K32" s="660"/>
      <c r="L32" s="660"/>
      <c r="M32" s="660"/>
      <c r="N32" s="660"/>
      <c r="O32" s="660"/>
      <c r="P32" s="662"/>
      <c r="Q32" s="662"/>
      <c r="R32" s="662"/>
      <c r="S32" s="662"/>
      <c r="T32" s="662"/>
      <c r="U32" s="662"/>
      <c r="V32" s="662"/>
      <c r="W32" s="662"/>
      <c r="X32" s="662"/>
      <c r="Y32" s="662"/>
    </row>
    <row r="33" spans="1:25" ht="12" customHeight="1">
      <c r="A33" s="660"/>
      <c r="B33" s="661"/>
      <c r="C33" s="660"/>
      <c r="D33" s="660"/>
      <c r="E33" s="660"/>
      <c r="F33" s="660"/>
      <c r="G33" s="660"/>
      <c r="H33" s="660"/>
      <c r="I33" s="660"/>
      <c r="J33" s="660"/>
      <c r="K33" s="660"/>
      <c r="L33" s="660"/>
      <c r="M33" s="660"/>
      <c r="N33" s="660"/>
      <c r="O33" s="660"/>
      <c r="P33" s="662"/>
      <c r="Q33" s="662"/>
      <c r="R33" s="662"/>
      <c r="S33" s="662"/>
      <c r="T33" s="662"/>
      <c r="U33" s="662"/>
      <c r="V33" s="662"/>
      <c r="W33" s="662"/>
      <c r="X33" s="662"/>
      <c r="Y33" s="662"/>
    </row>
    <row r="34" spans="1:25" ht="12" customHeight="1">
      <c r="A34" s="660"/>
      <c r="B34" s="661"/>
      <c r="C34" s="660"/>
      <c r="D34" s="660"/>
      <c r="E34" s="660"/>
      <c r="F34" s="660"/>
      <c r="G34" s="660"/>
      <c r="H34" s="660"/>
      <c r="I34" s="660"/>
      <c r="J34" s="660"/>
      <c r="K34" s="660"/>
      <c r="L34" s="660"/>
      <c r="M34" s="660"/>
      <c r="N34" s="660"/>
      <c r="O34" s="660"/>
      <c r="P34" s="662"/>
      <c r="Q34" s="662"/>
      <c r="R34" s="662"/>
      <c r="S34" s="662"/>
      <c r="T34" s="662"/>
      <c r="U34" s="662"/>
      <c r="V34" s="662"/>
      <c r="W34" s="662"/>
      <c r="X34" s="662"/>
      <c r="Y34" s="662"/>
    </row>
    <row r="35" spans="1:25" ht="12" customHeight="1">
      <c r="A35" s="660"/>
      <c r="B35" s="661"/>
      <c r="C35" s="660"/>
      <c r="D35" s="660"/>
      <c r="E35" s="660"/>
      <c r="F35" s="660"/>
      <c r="G35" s="660"/>
      <c r="H35" s="660"/>
      <c r="I35" s="660"/>
      <c r="J35" s="660"/>
      <c r="K35" s="660"/>
      <c r="L35" s="660"/>
      <c r="M35" s="660"/>
      <c r="N35" s="660"/>
      <c r="O35" s="660"/>
      <c r="P35" s="662"/>
      <c r="Q35" s="662"/>
      <c r="R35" s="662"/>
      <c r="S35" s="662"/>
      <c r="T35" s="662"/>
      <c r="U35" s="662"/>
      <c r="V35" s="662"/>
      <c r="W35" s="662"/>
      <c r="X35" s="662"/>
      <c r="Y35" s="662"/>
    </row>
    <row r="36" spans="1:25" ht="12" customHeight="1">
      <c r="A36" s="660"/>
      <c r="B36" s="661"/>
      <c r="C36" s="660"/>
      <c r="D36" s="660"/>
      <c r="E36" s="660"/>
      <c r="F36" s="660"/>
      <c r="G36" s="660"/>
      <c r="H36" s="660"/>
      <c r="I36" s="660"/>
      <c r="J36" s="660"/>
      <c r="K36" s="660"/>
      <c r="L36" s="660"/>
      <c r="M36" s="660"/>
      <c r="N36" s="660"/>
      <c r="O36" s="660"/>
      <c r="P36" s="662"/>
      <c r="Q36" s="662"/>
      <c r="R36" s="662"/>
      <c r="S36" s="662"/>
      <c r="T36" s="662"/>
      <c r="U36" s="662"/>
      <c r="V36" s="662"/>
      <c r="W36" s="662"/>
      <c r="X36" s="662"/>
      <c r="Y36" s="662"/>
    </row>
    <row r="37" spans="1:25" ht="12" customHeight="1">
      <c r="A37" s="660"/>
      <c r="B37" s="661"/>
      <c r="C37" s="660"/>
      <c r="D37" s="660"/>
      <c r="E37" s="660"/>
      <c r="F37" s="660"/>
      <c r="G37" s="660"/>
      <c r="H37" s="660"/>
      <c r="I37" s="660"/>
      <c r="J37" s="660"/>
      <c r="K37" s="660"/>
      <c r="L37" s="660"/>
      <c r="M37" s="660"/>
      <c r="N37" s="660"/>
      <c r="O37" s="660"/>
      <c r="P37" s="662"/>
      <c r="Q37" s="662"/>
      <c r="R37" s="662"/>
      <c r="S37" s="662"/>
      <c r="T37" s="662"/>
      <c r="U37" s="662"/>
      <c r="V37" s="662"/>
      <c r="W37" s="662"/>
      <c r="X37" s="662"/>
      <c r="Y37" s="662"/>
    </row>
    <row r="38" spans="1:25" ht="12" customHeight="1">
      <c r="A38" s="660"/>
      <c r="B38" s="661"/>
      <c r="C38" s="660"/>
      <c r="D38" s="660"/>
      <c r="E38" s="660"/>
      <c r="F38" s="660"/>
      <c r="G38" s="660"/>
      <c r="H38" s="660"/>
      <c r="I38" s="660"/>
      <c r="J38" s="660"/>
      <c r="K38" s="660"/>
      <c r="L38" s="660"/>
      <c r="M38" s="660"/>
      <c r="N38" s="660"/>
      <c r="O38" s="660"/>
      <c r="P38" s="662"/>
      <c r="Q38" s="662"/>
      <c r="R38" s="662"/>
      <c r="S38" s="662"/>
      <c r="T38" s="662"/>
      <c r="U38" s="662"/>
      <c r="V38" s="662"/>
      <c r="W38" s="662"/>
      <c r="X38" s="662"/>
      <c r="Y38" s="662"/>
    </row>
    <row r="39" spans="1:25" ht="12" customHeight="1">
      <c r="A39" s="660"/>
      <c r="B39" s="661"/>
      <c r="C39" s="660"/>
      <c r="D39" s="660"/>
      <c r="E39" s="660"/>
      <c r="F39" s="660"/>
      <c r="G39" s="660"/>
      <c r="H39" s="660"/>
      <c r="I39" s="660"/>
      <c r="J39" s="660"/>
      <c r="K39" s="660"/>
      <c r="L39" s="660"/>
      <c r="M39" s="660"/>
      <c r="N39" s="660"/>
      <c r="O39" s="660"/>
      <c r="P39" s="662"/>
      <c r="Q39" s="662"/>
      <c r="R39" s="662"/>
      <c r="S39" s="662"/>
      <c r="T39" s="662"/>
      <c r="U39" s="662"/>
      <c r="V39" s="662"/>
      <c r="W39" s="662"/>
      <c r="X39" s="662"/>
      <c r="Y39" s="662"/>
    </row>
    <row r="40" spans="1:25" ht="12" customHeight="1">
      <c r="A40" s="660"/>
      <c r="B40" s="661"/>
      <c r="C40" s="660"/>
      <c r="D40" s="660"/>
      <c r="E40" s="660"/>
      <c r="F40" s="660"/>
      <c r="G40" s="660"/>
      <c r="H40" s="660"/>
      <c r="I40" s="660"/>
      <c r="J40" s="660"/>
      <c r="K40" s="660"/>
      <c r="L40" s="660"/>
      <c r="M40" s="660"/>
      <c r="N40" s="660"/>
      <c r="O40" s="660"/>
      <c r="P40" s="662"/>
      <c r="Q40" s="662"/>
      <c r="R40" s="662"/>
      <c r="S40" s="662"/>
      <c r="T40" s="662"/>
      <c r="U40" s="662"/>
      <c r="V40" s="662"/>
      <c r="W40" s="662"/>
      <c r="X40" s="662"/>
      <c r="Y40" s="662"/>
    </row>
    <row r="41" spans="1:25" ht="12" customHeight="1">
      <c r="A41" s="660"/>
      <c r="B41" s="661"/>
      <c r="C41" s="660"/>
      <c r="D41" s="660"/>
      <c r="E41" s="660"/>
      <c r="F41" s="660"/>
      <c r="G41" s="660"/>
      <c r="H41" s="660"/>
      <c r="I41" s="660"/>
      <c r="J41" s="660"/>
      <c r="K41" s="660"/>
      <c r="L41" s="660"/>
      <c r="M41" s="660"/>
      <c r="N41" s="660"/>
      <c r="O41" s="660"/>
      <c r="P41" s="662"/>
      <c r="Q41" s="662"/>
      <c r="R41" s="662"/>
      <c r="S41" s="662"/>
      <c r="T41" s="662"/>
      <c r="U41" s="662"/>
      <c r="V41" s="662"/>
      <c r="W41" s="662"/>
      <c r="X41" s="662"/>
      <c r="Y41" s="662"/>
    </row>
    <row r="42" spans="1:25" ht="12" customHeight="1">
      <c r="A42" s="660"/>
      <c r="B42" s="661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2"/>
      <c r="Q42" s="662"/>
      <c r="R42" s="662"/>
      <c r="S42" s="662"/>
      <c r="T42" s="662"/>
      <c r="U42" s="662"/>
      <c r="V42" s="662"/>
      <c r="W42" s="662"/>
      <c r="X42" s="662"/>
      <c r="Y42" s="662"/>
    </row>
    <row r="43" spans="1:25" ht="12" customHeight="1">
      <c r="A43" s="660"/>
      <c r="B43" s="661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2"/>
      <c r="Q43" s="662"/>
      <c r="R43" s="662"/>
      <c r="S43" s="662"/>
      <c r="T43" s="662"/>
      <c r="U43" s="662"/>
      <c r="V43" s="662"/>
      <c r="W43" s="662"/>
      <c r="X43" s="662"/>
      <c r="Y43" s="662"/>
    </row>
    <row r="44" spans="1:25" ht="12" customHeight="1">
      <c r="A44" s="660"/>
      <c r="B44" s="661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2"/>
      <c r="Q44" s="662"/>
      <c r="R44" s="662"/>
      <c r="S44" s="662"/>
      <c r="T44" s="662"/>
      <c r="U44" s="662"/>
      <c r="V44" s="662"/>
      <c r="W44" s="662"/>
      <c r="X44" s="662"/>
      <c r="Y44" s="662"/>
    </row>
    <row r="45" spans="1:25" ht="12" customHeight="1">
      <c r="A45" s="660"/>
      <c r="B45" s="661"/>
      <c r="C45" s="660"/>
      <c r="D45" s="660"/>
      <c r="E45" s="660"/>
      <c r="F45" s="660"/>
      <c r="G45" s="660"/>
      <c r="H45" s="660"/>
      <c r="I45" s="660"/>
      <c r="J45" s="660"/>
      <c r="K45" s="660"/>
      <c r="L45" s="660"/>
      <c r="M45" s="660"/>
      <c r="N45" s="660"/>
      <c r="O45" s="660"/>
      <c r="P45" s="662"/>
      <c r="Q45" s="662"/>
      <c r="R45" s="662"/>
      <c r="S45" s="662"/>
      <c r="T45" s="662"/>
      <c r="U45" s="662"/>
      <c r="V45" s="662"/>
      <c r="W45" s="662"/>
      <c r="X45" s="662"/>
      <c r="Y45" s="662"/>
    </row>
    <row r="46" spans="1:25" ht="12" customHeight="1">
      <c r="A46" s="660"/>
      <c r="B46" s="661"/>
      <c r="C46" s="660"/>
      <c r="D46" s="660"/>
      <c r="E46" s="660"/>
      <c r="F46" s="660"/>
      <c r="G46" s="660"/>
      <c r="H46" s="660"/>
      <c r="I46" s="660"/>
      <c r="J46" s="660"/>
      <c r="K46" s="660"/>
      <c r="L46" s="660"/>
      <c r="M46" s="660"/>
      <c r="N46" s="660"/>
      <c r="O46" s="660"/>
      <c r="P46" s="662"/>
      <c r="Q46" s="662"/>
      <c r="R46" s="662"/>
      <c r="S46" s="662"/>
      <c r="T46" s="662"/>
      <c r="U46" s="662"/>
      <c r="V46" s="662"/>
      <c r="W46" s="662"/>
      <c r="X46" s="662"/>
      <c r="Y46" s="662"/>
    </row>
    <row r="47" spans="1:25" ht="12" customHeight="1">
      <c r="A47" s="660"/>
      <c r="B47" s="661"/>
      <c r="C47" s="660"/>
      <c r="D47" s="660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2"/>
      <c r="Q47" s="662"/>
      <c r="R47" s="662"/>
      <c r="S47" s="662"/>
      <c r="T47" s="662"/>
      <c r="U47" s="662"/>
      <c r="V47" s="662"/>
      <c r="W47" s="662"/>
      <c r="X47" s="662"/>
      <c r="Y47" s="662"/>
    </row>
    <row r="48" spans="1:25" ht="12" customHeight="1">
      <c r="A48" s="660"/>
      <c r="B48" s="661"/>
      <c r="C48" s="660"/>
      <c r="D48" s="660"/>
      <c r="E48" s="660"/>
      <c r="F48" s="660"/>
      <c r="G48" s="660"/>
      <c r="H48" s="660"/>
      <c r="I48" s="660"/>
      <c r="J48" s="660"/>
      <c r="K48" s="660"/>
      <c r="L48" s="660"/>
      <c r="M48" s="660"/>
      <c r="N48" s="660"/>
      <c r="O48" s="660"/>
      <c r="P48" s="662"/>
      <c r="Q48" s="662"/>
      <c r="R48" s="662"/>
      <c r="S48" s="662"/>
      <c r="T48" s="662"/>
      <c r="U48" s="662"/>
      <c r="V48" s="662"/>
      <c r="W48" s="662"/>
      <c r="X48" s="662"/>
      <c r="Y48" s="662"/>
    </row>
    <row r="49" spans="1:25" ht="12" customHeight="1">
      <c r="A49" s="660"/>
      <c r="B49" s="661"/>
      <c r="C49" s="660"/>
      <c r="D49" s="660"/>
      <c r="E49" s="660"/>
      <c r="F49" s="660"/>
      <c r="G49" s="660"/>
      <c r="H49" s="660"/>
      <c r="I49" s="660"/>
      <c r="J49" s="660"/>
      <c r="K49" s="660"/>
      <c r="L49" s="660"/>
      <c r="M49" s="660"/>
      <c r="N49" s="660"/>
      <c r="O49" s="660"/>
      <c r="P49" s="662"/>
      <c r="Q49" s="662"/>
      <c r="R49" s="662"/>
      <c r="S49" s="662"/>
      <c r="T49" s="662"/>
      <c r="U49" s="662"/>
      <c r="V49" s="662"/>
      <c r="W49" s="662"/>
      <c r="X49" s="662"/>
      <c r="Y49" s="662"/>
    </row>
    <row r="50" spans="1:25" ht="12" customHeight="1">
      <c r="A50" s="660"/>
      <c r="B50" s="661"/>
      <c r="C50" s="660"/>
      <c r="D50" s="660"/>
      <c r="E50" s="660"/>
      <c r="F50" s="660"/>
      <c r="G50" s="660"/>
      <c r="H50" s="660"/>
      <c r="I50" s="660"/>
      <c r="J50" s="660"/>
      <c r="K50" s="660"/>
      <c r="L50" s="660"/>
      <c r="M50" s="660"/>
      <c r="N50" s="660"/>
      <c r="O50" s="660"/>
      <c r="P50" s="662"/>
      <c r="Q50" s="662"/>
      <c r="R50" s="662"/>
      <c r="S50" s="662"/>
      <c r="T50" s="662"/>
      <c r="U50" s="662"/>
      <c r="V50" s="662"/>
      <c r="W50" s="662"/>
      <c r="X50" s="662"/>
      <c r="Y50" s="662"/>
    </row>
    <row r="51" spans="1:25" ht="12" customHeight="1">
      <c r="A51" s="660"/>
      <c r="B51" s="661"/>
      <c r="C51" s="660"/>
      <c r="D51" s="660"/>
      <c r="E51" s="660"/>
      <c r="F51" s="660"/>
      <c r="G51" s="660"/>
      <c r="H51" s="660"/>
      <c r="I51" s="660"/>
      <c r="J51" s="660"/>
      <c r="K51" s="660"/>
      <c r="L51" s="660"/>
      <c r="M51" s="660"/>
      <c r="N51" s="660"/>
      <c r="O51" s="660"/>
      <c r="P51" s="662"/>
      <c r="Q51" s="662"/>
      <c r="R51" s="662"/>
      <c r="S51" s="662"/>
      <c r="T51" s="662"/>
      <c r="U51" s="662"/>
      <c r="V51" s="662"/>
      <c r="W51" s="662"/>
      <c r="X51" s="662"/>
      <c r="Y51" s="662"/>
    </row>
    <row r="52" spans="1:25" ht="12" customHeight="1">
      <c r="A52" s="660"/>
      <c r="B52" s="661"/>
      <c r="C52" s="660"/>
      <c r="D52" s="660"/>
      <c r="E52" s="660"/>
      <c r="F52" s="660"/>
      <c r="G52" s="660"/>
      <c r="H52" s="660"/>
      <c r="I52" s="660"/>
      <c r="J52" s="660"/>
      <c r="K52" s="660"/>
      <c r="L52" s="660"/>
      <c r="M52" s="660"/>
      <c r="N52" s="660"/>
      <c r="O52" s="660"/>
      <c r="P52" s="662"/>
      <c r="Q52" s="662"/>
      <c r="R52" s="662"/>
      <c r="S52" s="662"/>
      <c r="T52" s="662"/>
      <c r="U52" s="662"/>
      <c r="V52" s="662"/>
      <c r="W52" s="662"/>
      <c r="X52" s="662"/>
      <c r="Y52" s="662"/>
    </row>
    <row r="53" spans="1:25" ht="12" customHeight="1">
      <c r="A53" s="660"/>
      <c r="B53" s="661"/>
      <c r="C53" s="660"/>
      <c r="D53" s="660"/>
      <c r="E53" s="660"/>
      <c r="F53" s="660"/>
      <c r="G53" s="660"/>
      <c r="H53" s="660"/>
      <c r="I53" s="660"/>
      <c r="J53" s="660"/>
      <c r="K53" s="660"/>
      <c r="L53" s="660"/>
      <c r="M53" s="660"/>
      <c r="N53" s="660"/>
      <c r="O53" s="660"/>
      <c r="P53" s="662"/>
      <c r="Q53" s="662"/>
      <c r="R53" s="662"/>
      <c r="S53" s="662"/>
      <c r="T53" s="662"/>
      <c r="U53" s="662"/>
      <c r="V53" s="662"/>
      <c r="W53" s="662"/>
      <c r="X53" s="662"/>
      <c r="Y53" s="662"/>
    </row>
    <row r="54" spans="1:25" ht="12" customHeight="1">
      <c r="A54" s="660"/>
      <c r="B54" s="661"/>
      <c r="C54" s="660"/>
      <c r="D54" s="660"/>
      <c r="E54" s="660"/>
      <c r="F54" s="660"/>
      <c r="G54" s="660"/>
      <c r="H54" s="660"/>
      <c r="I54" s="660"/>
      <c r="J54" s="660"/>
      <c r="K54" s="660"/>
      <c r="L54" s="660"/>
      <c r="M54" s="660"/>
      <c r="N54" s="660"/>
      <c r="O54" s="660"/>
      <c r="P54" s="662"/>
      <c r="Q54" s="662"/>
      <c r="R54" s="662"/>
      <c r="S54" s="662"/>
      <c r="T54" s="662"/>
      <c r="U54" s="662"/>
      <c r="V54" s="662"/>
      <c r="W54" s="662"/>
      <c r="X54" s="662"/>
      <c r="Y54" s="662"/>
    </row>
    <row r="55" spans="1:25" ht="12" customHeight="1">
      <c r="A55" s="660"/>
      <c r="B55" s="661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2"/>
      <c r="Q55" s="662"/>
      <c r="R55" s="662"/>
      <c r="S55" s="662"/>
      <c r="T55" s="662"/>
      <c r="U55" s="662"/>
      <c r="V55" s="662"/>
      <c r="W55" s="662"/>
      <c r="X55" s="662"/>
      <c r="Y55" s="662"/>
    </row>
    <row r="56" spans="1:25" ht="12" customHeight="1">
      <c r="A56" s="660"/>
      <c r="B56" s="661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2"/>
      <c r="Q56" s="662"/>
      <c r="R56" s="662"/>
      <c r="S56" s="662"/>
      <c r="T56" s="662"/>
      <c r="U56" s="662"/>
      <c r="V56" s="662"/>
      <c r="W56" s="662"/>
      <c r="X56" s="662"/>
      <c r="Y56" s="662"/>
    </row>
    <row r="57" spans="1:25" ht="12" customHeight="1">
      <c r="A57" s="660"/>
      <c r="B57" s="661"/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2"/>
      <c r="Q57" s="662"/>
      <c r="R57" s="662"/>
      <c r="S57" s="662"/>
      <c r="T57" s="662"/>
      <c r="U57" s="662"/>
      <c r="V57" s="662"/>
      <c r="W57" s="662"/>
      <c r="X57" s="662"/>
      <c r="Y57" s="662"/>
    </row>
    <row r="58" spans="1:25" ht="12" customHeight="1">
      <c r="A58" s="660"/>
      <c r="B58" s="661"/>
      <c r="C58" s="660"/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0"/>
      <c r="O58" s="660"/>
      <c r="P58" s="662"/>
      <c r="Q58" s="662"/>
      <c r="R58" s="662"/>
      <c r="S58" s="662"/>
      <c r="T58" s="662"/>
      <c r="U58" s="662"/>
      <c r="V58" s="662"/>
      <c r="W58" s="662"/>
      <c r="X58" s="662"/>
      <c r="Y58" s="662"/>
    </row>
    <row r="59" spans="1:25" ht="12" customHeight="1">
      <c r="A59" s="660"/>
      <c r="B59" s="661"/>
      <c r="C59" s="660"/>
      <c r="D59" s="660"/>
      <c r="E59" s="660"/>
      <c r="F59" s="660"/>
      <c r="G59" s="660"/>
      <c r="H59" s="660"/>
      <c r="I59" s="660"/>
      <c r="J59" s="660"/>
      <c r="K59" s="660"/>
      <c r="L59" s="660"/>
      <c r="M59" s="660"/>
      <c r="N59" s="660"/>
      <c r="O59" s="660"/>
      <c r="P59" s="662"/>
      <c r="Q59" s="662"/>
      <c r="R59" s="662"/>
      <c r="S59" s="662"/>
      <c r="T59" s="662"/>
      <c r="U59" s="662"/>
      <c r="V59" s="662"/>
      <c r="W59" s="662"/>
      <c r="X59" s="662"/>
      <c r="Y59" s="662"/>
    </row>
    <row r="60" spans="1:25" ht="12" customHeight="1">
      <c r="A60" s="660"/>
      <c r="B60" s="661"/>
      <c r="C60" s="660"/>
      <c r="D60" s="660"/>
      <c r="E60" s="660"/>
      <c r="F60" s="660"/>
      <c r="G60" s="660"/>
      <c r="H60" s="660"/>
      <c r="I60" s="660"/>
      <c r="J60" s="660"/>
      <c r="K60" s="660"/>
      <c r="L60" s="660"/>
      <c r="M60" s="660"/>
      <c r="N60" s="660"/>
      <c r="O60" s="660"/>
      <c r="P60" s="662"/>
      <c r="Q60" s="662"/>
      <c r="R60" s="662"/>
      <c r="S60" s="662"/>
      <c r="T60" s="662"/>
      <c r="U60" s="662"/>
      <c r="V60" s="662"/>
      <c r="W60" s="662"/>
      <c r="X60" s="662"/>
      <c r="Y60" s="662"/>
    </row>
    <row r="61" spans="1:25" ht="12" customHeight="1">
      <c r="A61" s="660"/>
      <c r="B61" s="661"/>
      <c r="C61" s="660"/>
      <c r="D61" s="660"/>
      <c r="E61" s="660"/>
      <c r="F61" s="660"/>
      <c r="G61" s="660"/>
      <c r="H61" s="660"/>
      <c r="I61" s="660"/>
      <c r="J61" s="660"/>
      <c r="K61" s="660"/>
      <c r="L61" s="660"/>
      <c r="M61" s="660"/>
      <c r="N61" s="660"/>
      <c r="O61" s="660"/>
      <c r="P61" s="662"/>
      <c r="Q61" s="662"/>
      <c r="R61" s="662"/>
      <c r="S61" s="662"/>
      <c r="T61" s="662"/>
      <c r="U61" s="662"/>
      <c r="V61" s="662"/>
      <c r="W61" s="662"/>
      <c r="X61" s="662"/>
      <c r="Y61" s="662"/>
    </row>
    <row r="62" spans="1:25" ht="12" customHeight="1">
      <c r="A62" s="660"/>
      <c r="B62" s="661"/>
      <c r="C62" s="660"/>
      <c r="D62" s="660"/>
      <c r="E62" s="660"/>
      <c r="F62" s="660"/>
      <c r="G62" s="660"/>
      <c r="H62" s="660"/>
      <c r="I62" s="660"/>
      <c r="J62" s="660"/>
      <c r="K62" s="660"/>
      <c r="L62" s="660"/>
      <c r="M62" s="660"/>
      <c r="N62" s="660"/>
      <c r="O62" s="660"/>
      <c r="P62" s="662"/>
      <c r="Q62" s="662"/>
      <c r="R62" s="662"/>
      <c r="S62" s="662"/>
      <c r="T62" s="662"/>
      <c r="U62" s="662"/>
      <c r="V62" s="662"/>
      <c r="W62" s="662"/>
      <c r="X62" s="662"/>
      <c r="Y62" s="662"/>
    </row>
    <row r="63" spans="1:25" ht="12" customHeight="1">
      <c r="A63" s="660"/>
      <c r="B63" s="661"/>
      <c r="C63" s="660"/>
      <c r="D63" s="660"/>
      <c r="E63" s="660"/>
      <c r="F63" s="660"/>
      <c r="G63" s="660"/>
      <c r="H63" s="660"/>
      <c r="I63" s="660"/>
      <c r="J63" s="660"/>
      <c r="K63" s="660"/>
      <c r="L63" s="660"/>
      <c r="M63" s="660"/>
      <c r="N63" s="660"/>
      <c r="O63" s="660"/>
      <c r="P63" s="662"/>
      <c r="Q63" s="662"/>
      <c r="R63" s="662"/>
      <c r="S63" s="662"/>
      <c r="T63" s="662"/>
      <c r="U63" s="662"/>
      <c r="V63" s="662"/>
      <c r="W63" s="662"/>
      <c r="X63" s="662"/>
      <c r="Y63" s="662"/>
    </row>
    <row r="64" spans="1:25" ht="12" customHeight="1">
      <c r="A64" s="660"/>
      <c r="B64" s="661"/>
      <c r="C64" s="660"/>
      <c r="D64" s="660"/>
      <c r="E64" s="660"/>
      <c r="F64" s="660"/>
      <c r="G64" s="660"/>
      <c r="H64" s="660"/>
      <c r="I64" s="660"/>
      <c r="J64" s="660"/>
      <c r="K64" s="660"/>
      <c r="L64" s="660"/>
      <c r="M64" s="660"/>
      <c r="N64" s="660"/>
      <c r="O64" s="660"/>
      <c r="P64" s="662"/>
      <c r="Q64" s="662"/>
      <c r="R64" s="662"/>
      <c r="S64" s="662"/>
      <c r="T64" s="662"/>
      <c r="U64" s="662"/>
      <c r="V64" s="662"/>
      <c r="W64" s="662"/>
      <c r="X64" s="662"/>
      <c r="Y64" s="662"/>
    </row>
    <row r="65" spans="1:25" ht="12" customHeight="1">
      <c r="A65" s="660"/>
      <c r="B65" s="661"/>
      <c r="C65" s="660"/>
      <c r="D65" s="660"/>
      <c r="E65" s="660"/>
      <c r="F65" s="660"/>
      <c r="G65" s="660"/>
      <c r="H65" s="660"/>
      <c r="I65" s="660"/>
      <c r="J65" s="660"/>
      <c r="K65" s="660"/>
      <c r="L65" s="660"/>
      <c r="M65" s="660"/>
      <c r="N65" s="660"/>
      <c r="O65" s="660"/>
      <c r="P65" s="662"/>
      <c r="Q65" s="662"/>
      <c r="R65" s="662"/>
      <c r="S65" s="662"/>
      <c r="T65" s="662"/>
      <c r="U65" s="662"/>
      <c r="V65" s="662"/>
      <c r="W65" s="662"/>
      <c r="X65" s="662"/>
      <c r="Y65" s="662"/>
    </row>
    <row r="66" spans="1:25" ht="12" customHeight="1">
      <c r="A66" s="660"/>
      <c r="B66" s="661"/>
      <c r="C66" s="660"/>
      <c r="D66" s="660"/>
      <c r="E66" s="660"/>
      <c r="F66" s="660"/>
      <c r="G66" s="660"/>
      <c r="H66" s="660"/>
      <c r="I66" s="660"/>
      <c r="J66" s="660"/>
      <c r="K66" s="660"/>
      <c r="L66" s="660"/>
      <c r="M66" s="660"/>
      <c r="N66" s="660"/>
      <c r="O66" s="660"/>
      <c r="P66" s="662"/>
      <c r="Q66" s="662"/>
      <c r="R66" s="662"/>
      <c r="S66" s="662"/>
      <c r="T66" s="662"/>
      <c r="U66" s="662"/>
      <c r="V66" s="662"/>
      <c r="W66" s="662"/>
      <c r="X66" s="662"/>
      <c r="Y66" s="662"/>
    </row>
    <row r="67" spans="1:25" ht="12" customHeight="1">
      <c r="A67" s="660"/>
      <c r="B67" s="661"/>
      <c r="C67" s="660"/>
      <c r="D67" s="660"/>
      <c r="E67" s="660"/>
      <c r="F67" s="660"/>
      <c r="G67" s="660"/>
      <c r="H67" s="660"/>
      <c r="I67" s="660"/>
      <c r="J67" s="660"/>
      <c r="K67" s="660"/>
      <c r="L67" s="660"/>
      <c r="M67" s="660"/>
      <c r="N67" s="660"/>
      <c r="O67" s="660"/>
      <c r="P67" s="662"/>
      <c r="Q67" s="662"/>
      <c r="R67" s="662"/>
      <c r="S67" s="662"/>
      <c r="T67" s="662"/>
      <c r="U67" s="662"/>
      <c r="V67" s="662"/>
      <c r="W67" s="662"/>
      <c r="X67" s="662"/>
      <c r="Y67" s="662"/>
    </row>
    <row r="68" spans="1:25" ht="12" customHeight="1">
      <c r="A68" s="660"/>
      <c r="B68" s="661"/>
      <c r="C68" s="660"/>
      <c r="D68" s="660"/>
      <c r="E68" s="660"/>
      <c r="F68" s="660"/>
      <c r="G68" s="660"/>
      <c r="H68" s="660"/>
      <c r="I68" s="660"/>
      <c r="J68" s="660"/>
      <c r="K68" s="660"/>
      <c r="L68" s="660"/>
      <c r="M68" s="660"/>
      <c r="N68" s="660"/>
      <c r="O68" s="660"/>
      <c r="P68" s="662"/>
      <c r="Q68" s="662"/>
      <c r="R68" s="662"/>
      <c r="S68" s="662"/>
      <c r="T68" s="662"/>
      <c r="U68" s="662"/>
      <c r="V68" s="662"/>
      <c r="W68" s="662"/>
      <c r="X68" s="662"/>
      <c r="Y68" s="662"/>
    </row>
    <row r="69" spans="1:25" ht="12" customHeight="1">
      <c r="A69" s="660"/>
      <c r="B69" s="661"/>
      <c r="C69" s="660"/>
      <c r="D69" s="660"/>
      <c r="E69" s="660"/>
      <c r="F69" s="660"/>
      <c r="G69" s="660"/>
      <c r="H69" s="660"/>
      <c r="I69" s="660"/>
      <c r="J69" s="660"/>
      <c r="K69" s="660"/>
      <c r="L69" s="660"/>
      <c r="M69" s="660"/>
      <c r="N69" s="660"/>
      <c r="O69" s="660"/>
      <c r="P69" s="662"/>
      <c r="Q69" s="662"/>
      <c r="R69" s="662"/>
      <c r="S69" s="662"/>
      <c r="T69" s="662"/>
      <c r="U69" s="662"/>
      <c r="V69" s="662"/>
      <c r="W69" s="662"/>
      <c r="X69" s="662"/>
      <c r="Y69" s="662"/>
    </row>
    <row r="70" spans="1:25" ht="12" customHeight="1">
      <c r="A70" s="660"/>
      <c r="B70" s="661"/>
      <c r="C70" s="660"/>
      <c r="D70" s="660"/>
      <c r="E70" s="660"/>
      <c r="F70" s="660"/>
      <c r="G70" s="660"/>
      <c r="H70" s="660"/>
      <c r="I70" s="660"/>
      <c r="J70" s="660"/>
      <c r="K70" s="660"/>
      <c r="L70" s="660"/>
      <c r="M70" s="660"/>
      <c r="N70" s="660"/>
      <c r="O70" s="660"/>
      <c r="P70" s="662"/>
      <c r="Q70" s="662"/>
      <c r="R70" s="662"/>
      <c r="S70" s="662"/>
      <c r="T70" s="662"/>
      <c r="U70" s="662"/>
      <c r="V70" s="662"/>
      <c r="W70" s="662"/>
      <c r="X70" s="662"/>
      <c r="Y70" s="662"/>
    </row>
    <row r="71" spans="1:25" ht="12" customHeight="1">
      <c r="A71" s="660"/>
      <c r="B71" s="661"/>
      <c r="C71" s="660"/>
      <c r="D71" s="660"/>
      <c r="E71" s="660"/>
      <c r="F71" s="660"/>
      <c r="G71" s="660"/>
      <c r="H71" s="660"/>
      <c r="I71" s="660"/>
      <c r="J71" s="660"/>
      <c r="K71" s="660"/>
      <c r="L71" s="660"/>
      <c r="M71" s="660"/>
      <c r="N71" s="660"/>
      <c r="O71" s="660"/>
      <c r="P71" s="662"/>
      <c r="Q71" s="662"/>
      <c r="R71" s="662"/>
      <c r="S71" s="662"/>
      <c r="T71" s="662"/>
      <c r="U71" s="662"/>
      <c r="V71" s="662"/>
      <c r="W71" s="662"/>
      <c r="X71" s="662"/>
      <c r="Y71" s="662"/>
    </row>
    <row r="72" spans="1:25" ht="12" customHeight="1">
      <c r="A72" s="660"/>
      <c r="B72" s="661"/>
      <c r="C72" s="660"/>
      <c r="D72" s="660"/>
      <c r="E72" s="660"/>
      <c r="F72" s="660"/>
      <c r="G72" s="660"/>
      <c r="H72" s="660"/>
      <c r="I72" s="660"/>
      <c r="J72" s="660"/>
      <c r="K72" s="660"/>
      <c r="L72" s="660"/>
      <c r="M72" s="660"/>
      <c r="N72" s="660"/>
      <c r="O72" s="660"/>
      <c r="P72" s="662"/>
      <c r="Q72" s="662"/>
      <c r="R72" s="662"/>
      <c r="S72" s="662"/>
      <c r="T72" s="662"/>
      <c r="U72" s="662"/>
      <c r="V72" s="662"/>
      <c r="W72" s="662"/>
      <c r="X72" s="662"/>
      <c r="Y72" s="662"/>
    </row>
    <row r="73" spans="1:25" ht="12" customHeight="1">
      <c r="A73" s="660"/>
      <c r="B73" s="661"/>
      <c r="C73" s="660"/>
      <c r="D73" s="660"/>
      <c r="E73" s="660"/>
      <c r="F73" s="660"/>
      <c r="G73" s="660"/>
      <c r="H73" s="660"/>
      <c r="I73" s="660"/>
      <c r="J73" s="660"/>
      <c r="K73" s="660"/>
      <c r="L73" s="660"/>
      <c r="M73" s="660"/>
      <c r="N73" s="660"/>
      <c r="O73" s="660"/>
      <c r="P73" s="662"/>
      <c r="Q73" s="662"/>
      <c r="R73" s="662"/>
      <c r="S73" s="662"/>
      <c r="T73" s="662"/>
      <c r="U73" s="662"/>
      <c r="V73" s="662"/>
      <c r="W73" s="662"/>
      <c r="X73" s="662"/>
      <c r="Y73" s="662"/>
    </row>
    <row r="74" spans="1:25" ht="12" customHeight="1">
      <c r="A74" s="660"/>
      <c r="B74" s="661"/>
      <c r="C74" s="660"/>
      <c r="D74" s="660"/>
      <c r="E74" s="660"/>
      <c r="F74" s="660"/>
      <c r="G74" s="660"/>
      <c r="H74" s="660"/>
      <c r="I74" s="660"/>
      <c r="J74" s="660"/>
      <c r="K74" s="660"/>
      <c r="L74" s="660"/>
      <c r="M74" s="660"/>
      <c r="N74" s="660"/>
      <c r="O74" s="660"/>
      <c r="P74" s="662"/>
      <c r="Q74" s="662"/>
      <c r="R74" s="662"/>
      <c r="S74" s="662"/>
      <c r="T74" s="662"/>
      <c r="U74" s="662"/>
      <c r="V74" s="662"/>
      <c r="W74" s="662"/>
      <c r="X74" s="662"/>
      <c r="Y74" s="662"/>
    </row>
    <row r="75" spans="1:25" ht="12" customHeight="1">
      <c r="A75" s="660"/>
      <c r="B75" s="661"/>
      <c r="C75" s="660"/>
      <c r="D75" s="660"/>
      <c r="E75" s="660"/>
      <c r="F75" s="660"/>
      <c r="G75" s="660"/>
      <c r="H75" s="660"/>
      <c r="I75" s="660"/>
      <c r="J75" s="660"/>
      <c r="K75" s="660"/>
      <c r="L75" s="660"/>
      <c r="M75" s="660"/>
      <c r="N75" s="660"/>
      <c r="O75" s="660"/>
      <c r="P75" s="662"/>
      <c r="Q75" s="662"/>
      <c r="R75" s="662"/>
      <c r="S75" s="662"/>
      <c r="T75" s="662"/>
      <c r="U75" s="662"/>
      <c r="V75" s="662"/>
      <c r="W75" s="662"/>
      <c r="X75" s="662"/>
      <c r="Y75" s="662"/>
    </row>
    <row r="76" spans="1:25" ht="12" customHeight="1">
      <c r="A76" s="660"/>
      <c r="B76" s="661"/>
      <c r="C76" s="660"/>
      <c r="D76" s="660"/>
      <c r="E76" s="660"/>
      <c r="F76" s="660"/>
      <c r="G76" s="660"/>
      <c r="H76" s="660"/>
      <c r="I76" s="660"/>
      <c r="J76" s="660"/>
      <c r="K76" s="660"/>
      <c r="L76" s="660"/>
      <c r="M76" s="660"/>
      <c r="N76" s="660"/>
      <c r="O76" s="660"/>
      <c r="P76" s="662"/>
      <c r="Q76" s="662"/>
      <c r="R76" s="662"/>
      <c r="S76" s="662"/>
      <c r="T76" s="662"/>
      <c r="U76" s="662"/>
      <c r="V76" s="662"/>
      <c r="W76" s="662"/>
      <c r="X76" s="662"/>
      <c r="Y76" s="662"/>
    </row>
    <row r="77" spans="1:25" ht="12" customHeight="1">
      <c r="A77" s="660"/>
      <c r="B77" s="661"/>
      <c r="C77" s="660"/>
      <c r="D77" s="660"/>
      <c r="E77" s="660"/>
      <c r="F77" s="660"/>
      <c r="G77" s="660"/>
      <c r="H77" s="660"/>
      <c r="I77" s="660"/>
      <c r="J77" s="660"/>
      <c r="K77" s="660"/>
      <c r="L77" s="660"/>
      <c r="M77" s="660"/>
      <c r="N77" s="660"/>
      <c r="O77" s="660"/>
      <c r="P77" s="662"/>
      <c r="Q77" s="662"/>
      <c r="R77" s="662"/>
      <c r="S77" s="662"/>
      <c r="T77" s="662"/>
      <c r="U77" s="662"/>
      <c r="V77" s="662"/>
      <c r="W77" s="662"/>
      <c r="X77" s="662"/>
      <c r="Y77" s="662"/>
    </row>
    <row r="78" spans="1:25" ht="12" customHeight="1">
      <c r="A78" s="660"/>
      <c r="B78" s="661"/>
      <c r="C78" s="660"/>
      <c r="D78" s="660"/>
      <c r="E78" s="660"/>
      <c r="F78" s="660"/>
      <c r="G78" s="660"/>
      <c r="H78" s="660"/>
      <c r="I78" s="660"/>
      <c r="J78" s="660"/>
      <c r="K78" s="660"/>
      <c r="L78" s="660"/>
      <c r="M78" s="660"/>
      <c r="N78" s="660"/>
      <c r="O78" s="660"/>
      <c r="P78" s="662"/>
      <c r="Q78" s="662"/>
      <c r="R78" s="662"/>
      <c r="S78" s="662"/>
      <c r="T78" s="662"/>
      <c r="U78" s="662"/>
      <c r="V78" s="662"/>
      <c r="W78" s="662"/>
      <c r="X78" s="662"/>
      <c r="Y78" s="662"/>
    </row>
    <row r="79" spans="1:25" ht="12" customHeight="1">
      <c r="A79" s="660"/>
      <c r="B79" s="661"/>
      <c r="C79" s="660"/>
      <c r="D79" s="660"/>
      <c r="E79" s="660"/>
      <c r="F79" s="660"/>
      <c r="G79" s="660"/>
      <c r="H79" s="660"/>
      <c r="I79" s="660"/>
      <c r="J79" s="660"/>
      <c r="K79" s="660"/>
      <c r="L79" s="660"/>
      <c r="M79" s="660"/>
      <c r="N79" s="660"/>
      <c r="O79" s="660"/>
      <c r="P79" s="662"/>
      <c r="Q79" s="662"/>
      <c r="R79" s="662"/>
      <c r="S79" s="662"/>
      <c r="T79" s="662"/>
      <c r="U79" s="662"/>
      <c r="V79" s="662"/>
      <c r="W79" s="662"/>
      <c r="X79" s="662"/>
      <c r="Y79" s="662"/>
    </row>
    <row r="80" spans="1:25" ht="12" customHeight="1">
      <c r="A80" s="660"/>
      <c r="B80" s="661"/>
      <c r="C80" s="660"/>
      <c r="D80" s="660"/>
      <c r="E80" s="660"/>
      <c r="F80" s="660"/>
      <c r="G80" s="660"/>
      <c r="H80" s="660"/>
      <c r="I80" s="660"/>
      <c r="J80" s="660"/>
      <c r="K80" s="660"/>
      <c r="L80" s="660"/>
      <c r="M80" s="660"/>
      <c r="N80" s="660"/>
      <c r="O80" s="660"/>
      <c r="P80" s="662"/>
      <c r="Q80" s="662"/>
      <c r="R80" s="662"/>
      <c r="S80" s="662"/>
      <c r="T80" s="662"/>
      <c r="U80" s="662"/>
      <c r="V80" s="662"/>
      <c r="W80" s="662"/>
      <c r="X80" s="662"/>
      <c r="Y80" s="662"/>
    </row>
    <row r="81" spans="1:25" ht="12" customHeight="1">
      <c r="A81" s="660"/>
      <c r="B81" s="661"/>
      <c r="C81" s="660"/>
      <c r="D81" s="660"/>
      <c r="E81" s="660"/>
      <c r="F81" s="660"/>
      <c r="G81" s="660"/>
      <c r="H81" s="660"/>
      <c r="I81" s="660"/>
      <c r="J81" s="660"/>
      <c r="K81" s="660"/>
      <c r="L81" s="660"/>
      <c r="M81" s="660"/>
      <c r="N81" s="660"/>
      <c r="O81" s="660"/>
      <c r="P81" s="662"/>
      <c r="Q81" s="662"/>
      <c r="R81" s="662"/>
      <c r="S81" s="662"/>
      <c r="T81" s="662"/>
      <c r="U81" s="662"/>
      <c r="V81" s="662"/>
      <c r="W81" s="662"/>
      <c r="X81" s="662"/>
      <c r="Y81" s="662"/>
    </row>
    <row r="82" spans="1:25" ht="12" customHeight="1">
      <c r="A82" s="660"/>
      <c r="B82" s="661"/>
      <c r="C82" s="660"/>
      <c r="D82" s="660"/>
      <c r="E82" s="660"/>
      <c r="F82" s="660"/>
      <c r="G82" s="660"/>
      <c r="H82" s="660"/>
      <c r="I82" s="660"/>
      <c r="J82" s="660"/>
      <c r="K82" s="660"/>
      <c r="L82" s="660"/>
      <c r="M82" s="660"/>
      <c r="N82" s="660"/>
      <c r="O82" s="660"/>
      <c r="P82" s="662"/>
      <c r="Q82" s="662"/>
      <c r="R82" s="662"/>
      <c r="S82" s="662"/>
      <c r="T82" s="662"/>
      <c r="U82" s="662"/>
      <c r="V82" s="662"/>
      <c r="W82" s="662"/>
      <c r="X82" s="662"/>
      <c r="Y82" s="662"/>
    </row>
    <row r="83" spans="1:25" ht="12" customHeight="1">
      <c r="A83" s="660"/>
      <c r="B83" s="661"/>
      <c r="C83" s="660"/>
      <c r="D83" s="660"/>
      <c r="E83" s="660"/>
      <c r="F83" s="660"/>
      <c r="G83" s="660"/>
      <c r="H83" s="660"/>
      <c r="I83" s="660"/>
      <c r="J83" s="660"/>
      <c r="K83" s="660"/>
      <c r="L83" s="660"/>
      <c r="M83" s="660"/>
      <c r="N83" s="660"/>
      <c r="O83" s="660"/>
      <c r="P83" s="662"/>
      <c r="Q83" s="662"/>
      <c r="R83" s="662"/>
      <c r="S83" s="662"/>
      <c r="T83" s="662"/>
      <c r="U83" s="662"/>
      <c r="V83" s="662"/>
      <c r="W83" s="662"/>
      <c r="X83" s="662"/>
      <c r="Y83" s="662"/>
    </row>
    <row r="84" spans="1:25" ht="12" customHeight="1">
      <c r="A84" s="660"/>
      <c r="B84" s="661"/>
      <c r="C84" s="660"/>
      <c r="D84" s="660"/>
      <c r="E84" s="660"/>
      <c r="F84" s="660"/>
      <c r="G84" s="660"/>
      <c r="H84" s="660"/>
      <c r="I84" s="660"/>
      <c r="J84" s="660"/>
      <c r="K84" s="660"/>
      <c r="L84" s="660"/>
      <c r="M84" s="660"/>
      <c r="N84" s="660"/>
      <c r="O84" s="660"/>
      <c r="P84" s="662"/>
      <c r="Q84" s="662"/>
      <c r="R84" s="662"/>
      <c r="S84" s="662"/>
      <c r="T84" s="662"/>
      <c r="U84" s="662"/>
      <c r="V84" s="662"/>
      <c r="W84" s="662"/>
      <c r="X84" s="662"/>
      <c r="Y84" s="662"/>
    </row>
    <row r="85" spans="1:25" ht="12" customHeight="1">
      <c r="A85" s="660"/>
      <c r="B85" s="661"/>
      <c r="C85" s="660"/>
      <c r="D85" s="660"/>
      <c r="E85" s="660"/>
      <c r="F85" s="660"/>
      <c r="G85" s="660"/>
      <c r="H85" s="660"/>
      <c r="I85" s="660"/>
      <c r="J85" s="660"/>
      <c r="K85" s="660"/>
      <c r="L85" s="660"/>
      <c r="M85" s="660"/>
      <c r="N85" s="660"/>
      <c r="O85" s="660"/>
      <c r="P85" s="662"/>
      <c r="Q85" s="662"/>
      <c r="R85" s="662"/>
      <c r="S85" s="662"/>
      <c r="T85" s="662"/>
      <c r="U85" s="662"/>
      <c r="V85" s="662"/>
      <c r="W85" s="662"/>
      <c r="X85" s="662"/>
      <c r="Y85" s="662"/>
    </row>
    <row r="86" spans="1:25" ht="12" customHeight="1">
      <c r="A86" s="660"/>
      <c r="B86" s="661"/>
      <c r="C86" s="660"/>
      <c r="D86" s="660"/>
      <c r="E86" s="660"/>
      <c r="F86" s="660"/>
      <c r="G86" s="660"/>
      <c r="H86" s="660"/>
      <c r="I86" s="660"/>
      <c r="J86" s="660"/>
      <c r="K86" s="660"/>
      <c r="L86" s="660"/>
      <c r="M86" s="660"/>
      <c r="N86" s="660"/>
      <c r="O86" s="660"/>
      <c r="P86" s="662"/>
      <c r="Q86" s="662"/>
      <c r="R86" s="662"/>
      <c r="S86" s="662"/>
      <c r="T86" s="662"/>
      <c r="U86" s="662"/>
      <c r="V86" s="662"/>
      <c r="W86" s="662"/>
      <c r="X86" s="662"/>
      <c r="Y86" s="662"/>
    </row>
    <row r="87" spans="1:25" ht="12" customHeight="1">
      <c r="A87" s="660"/>
      <c r="B87" s="661"/>
      <c r="C87" s="660"/>
      <c r="D87" s="660"/>
      <c r="E87" s="660"/>
      <c r="F87" s="660"/>
      <c r="G87" s="660"/>
      <c r="H87" s="660"/>
      <c r="I87" s="660"/>
      <c r="J87" s="660"/>
      <c r="K87" s="660"/>
      <c r="L87" s="660"/>
      <c r="M87" s="660"/>
      <c r="N87" s="660"/>
      <c r="O87" s="660"/>
      <c r="P87" s="662"/>
      <c r="Q87" s="662"/>
      <c r="R87" s="662"/>
      <c r="S87" s="662"/>
      <c r="T87" s="662"/>
      <c r="U87" s="662"/>
      <c r="V87" s="662"/>
      <c r="W87" s="662"/>
      <c r="X87" s="662"/>
      <c r="Y87" s="662"/>
    </row>
    <row r="88" spans="1:25" ht="12" customHeight="1">
      <c r="A88" s="660"/>
      <c r="B88" s="661"/>
      <c r="C88" s="660"/>
      <c r="D88" s="660"/>
      <c r="E88" s="660"/>
      <c r="F88" s="660"/>
      <c r="G88" s="660"/>
      <c r="H88" s="660"/>
      <c r="I88" s="660"/>
      <c r="J88" s="660"/>
      <c r="K88" s="660"/>
      <c r="L88" s="660"/>
      <c r="M88" s="660"/>
      <c r="N88" s="660"/>
      <c r="O88" s="660"/>
      <c r="P88" s="662"/>
      <c r="Q88" s="662"/>
      <c r="R88" s="662"/>
      <c r="S88" s="662"/>
      <c r="T88" s="662"/>
      <c r="U88" s="662"/>
      <c r="V88" s="662"/>
      <c r="W88" s="662"/>
      <c r="X88" s="662"/>
      <c r="Y88" s="662"/>
    </row>
    <row r="89" spans="1:25" ht="12" customHeight="1">
      <c r="A89" s="660"/>
      <c r="B89" s="661"/>
      <c r="C89" s="660"/>
      <c r="D89" s="660"/>
      <c r="E89" s="660"/>
      <c r="F89" s="660"/>
      <c r="G89" s="660"/>
      <c r="H89" s="660"/>
      <c r="I89" s="660"/>
      <c r="J89" s="660"/>
      <c r="K89" s="660"/>
      <c r="L89" s="660"/>
      <c r="M89" s="660"/>
      <c r="N89" s="660"/>
      <c r="O89" s="660"/>
      <c r="P89" s="662"/>
      <c r="Q89" s="662"/>
      <c r="R89" s="662"/>
      <c r="S89" s="662"/>
      <c r="T89" s="662"/>
      <c r="U89" s="662"/>
      <c r="V89" s="662"/>
      <c r="W89" s="662"/>
      <c r="X89" s="662"/>
      <c r="Y89" s="662"/>
    </row>
    <row r="90" spans="1:25" ht="12" customHeight="1">
      <c r="A90" s="660"/>
      <c r="B90" s="661"/>
      <c r="C90" s="660"/>
      <c r="D90" s="660"/>
      <c r="E90" s="660"/>
      <c r="F90" s="660"/>
      <c r="G90" s="660"/>
      <c r="H90" s="660"/>
      <c r="I90" s="660"/>
      <c r="J90" s="660"/>
      <c r="K90" s="660"/>
      <c r="L90" s="660"/>
      <c r="M90" s="660"/>
      <c r="N90" s="660"/>
      <c r="O90" s="660"/>
      <c r="P90" s="662"/>
      <c r="Q90" s="662"/>
      <c r="R90" s="662"/>
      <c r="S90" s="662"/>
      <c r="T90" s="662"/>
      <c r="U90" s="662"/>
      <c r="V90" s="662"/>
      <c r="W90" s="662"/>
      <c r="X90" s="662"/>
      <c r="Y90" s="662"/>
    </row>
    <row r="91" spans="1:25" ht="12" customHeight="1">
      <c r="A91" s="660"/>
      <c r="B91" s="661"/>
      <c r="C91" s="660"/>
      <c r="D91" s="660"/>
      <c r="E91" s="660"/>
      <c r="F91" s="660"/>
      <c r="G91" s="660"/>
      <c r="H91" s="660"/>
      <c r="I91" s="660"/>
      <c r="J91" s="660"/>
      <c r="K91" s="660"/>
      <c r="L91" s="660"/>
      <c r="M91" s="660"/>
      <c r="N91" s="660"/>
      <c r="O91" s="660"/>
      <c r="P91" s="662"/>
      <c r="Q91" s="662"/>
      <c r="R91" s="662"/>
      <c r="S91" s="662"/>
      <c r="T91" s="662"/>
      <c r="U91" s="662"/>
      <c r="V91" s="662"/>
      <c r="W91" s="662"/>
      <c r="X91" s="662"/>
      <c r="Y91" s="662"/>
    </row>
    <row r="92" spans="1:25" ht="12" customHeight="1">
      <c r="A92" s="660"/>
      <c r="B92" s="661"/>
      <c r="C92" s="660"/>
      <c r="D92" s="660"/>
      <c r="E92" s="660"/>
      <c r="F92" s="660"/>
      <c r="G92" s="660"/>
      <c r="H92" s="660"/>
      <c r="I92" s="660"/>
      <c r="J92" s="660"/>
      <c r="K92" s="660"/>
      <c r="L92" s="660"/>
      <c r="M92" s="660"/>
      <c r="N92" s="660"/>
      <c r="O92" s="660"/>
      <c r="P92" s="662"/>
      <c r="Q92" s="662"/>
      <c r="R92" s="662"/>
      <c r="S92" s="662"/>
      <c r="T92" s="662"/>
      <c r="U92" s="662"/>
      <c r="V92" s="662"/>
      <c r="W92" s="662"/>
      <c r="X92" s="662"/>
      <c r="Y92" s="662"/>
    </row>
    <row r="93" spans="1:25" ht="12" customHeight="1">
      <c r="A93" s="660"/>
      <c r="B93" s="661"/>
      <c r="C93" s="660"/>
      <c r="D93" s="660"/>
      <c r="E93" s="660"/>
      <c r="F93" s="660"/>
      <c r="G93" s="660"/>
      <c r="H93" s="660"/>
      <c r="I93" s="660"/>
      <c r="J93" s="660"/>
      <c r="K93" s="660"/>
      <c r="L93" s="660"/>
      <c r="M93" s="660"/>
      <c r="N93" s="660"/>
      <c r="O93" s="660"/>
      <c r="P93" s="662"/>
      <c r="Q93" s="662"/>
      <c r="R93" s="662"/>
      <c r="S93" s="662"/>
      <c r="T93" s="662"/>
      <c r="U93" s="662"/>
      <c r="V93" s="662"/>
      <c r="W93" s="662"/>
      <c r="X93" s="662"/>
      <c r="Y93" s="662"/>
    </row>
    <row r="94" spans="1:25" ht="12" customHeight="1">
      <c r="A94" s="660"/>
      <c r="B94" s="661"/>
      <c r="C94" s="660"/>
      <c r="D94" s="660"/>
      <c r="E94" s="660"/>
      <c r="F94" s="660"/>
      <c r="G94" s="660"/>
      <c r="H94" s="660"/>
      <c r="I94" s="660"/>
      <c r="J94" s="660"/>
      <c r="K94" s="660"/>
      <c r="L94" s="660"/>
      <c r="M94" s="660"/>
      <c r="N94" s="660"/>
      <c r="O94" s="660"/>
      <c r="P94" s="662"/>
      <c r="Q94" s="662"/>
      <c r="R94" s="662"/>
      <c r="S94" s="662"/>
      <c r="T94" s="662"/>
      <c r="U94" s="662"/>
      <c r="V94" s="662"/>
      <c r="W94" s="662"/>
      <c r="X94" s="662"/>
      <c r="Y94" s="662"/>
    </row>
    <row r="95" spans="1:25" ht="12" customHeight="1">
      <c r="A95" s="660"/>
      <c r="B95" s="661"/>
      <c r="C95" s="660"/>
      <c r="D95" s="660"/>
      <c r="E95" s="660"/>
      <c r="F95" s="660"/>
      <c r="G95" s="660"/>
      <c r="H95" s="660"/>
      <c r="I95" s="660"/>
      <c r="J95" s="660"/>
      <c r="K95" s="660"/>
      <c r="L95" s="660"/>
      <c r="M95" s="660"/>
      <c r="N95" s="660"/>
      <c r="O95" s="660"/>
      <c r="P95" s="662"/>
      <c r="Q95" s="662"/>
      <c r="R95" s="662"/>
      <c r="S95" s="662"/>
      <c r="T95" s="662"/>
      <c r="U95" s="662"/>
      <c r="V95" s="662"/>
      <c r="W95" s="662"/>
      <c r="X95" s="662"/>
      <c r="Y95" s="662"/>
    </row>
    <row r="96" spans="1:25" ht="12" customHeight="1">
      <c r="A96" s="660"/>
      <c r="B96" s="661"/>
      <c r="C96" s="660"/>
      <c r="D96" s="660"/>
      <c r="E96" s="660"/>
      <c r="F96" s="660"/>
      <c r="G96" s="660"/>
      <c r="H96" s="660"/>
      <c r="I96" s="660"/>
      <c r="J96" s="660"/>
      <c r="K96" s="660"/>
      <c r="L96" s="660"/>
      <c r="M96" s="660"/>
      <c r="N96" s="660"/>
      <c r="O96" s="660"/>
      <c r="P96" s="662"/>
      <c r="Q96" s="662"/>
      <c r="R96" s="662"/>
      <c r="S96" s="662"/>
      <c r="T96" s="662"/>
      <c r="U96" s="662"/>
      <c r="V96" s="662"/>
      <c r="W96" s="662"/>
      <c r="X96" s="662"/>
      <c r="Y96" s="662"/>
    </row>
    <row r="97" spans="1:25" ht="12" customHeight="1">
      <c r="A97" s="660"/>
      <c r="B97" s="661"/>
      <c r="C97" s="660"/>
      <c r="D97" s="660"/>
      <c r="E97" s="660"/>
      <c r="F97" s="660"/>
      <c r="G97" s="660"/>
      <c r="H97" s="660"/>
      <c r="I97" s="660"/>
      <c r="J97" s="660"/>
      <c r="K97" s="660"/>
      <c r="L97" s="660"/>
      <c r="M97" s="660"/>
      <c r="N97" s="660"/>
      <c r="O97" s="660"/>
      <c r="P97" s="662"/>
      <c r="Q97" s="662"/>
      <c r="R97" s="662"/>
      <c r="S97" s="662"/>
      <c r="T97" s="662"/>
      <c r="U97" s="662"/>
      <c r="V97" s="662"/>
      <c r="W97" s="662"/>
      <c r="X97" s="662"/>
      <c r="Y97" s="662"/>
    </row>
    <row r="98" spans="1:25" ht="12" customHeight="1">
      <c r="A98" s="660"/>
      <c r="B98" s="661"/>
      <c r="C98" s="660"/>
      <c r="D98" s="660"/>
      <c r="E98" s="660"/>
      <c r="F98" s="660"/>
      <c r="G98" s="660"/>
      <c r="H98" s="660"/>
      <c r="I98" s="660"/>
      <c r="J98" s="660"/>
      <c r="K98" s="660"/>
      <c r="L98" s="660"/>
      <c r="M98" s="660"/>
      <c r="N98" s="660"/>
      <c r="O98" s="660"/>
      <c r="P98" s="662"/>
      <c r="Q98" s="662"/>
      <c r="R98" s="662"/>
      <c r="S98" s="662"/>
      <c r="T98" s="662"/>
      <c r="U98" s="662"/>
      <c r="V98" s="662"/>
      <c r="W98" s="662"/>
      <c r="X98" s="662"/>
      <c r="Y98" s="662"/>
    </row>
    <row r="99" spans="1:25" ht="12" customHeight="1">
      <c r="A99" s="660"/>
      <c r="B99" s="661"/>
      <c r="C99" s="660"/>
      <c r="D99" s="660"/>
      <c r="E99" s="660"/>
      <c r="F99" s="660"/>
      <c r="G99" s="660"/>
      <c r="H99" s="660"/>
      <c r="I99" s="660"/>
      <c r="J99" s="660"/>
      <c r="K99" s="660"/>
      <c r="L99" s="660"/>
      <c r="M99" s="660"/>
      <c r="N99" s="660"/>
      <c r="O99" s="660"/>
      <c r="P99" s="662"/>
      <c r="Q99" s="662"/>
      <c r="R99" s="662"/>
      <c r="S99" s="662"/>
      <c r="T99" s="662"/>
      <c r="U99" s="662"/>
      <c r="V99" s="662"/>
      <c r="W99" s="662"/>
      <c r="X99" s="662"/>
      <c r="Y99" s="662"/>
    </row>
    <row r="100" spans="1:25" ht="12" customHeight="1">
      <c r="A100" s="660"/>
      <c r="B100" s="661"/>
      <c r="C100" s="660"/>
      <c r="D100" s="660"/>
      <c r="E100" s="660"/>
      <c r="F100" s="660"/>
      <c r="G100" s="660"/>
      <c r="H100" s="660"/>
      <c r="I100" s="660"/>
      <c r="J100" s="660"/>
      <c r="K100" s="660"/>
      <c r="L100" s="660"/>
      <c r="M100" s="660"/>
      <c r="N100" s="660"/>
      <c r="O100" s="660"/>
      <c r="P100" s="662"/>
      <c r="Q100" s="662"/>
      <c r="R100" s="662"/>
      <c r="S100" s="662"/>
      <c r="T100" s="662"/>
      <c r="U100" s="662"/>
      <c r="V100" s="662"/>
      <c r="W100" s="662"/>
      <c r="X100" s="662"/>
      <c r="Y100" s="662"/>
    </row>
    <row r="101" spans="1:25" ht="12" customHeight="1">
      <c r="A101" s="660"/>
      <c r="B101" s="661"/>
      <c r="C101" s="660"/>
      <c r="D101" s="660"/>
      <c r="E101" s="660"/>
      <c r="F101" s="660"/>
      <c r="G101" s="660"/>
      <c r="H101" s="660"/>
      <c r="I101" s="660"/>
      <c r="J101" s="660"/>
      <c r="K101" s="660"/>
      <c r="L101" s="660"/>
      <c r="M101" s="660"/>
      <c r="N101" s="660"/>
      <c r="O101" s="660"/>
      <c r="P101" s="662"/>
      <c r="Q101" s="662"/>
      <c r="R101" s="662"/>
      <c r="S101" s="662"/>
      <c r="T101" s="662"/>
      <c r="U101" s="662"/>
      <c r="V101" s="662"/>
      <c r="W101" s="662"/>
      <c r="X101" s="662"/>
      <c r="Y101" s="662"/>
    </row>
    <row r="102" spans="1:25" ht="12" customHeight="1">
      <c r="A102" s="660"/>
      <c r="B102" s="661"/>
      <c r="C102" s="660"/>
      <c r="D102" s="660"/>
      <c r="E102" s="660"/>
      <c r="F102" s="660"/>
      <c r="G102" s="660"/>
      <c r="H102" s="660"/>
      <c r="I102" s="660"/>
      <c r="J102" s="660"/>
      <c r="K102" s="660"/>
      <c r="L102" s="660"/>
      <c r="M102" s="660"/>
      <c r="N102" s="660"/>
      <c r="O102" s="660"/>
      <c r="P102" s="662"/>
      <c r="Q102" s="662"/>
      <c r="R102" s="662"/>
      <c r="S102" s="662"/>
      <c r="T102" s="662"/>
      <c r="U102" s="662"/>
      <c r="V102" s="662"/>
      <c r="W102" s="662"/>
      <c r="X102" s="662"/>
      <c r="Y102" s="662"/>
    </row>
    <row r="103" spans="1:25" ht="12" customHeight="1">
      <c r="A103" s="660"/>
      <c r="B103" s="661"/>
      <c r="C103" s="660"/>
      <c r="D103" s="660"/>
      <c r="E103" s="660"/>
      <c r="F103" s="660"/>
      <c r="G103" s="660"/>
      <c r="H103" s="660"/>
      <c r="I103" s="660"/>
      <c r="J103" s="660"/>
      <c r="K103" s="660"/>
      <c r="L103" s="660"/>
      <c r="M103" s="660"/>
      <c r="N103" s="660"/>
      <c r="O103" s="660"/>
      <c r="P103" s="662"/>
      <c r="Q103" s="662"/>
      <c r="R103" s="662"/>
      <c r="S103" s="662"/>
      <c r="T103" s="662"/>
      <c r="U103" s="662"/>
      <c r="V103" s="662"/>
      <c r="W103" s="662"/>
      <c r="X103" s="662"/>
      <c r="Y103" s="662"/>
    </row>
    <row r="104" spans="1:25" ht="12" customHeight="1">
      <c r="A104" s="660"/>
      <c r="B104" s="661"/>
      <c r="C104" s="660"/>
      <c r="D104" s="660"/>
      <c r="E104" s="660"/>
      <c r="F104" s="660"/>
      <c r="G104" s="660"/>
      <c r="H104" s="660"/>
      <c r="I104" s="660"/>
      <c r="J104" s="660"/>
      <c r="K104" s="660"/>
      <c r="L104" s="660"/>
      <c r="M104" s="660"/>
      <c r="N104" s="660"/>
      <c r="O104" s="660"/>
      <c r="P104" s="662"/>
      <c r="Q104" s="662"/>
      <c r="R104" s="662"/>
      <c r="S104" s="662"/>
      <c r="T104" s="662"/>
      <c r="U104" s="662"/>
      <c r="V104" s="662"/>
      <c r="W104" s="662"/>
      <c r="X104" s="662"/>
      <c r="Y104" s="662"/>
    </row>
    <row r="105" spans="1:25" ht="12" customHeight="1">
      <c r="A105" s="660"/>
      <c r="B105" s="661"/>
      <c r="C105" s="660"/>
      <c r="D105" s="660"/>
      <c r="E105" s="660"/>
      <c r="F105" s="660"/>
      <c r="G105" s="660"/>
      <c r="H105" s="660"/>
      <c r="I105" s="660"/>
      <c r="J105" s="660"/>
      <c r="K105" s="660"/>
      <c r="L105" s="660"/>
      <c r="M105" s="660"/>
      <c r="N105" s="660"/>
      <c r="O105" s="660"/>
      <c r="P105" s="662"/>
      <c r="Q105" s="662"/>
      <c r="R105" s="662"/>
      <c r="S105" s="662"/>
      <c r="T105" s="662"/>
      <c r="U105" s="662"/>
      <c r="V105" s="662"/>
      <c r="W105" s="662"/>
      <c r="X105" s="662"/>
      <c r="Y105" s="662"/>
    </row>
    <row r="106" spans="1:25" ht="12" customHeight="1">
      <c r="A106" s="660"/>
      <c r="B106" s="661"/>
      <c r="C106" s="660"/>
      <c r="D106" s="660"/>
      <c r="E106" s="660"/>
      <c r="F106" s="660"/>
      <c r="G106" s="660"/>
      <c r="H106" s="660"/>
      <c r="I106" s="660"/>
      <c r="J106" s="660"/>
      <c r="K106" s="660"/>
      <c r="L106" s="660"/>
      <c r="M106" s="660"/>
      <c r="N106" s="660"/>
      <c r="O106" s="660"/>
      <c r="P106" s="662"/>
      <c r="Q106" s="662"/>
      <c r="R106" s="662"/>
      <c r="S106" s="662"/>
      <c r="T106" s="662"/>
      <c r="U106" s="662"/>
      <c r="V106" s="662"/>
      <c r="W106" s="662"/>
      <c r="X106" s="662"/>
      <c r="Y106" s="662"/>
    </row>
    <row r="107" spans="1:25" ht="12" customHeight="1">
      <c r="A107" s="660"/>
      <c r="B107" s="661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2"/>
      <c r="Q107" s="662"/>
      <c r="R107" s="662"/>
      <c r="S107" s="662"/>
      <c r="T107" s="662"/>
      <c r="U107" s="662"/>
      <c r="V107" s="662"/>
      <c r="W107" s="662"/>
      <c r="X107" s="662"/>
      <c r="Y107" s="662"/>
    </row>
    <row r="108" spans="1:25" ht="12" customHeight="1">
      <c r="A108" s="660"/>
      <c r="B108" s="661"/>
      <c r="C108" s="660"/>
      <c r="D108" s="660"/>
      <c r="E108" s="660"/>
      <c r="F108" s="660"/>
      <c r="G108" s="660"/>
      <c r="H108" s="660"/>
      <c r="I108" s="660"/>
      <c r="J108" s="660"/>
      <c r="K108" s="660"/>
      <c r="L108" s="660"/>
      <c r="M108" s="660"/>
      <c r="N108" s="660"/>
      <c r="O108" s="660"/>
      <c r="P108" s="662"/>
      <c r="Q108" s="662"/>
      <c r="R108" s="662"/>
      <c r="S108" s="662"/>
      <c r="T108" s="662"/>
      <c r="U108" s="662"/>
      <c r="V108" s="662"/>
      <c r="W108" s="662"/>
      <c r="X108" s="662"/>
      <c r="Y108" s="662"/>
    </row>
    <row r="109" spans="1:25" ht="12" customHeight="1">
      <c r="A109" s="660"/>
      <c r="B109" s="661"/>
      <c r="C109" s="660"/>
      <c r="D109" s="660"/>
      <c r="E109" s="660"/>
      <c r="F109" s="660"/>
      <c r="G109" s="660"/>
      <c r="H109" s="660"/>
      <c r="I109" s="660"/>
      <c r="J109" s="660"/>
      <c r="K109" s="660"/>
      <c r="L109" s="660"/>
      <c r="M109" s="660"/>
      <c r="N109" s="660"/>
      <c r="O109" s="660"/>
      <c r="P109" s="662"/>
      <c r="Q109" s="662"/>
      <c r="R109" s="662"/>
      <c r="S109" s="662"/>
      <c r="T109" s="662"/>
      <c r="U109" s="662"/>
      <c r="V109" s="662"/>
      <c r="W109" s="662"/>
      <c r="X109" s="662"/>
      <c r="Y109" s="662"/>
    </row>
    <row r="110" spans="1:25" ht="12" customHeight="1">
      <c r="A110" s="660"/>
      <c r="B110" s="661"/>
      <c r="C110" s="660"/>
      <c r="D110" s="660"/>
      <c r="E110" s="660"/>
      <c r="F110" s="660"/>
      <c r="G110" s="660"/>
      <c r="H110" s="660"/>
      <c r="I110" s="660"/>
      <c r="J110" s="660"/>
      <c r="K110" s="660"/>
      <c r="L110" s="660"/>
      <c r="M110" s="660"/>
      <c r="N110" s="660"/>
      <c r="O110" s="660"/>
      <c r="P110" s="662"/>
      <c r="Q110" s="662"/>
      <c r="R110" s="662"/>
      <c r="S110" s="662"/>
      <c r="T110" s="662"/>
      <c r="U110" s="662"/>
      <c r="V110" s="662"/>
      <c r="W110" s="662"/>
      <c r="X110" s="662"/>
      <c r="Y110" s="662"/>
    </row>
    <row r="111" spans="1:25" ht="12" customHeight="1">
      <c r="A111" s="660"/>
      <c r="B111" s="661"/>
      <c r="C111" s="660"/>
      <c r="D111" s="660"/>
      <c r="E111" s="660"/>
      <c r="F111" s="660"/>
      <c r="G111" s="660"/>
      <c r="H111" s="660"/>
      <c r="I111" s="660"/>
      <c r="J111" s="660"/>
      <c r="K111" s="660"/>
      <c r="L111" s="660"/>
      <c r="M111" s="660"/>
      <c r="N111" s="660"/>
      <c r="O111" s="660"/>
      <c r="P111" s="662"/>
      <c r="Q111" s="662"/>
      <c r="R111" s="662"/>
      <c r="S111" s="662"/>
      <c r="T111" s="662"/>
      <c r="U111" s="662"/>
      <c r="V111" s="662"/>
      <c r="W111" s="662"/>
      <c r="X111" s="662"/>
      <c r="Y111" s="662"/>
    </row>
    <row r="112" spans="1:25" ht="12" customHeight="1">
      <c r="A112" s="660"/>
      <c r="B112" s="661"/>
      <c r="C112" s="660"/>
      <c r="D112" s="660"/>
      <c r="E112" s="660"/>
      <c r="F112" s="660"/>
      <c r="G112" s="660"/>
      <c r="H112" s="660"/>
      <c r="I112" s="660"/>
      <c r="J112" s="660"/>
      <c r="K112" s="660"/>
      <c r="L112" s="660"/>
      <c r="M112" s="660"/>
      <c r="N112" s="660"/>
      <c r="O112" s="660"/>
      <c r="P112" s="662"/>
      <c r="Q112" s="662"/>
      <c r="R112" s="662"/>
      <c r="S112" s="662"/>
      <c r="T112" s="662"/>
      <c r="U112" s="662"/>
      <c r="V112" s="662"/>
      <c r="W112" s="662"/>
      <c r="X112" s="662"/>
      <c r="Y112" s="662"/>
    </row>
    <row r="113" spans="1:25" ht="12" customHeight="1">
      <c r="A113" s="660"/>
      <c r="B113" s="661"/>
      <c r="C113" s="660"/>
      <c r="D113" s="660"/>
      <c r="E113" s="660"/>
      <c r="F113" s="660"/>
      <c r="G113" s="660"/>
      <c r="H113" s="660"/>
      <c r="I113" s="660"/>
      <c r="J113" s="660"/>
      <c r="K113" s="660"/>
      <c r="L113" s="660"/>
      <c r="M113" s="660"/>
      <c r="N113" s="660"/>
      <c r="O113" s="660"/>
      <c r="P113" s="662"/>
      <c r="Q113" s="662"/>
      <c r="R113" s="662"/>
      <c r="S113" s="662"/>
      <c r="T113" s="662"/>
      <c r="U113" s="662"/>
      <c r="V113" s="662"/>
      <c r="W113" s="662"/>
      <c r="X113" s="662"/>
      <c r="Y113" s="662"/>
    </row>
    <row r="114" spans="1:25" ht="12" customHeight="1">
      <c r="A114" s="660"/>
      <c r="B114" s="661"/>
      <c r="C114" s="660"/>
      <c r="D114" s="660"/>
      <c r="E114" s="660"/>
      <c r="F114" s="660"/>
      <c r="G114" s="660"/>
      <c r="H114" s="660"/>
      <c r="I114" s="660"/>
      <c r="J114" s="660"/>
      <c r="K114" s="660"/>
      <c r="L114" s="660"/>
      <c r="M114" s="660"/>
      <c r="N114" s="660"/>
      <c r="O114" s="660"/>
      <c r="P114" s="662"/>
      <c r="Q114" s="662"/>
      <c r="R114" s="662"/>
      <c r="S114" s="662"/>
      <c r="T114" s="662"/>
      <c r="U114" s="662"/>
      <c r="V114" s="662"/>
      <c r="W114" s="662"/>
      <c r="X114" s="662"/>
      <c r="Y114" s="662"/>
    </row>
    <row r="115" spans="1:25" ht="12" customHeight="1">
      <c r="A115" s="660"/>
      <c r="B115" s="661"/>
      <c r="C115" s="660"/>
      <c r="D115" s="660"/>
      <c r="E115" s="660"/>
      <c r="F115" s="660"/>
      <c r="G115" s="660"/>
      <c r="H115" s="660"/>
      <c r="I115" s="660"/>
      <c r="J115" s="660"/>
      <c r="K115" s="660"/>
      <c r="L115" s="660"/>
      <c r="M115" s="660"/>
      <c r="N115" s="660"/>
      <c r="O115" s="660"/>
      <c r="P115" s="662"/>
      <c r="Q115" s="662"/>
      <c r="R115" s="662"/>
      <c r="S115" s="662"/>
      <c r="T115" s="662"/>
      <c r="U115" s="662"/>
      <c r="V115" s="662"/>
      <c r="W115" s="662"/>
      <c r="X115" s="662"/>
      <c r="Y115" s="662"/>
    </row>
    <row r="116" spans="1:25" ht="12" customHeight="1">
      <c r="A116" s="660"/>
      <c r="B116" s="661"/>
      <c r="C116" s="660"/>
      <c r="D116" s="660"/>
      <c r="E116" s="660"/>
      <c r="F116" s="660"/>
      <c r="G116" s="660"/>
      <c r="H116" s="660"/>
      <c r="I116" s="660"/>
      <c r="J116" s="660"/>
      <c r="K116" s="660"/>
      <c r="L116" s="660"/>
      <c r="M116" s="660"/>
      <c r="N116" s="660"/>
      <c r="O116" s="660"/>
      <c r="P116" s="662"/>
      <c r="Q116" s="662"/>
      <c r="R116" s="662"/>
      <c r="S116" s="662"/>
      <c r="T116" s="662"/>
      <c r="U116" s="662"/>
      <c r="V116" s="662"/>
      <c r="W116" s="662"/>
      <c r="X116" s="662"/>
      <c r="Y116" s="662"/>
    </row>
    <row r="117" spans="1:25" ht="12" customHeight="1">
      <c r="A117" s="660"/>
      <c r="B117" s="661"/>
      <c r="C117" s="660"/>
      <c r="D117" s="660"/>
      <c r="E117" s="660"/>
      <c r="F117" s="660"/>
      <c r="G117" s="660"/>
      <c r="H117" s="660"/>
      <c r="I117" s="660"/>
      <c r="J117" s="660"/>
      <c r="K117" s="660"/>
      <c r="L117" s="660"/>
      <c r="M117" s="660"/>
      <c r="N117" s="660"/>
      <c r="O117" s="660"/>
      <c r="P117" s="662"/>
      <c r="Q117" s="662"/>
      <c r="R117" s="662"/>
      <c r="S117" s="662"/>
      <c r="T117" s="662"/>
      <c r="U117" s="662"/>
      <c r="V117" s="662"/>
      <c r="W117" s="662"/>
      <c r="X117" s="662"/>
      <c r="Y117" s="662"/>
    </row>
    <row r="118" spans="1:25" ht="12" customHeight="1">
      <c r="A118" s="660"/>
      <c r="B118" s="661"/>
      <c r="C118" s="660"/>
      <c r="D118" s="660"/>
      <c r="E118" s="660"/>
      <c r="F118" s="660"/>
      <c r="G118" s="660"/>
      <c r="H118" s="660"/>
      <c r="I118" s="660"/>
      <c r="J118" s="660"/>
      <c r="K118" s="660"/>
      <c r="L118" s="660"/>
      <c r="M118" s="660"/>
      <c r="N118" s="660"/>
      <c r="O118" s="660"/>
      <c r="P118" s="662"/>
      <c r="Q118" s="662"/>
      <c r="R118" s="662"/>
      <c r="S118" s="662"/>
      <c r="T118" s="662"/>
      <c r="U118" s="662"/>
      <c r="V118" s="662"/>
      <c r="W118" s="662"/>
      <c r="X118" s="662"/>
      <c r="Y118" s="662"/>
    </row>
    <row r="119" spans="1:25" ht="12" customHeight="1">
      <c r="A119" s="660"/>
      <c r="B119" s="661"/>
      <c r="C119" s="660"/>
      <c r="D119" s="660"/>
      <c r="E119" s="660"/>
      <c r="F119" s="660"/>
      <c r="G119" s="660"/>
      <c r="H119" s="660"/>
      <c r="I119" s="660"/>
      <c r="J119" s="660"/>
      <c r="K119" s="660"/>
      <c r="L119" s="660"/>
      <c r="M119" s="660"/>
      <c r="N119" s="660"/>
      <c r="O119" s="660"/>
      <c r="P119" s="662"/>
      <c r="Q119" s="662"/>
      <c r="R119" s="662"/>
      <c r="S119" s="662"/>
      <c r="T119" s="662"/>
      <c r="U119" s="662"/>
      <c r="V119" s="662"/>
      <c r="W119" s="662"/>
      <c r="X119" s="662"/>
      <c r="Y119" s="662"/>
    </row>
    <row r="120" spans="1:25" ht="12" customHeight="1">
      <c r="A120" s="660"/>
      <c r="B120" s="661"/>
      <c r="C120" s="660"/>
      <c r="D120" s="660"/>
      <c r="E120" s="660"/>
      <c r="F120" s="660"/>
      <c r="G120" s="660"/>
      <c r="H120" s="660"/>
      <c r="I120" s="660"/>
      <c r="J120" s="660"/>
      <c r="K120" s="660"/>
      <c r="L120" s="660"/>
      <c r="M120" s="660"/>
      <c r="N120" s="660"/>
      <c r="O120" s="660"/>
      <c r="P120" s="662"/>
      <c r="Q120" s="662"/>
      <c r="R120" s="662"/>
      <c r="S120" s="662"/>
      <c r="T120" s="662"/>
      <c r="U120" s="662"/>
      <c r="V120" s="662"/>
      <c r="W120" s="662"/>
      <c r="X120" s="662"/>
      <c r="Y120" s="662"/>
    </row>
    <row r="121" spans="1:25" ht="12" customHeight="1">
      <c r="A121" s="660"/>
      <c r="B121" s="661"/>
      <c r="C121" s="660"/>
      <c r="D121" s="660"/>
      <c r="E121" s="660"/>
      <c r="F121" s="660"/>
      <c r="G121" s="660"/>
      <c r="H121" s="660"/>
      <c r="I121" s="660"/>
      <c r="J121" s="660"/>
      <c r="K121" s="660"/>
      <c r="L121" s="660"/>
      <c r="M121" s="660"/>
      <c r="N121" s="660"/>
      <c r="O121" s="660"/>
      <c r="P121" s="662"/>
      <c r="Q121" s="662"/>
      <c r="R121" s="662"/>
      <c r="S121" s="662"/>
      <c r="T121" s="662"/>
      <c r="U121" s="662"/>
      <c r="V121" s="662"/>
      <c r="W121" s="662"/>
      <c r="X121" s="662"/>
      <c r="Y121" s="662"/>
    </row>
    <row r="122" spans="1:25" ht="12" customHeight="1">
      <c r="A122" s="660"/>
      <c r="B122" s="661"/>
      <c r="C122" s="660"/>
      <c r="D122" s="660"/>
      <c r="E122" s="660"/>
      <c r="F122" s="660"/>
      <c r="G122" s="660"/>
      <c r="H122" s="660"/>
      <c r="I122" s="660"/>
      <c r="J122" s="660"/>
      <c r="K122" s="660"/>
      <c r="L122" s="660"/>
      <c r="M122" s="660"/>
      <c r="N122" s="660"/>
      <c r="O122" s="660"/>
      <c r="P122" s="662"/>
      <c r="Q122" s="662"/>
      <c r="R122" s="662"/>
      <c r="S122" s="662"/>
      <c r="T122" s="662"/>
      <c r="U122" s="662"/>
      <c r="V122" s="662"/>
      <c r="W122" s="662"/>
      <c r="X122" s="662"/>
      <c r="Y122" s="662"/>
    </row>
    <row r="123" spans="1:25" ht="12" customHeight="1">
      <c r="A123" s="660"/>
      <c r="B123" s="661"/>
      <c r="C123" s="660"/>
      <c r="D123" s="660"/>
      <c r="E123" s="660"/>
      <c r="F123" s="660"/>
      <c r="G123" s="660"/>
      <c r="H123" s="660"/>
      <c r="I123" s="660"/>
      <c r="J123" s="660"/>
      <c r="K123" s="660"/>
      <c r="L123" s="660"/>
      <c r="M123" s="660"/>
      <c r="N123" s="660"/>
      <c r="O123" s="660"/>
      <c r="P123" s="662"/>
      <c r="Q123" s="662"/>
      <c r="R123" s="662"/>
      <c r="S123" s="662"/>
      <c r="T123" s="662"/>
      <c r="U123" s="662"/>
      <c r="V123" s="662"/>
      <c r="W123" s="662"/>
      <c r="X123" s="662"/>
      <c r="Y123" s="662"/>
    </row>
    <row r="124" spans="1:25" ht="12" customHeight="1">
      <c r="A124" s="660"/>
      <c r="B124" s="661"/>
      <c r="C124" s="660"/>
      <c r="D124" s="660"/>
      <c r="E124" s="660"/>
      <c r="F124" s="660"/>
      <c r="G124" s="660"/>
      <c r="H124" s="660"/>
      <c r="I124" s="660"/>
      <c r="J124" s="660"/>
      <c r="K124" s="660"/>
      <c r="L124" s="660"/>
      <c r="M124" s="660"/>
      <c r="N124" s="660"/>
      <c r="O124" s="660"/>
      <c r="P124" s="662"/>
      <c r="Q124" s="662"/>
      <c r="R124" s="662"/>
      <c r="S124" s="662"/>
      <c r="T124" s="662"/>
      <c r="U124" s="662"/>
      <c r="V124" s="662"/>
      <c r="W124" s="662"/>
      <c r="X124" s="662"/>
      <c r="Y124" s="662"/>
    </row>
    <row r="125" spans="1:25" ht="12" customHeight="1">
      <c r="A125" s="660"/>
      <c r="B125" s="661"/>
      <c r="C125" s="660"/>
      <c r="D125" s="660"/>
      <c r="E125" s="660"/>
      <c r="F125" s="660"/>
      <c r="G125" s="660"/>
      <c r="H125" s="660"/>
      <c r="I125" s="660"/>
      <c r="J125" s="660"/>
      <c r="K125" s="660"/>
      <c r="L125" s="660"/>
      <c r="M125" s="660"/>
      <c r="N125" s="660"/>
      <c r="O125" s="660"/>
      <c r="P125" s="662"/>
      <c r="Q125" s="662"/>
      <c r="R125" s="662"/>
      <c r="S125" s="662"/>
      <c r="T125" s="662"/>
      <c r="U125" s="662"/>
      <c r="V125" s="662"/>
      <c r="W125" s="662"/>
      <c r="X125" s="662"/>
      <c r="Y125" s="662"/>
    </row>
    <row r="126" spans="1:25" ht="12" customHeight="1">
      <c r="A126" s="660"/>
      <c r="B126" s="661"/>
      <c r="C126" s="660"/>
      <c r="D126" s="660"/>
      <c r="E126" s="660"/>
      <c r="F126" s="660"/>
      <c r="G126" s="660"/>
      <c r="H126" s="660"/>
      <c r="I126" s="660"/>
      <c r="J126" s="660"/>
      <c r="K126" s="660"/>
      <c r="L126" s="660"/>
      <c r="M126" s="660"/>
      <c r="N126" s="660"/>
      <c r="O126" s="660"/>
      <c r="P126" s="662"/>
      <c r="Q126" s="662"/>
      <c r="R126" s="662"/>
      <c r="S126" s="662"/>
      <c r="T126" s="662"/>
      <c r="U126" s="662"/>
      <c r="V126" s="662"/>
      <c r="W126" s="662"/>
      <c r="X126" s="662"/>
      <c r="Y126" s="662"/>
    </row>
    <row r="127" spans="1:25" ht="12" customHeight="1">
      <c r="A127" s="660"/>
      <c r="B127" s="661"/>
      <c r="C127" s="660"/>
      <c r="D127" s="660"/>
      <c r="E127" s="660"/>
      <c r="F127" s="660"/>
      <c r="G127" s="660"/>
      <c r="H127" s="660"/>
      <c r="I127" s="660"/>
      <c r="J127" s="660"/>
      <c r="K127" s="660"/>
      <c r="L127" s="660"/>
      <c r="M127" s="660"/>
      <c r="N127" s="660"/>
      <c r="O127" s="660"/>
      <c r="P127" s="662"/>
      <c r="Q127" s="662"/>
      <c r="R127" s="662"/>
      <c r="S127" s="662"/>
      <c r="T127" s="662"/>
      <c r="U127" s="662"/>
      <c r="V127" s="662"/>
      <c r="W127" s="662"/>
      <c r="X127" s="662"/>
      <c r="Y127" s="662"/>
    </row>
    <row r="128" spans="1:25" ht="12" customHeight="1">
      <c r="A128" s="660"/>
      <c r="B128" s="661"/>
      <c r="C128" s="660"/>
      <c r="D128" s="660"/>
      <c r="E128" s="660"/>
      <c r="F128" s="660"/>
      <c r="G128" s="660"/>
      <c r="H128" s="660"/>
      <c r="I128" s="660"/>
      <c r="J128" s="660"/>
      <c r="K128" s="660"/>
      <c r="L128" s="660"/>
      <c r="M128" s="660"/>
      <c r="N128" s="660"/>
      <c r="O128" s="660"/>
      <c r="P128" s="662"/>
      <c r="Q128" s="662"/>
      <c r="R128" s="662"/>
      <c r="S128" s="662"/>
      <c r="T128" s="662"/>
      <c r="U128" s="662"/>
      <c r="V128" s="662"/>
      <c r="W128" s="662"/>
      <c r="X128" s="662"/>
      <c r="Y128" s="662"/>
    </row>
    <row r="129" spans="1:25" ht="12" customHeight="1">
      <c r="A129" s="660"/>
      <c r="B129" s="661"/>
      <c r="C129" s="660"/>
      <c r="D129" s="660"/>
      <c r="E129" s="660"/>
      <c r="F129" s="660"/>
      <c r="G129" s="660"/>
      <c r="H129" s="660"/>
      <c r="I129" s="660"/>
      <c r="J129" s="660"/>
      <c r="K129" s="660"/>
      <c r="L129" s="660"/>
      <c r="M129" s="660"/>
      <c r="N129" s="660"/>
      <c r="O129" s="660"/>
      <c r="P129" s="662"/>
      <c r="Q129" s="662"/>
      <c r="R129" s="662"/>
      <c r="S129" s="662"/>
      <c r="T129" s="662"/>
      <c r="U129" s="662"/>
      <c r="V129" s="662"/>
      <c r="W129" s="662"/>
      <c r="X129" s="662"/>
      <c r="Y129" s="662"/>
    </row>
    <row r="130" spans="1:25" ht="12" customHeight="1">
      <c r="A130" s="660"/>
      <c r="B130" s="661"/>
      <c r="C130" s="660"/>
      <c r="D130" s="660"/>
      <c r="E130" s="660"/>
      <c r="F130" s="660"/>
      <c r="G130" s="660"/>
      <c r="H130" s="660"/>
      <c r="I130" s="660"/>
      <c r="J130" s="660"/>
      <c r="K130" s="660"/>
      <c r="L130" s="660"/>
      <c r="M130" s="660"/>
      <c r="N130" s="660"/>
      <c r="O130" s="660"/>
      <c r="P130" s="662"/>
      <c r="Q130" s="662"/>
      <c r="R130" s="662"/>
      <c r="S130" s="662"/>
      <c r="T130" s="662"/>
      <c r="U130" s="662"/>
      <c r="V130" s="662"/>
      <c r="W130" s="662"/>
      <c r="X130" s="662"/>
      <c r="Y130" s="662"/>
    </row>
    <row r="131" spans="1:25" ht="12" customHeight="1">
      <c r="A131" s="660"/>
      <c r="B131" s="661"/>
      <c r="C131" s="660"/>
      <c r="D131" s="660"/>
      <c r="E131" s="660"/>
      <c r="F131" s="660"/>
      <c r="G131" s="660"/>
      <c r="H131" s="660"/>
      <c r="I131" s="660"/>
      <c r="J131" s="660"/>
      <c r="K131" s="660"/>
      <c r="L131" s="660"/>
      <c r="M131" s="660"/>
      <c r="N131" s="660"/>
      <c r="O131" s="660"/>
      <c r="P131" s="662"/>
      <c r="Q131" s="662"/>
      <c r="R131" s="662"/>
      <c r="S131" s="662"/>
      <c r="T131" s="662"/>
      <c r="U131" s="662"/>
      <c r="V131" s="662"/>
      <c r="W131" s="662"/>
      <c r="X131" s="662"/>
      <c r="Y131" s="662"/>
    </row>
    <row r="132" spans="1:25" ht="12" customHeight="1">
      <c r="A132" s="660"/>
      <c r="B132" s="661"/>
      <c r="C132" s="660"/>
      <c r="D132" s="660"/>
      <c r="E132" s="660"/>
      <c r="F132" s="660"/>
      <c r="G132" s="660"/>
      <c r="H132" s="660"/>
      <c r="I132" s="660"/>
      <c r="J132" s="660"/>
      <c r="K132" s="660"/>
      <c r="L132" s="660"/>
      <c r="M132" s="660"/>
      <c r="N132" s="660"/>
      <c r="O132" s="660"/>
      <c r="P132" s="662"/>
      <c r="Q132" s="662"/>
      <c r="R132" s="662"/>
      <c r="S132" s="662"/>
      <c r="T132" s="662"/>
      <c r="U132" s="662"/>
      <c r="V132" s="662"/>
      <c r="W132" s="662"/>
      <c r="X132" s="662"/>
      <c r="Y132" s="662"/>
    </row>
    <row r="133" spans="1:25" ht="12" customHeight="1">
      <c r="A133" s="660"/>
      <c r="B133" s="661"/>
      <c r="C133" s="660"/>
      <c r="D133" s="660"/>
      <c r="E133" s="660"/>
      <c r="F133" s="660"/>
      <c r="G133" s="660"/>
      <c r="H133" s="660"/>
      <c r="I133" s="660"/>
      <c r="J133" s="660"/>
      <c r="K133" s="660"/>
      <c r="L133" s="660"/>
      <c r="M133" s="660"/>
      <c r="N133" s="660"/>
      <c r="O133" s="660"/>
      <c r="P133" s="662"/>
      <c r="Q133" s="662"/>
      <c r="R133" s="662"/>
      <c r="S133" s="662"/>
      <c r="T133" s="662"/>
      <c r="U133" s="662"/>
      <c r="V133" s="662"/>
      <c r="W133" s="662"/>
      <c r="X133" s="662"/>
      <c r="Y133" s="662"/>
    </row>
    <row r="134" spans="1:25" ht="12" customHeight="1">
      <c r="A134" s="660"/>
      <c r="B134" s="661"/>
      <c r="C134" s="660"/>
      <c r="D134" s="660"/>
      <c r="E134" s="660"/>
      <c r="F134" s="660"/>
      <c r="G134" s="660"/>
      <c r="H134" s="660"/>
      <c r="I134" s="660"/>
      <c r="J134" s="660"/>
      <c r="K134" s="660"/>
      <c r="L134" s="660"/>
      <c r="M134" s="660"/>
      <c r="N134" s="660"/>
      <c r="O134" s="660"/>
      <c r="P134" s="662"/>
      <c r="Q134" s="662"/>
      <c r="R134" s="662"/>
      <c r="S134" s="662"/>
      <c r="T134" s="662"/>
      <c r="U134" s="662"/>
      <c r="V134" s="662"/>
      <c r="W134" s="662"/>
      <c r="X134" s="662"/>
      <c r="Y134" s="662"/>
    </row>
    <row r="135" spans="1:25" ht="12" customHeight="1">
      <c r="A135" s="660"/>
      <c r="B135" s="661"/>
      <c r="C135" s="660"/>
      <c r="D135" s="660"/>
      <c r="E135" s="660"/>
      <c r="F135" s="660"/>
      <c r="G135" s="660"/>
      <c r="H135" s="660"/>
      <c r="I135" s="660"/>
      <c r="J135" s="660"/>
      <c r="K135" s="660"/>
      <c r="L135" s="660"/>
      <c r="M135" s="660"/>
      <c r="N135" s="660"/>
      <c r="O135" s="660"/>
      <c r="P135" s="662"/>
      <c r="Q135" s="662"/>
      <c r="R135" s="662"/>
      <c r="S135" s="662"/>
      <c r="T135" s="662"/>
      <c r="U135" s="662"/>
      <c r="V135" s="662"/>
      <c r="W135" s="662"/>
      <c r="X135" s="662"/>
      <c r="Y135" s="662"/>
    </row>
    <row r="136" spans="1:25" ht="12" customHeight="1">
      <c r="A136" s="660"/>
      <c r="B136" s="661"/>
      <c r="C136" s="660"/>
      <c r="D136" s="660"/>
      <c r="E136" s="660"/>
      <c r="F136" s="660"/>
      <c r="G136" s="660"/>
      <c r="H136" s="660"/>
      <c r="I136" s="660"/>
      <c r="J136" s="660"/>
      <c r="K136" s="660"/>
      <c r="L136" s="660"/>
      <c r="M136" s="660"/>
      <c r="N136" s="660"/>
      <c r="O136" s="660"/>
      <c r="P136" s="662"/>
      <c r="Q136" s="662"/>
      <c r="R136" s="662"/>
      <c r="S136" s="662"/>
      <c r="T136" s="662"/>
      <c r="U136" s="662"/>
      <c r="V136" s="662"/>
      <c r="W136" s="662"/>
      <c r="X136" s="662"/>
      <c r="Y136" s="662"/>
    </row>
    <row r="137" spans="1:25" ht="12" customHeight="1">
      <c r="A137" s="660"/>
      <c r="B137" s="661"/>
      <c r="C137" s="660"/>
      <c r="D137" s="660"/>
      <c r="E137" s="660"/>
      <c r="F137" s="660"/>
      <c r="G137" s="660"/>
      <c r="H137" s="660"/>
      <c r="I137" s="660"/>
      <c r="J137" s="660"/>
      <c r="K137" s="660"/>
      <c r="L137" s="660"/>
      <c r="M137" s="660"/>
      <c r="N137" s="660"/>
      <c r="O137" s="660"/>
      <c r="P137" s="662"/>
      <c r="Q137" s="662"/>
      <c r="R137" s="662"/>
      <c r="S137" s="662"/>
      <c r="T137" s="662"/>
      <c r="U137" s="662"/>
      <c r="V137" s="662"/>
      <c r="W137" s="662"/>
      <c r="X137" s="662"/>
      <c r="Y137" s="662"/>
    </row>
    <row r="138" spans="1:25" ht="12" customHeight="1">
      <c r="A138" s="660"/>
      <c r="B138" s="661"/>
      <c r="C138" s="660"/>
      <c r="D138" s="660"/>
      <c r="E138" s="660"/>
      <c r="F138" s="660"/>
      <c r="G138" s="660"/>
      <c r="H138" s="660"/>
      <c r="I138" s="660"/>
      <c r="J138" s="660"/>
      <c r="K138" s="660"/>
      <c r="L138" s="660"/>
      <c r="M138" s="660"/>
      <c r="N138" s="660"/>
      <c r="O138" s="660"/>
      <c r="P138" s="662"/>
      <c r="Q138" s="662"/>
      <c r="R138" s="662"/>
      <c r="S138" s="662"/>
      <c r="T138" s="662"/>
      <c r="U138" s="662"/>
      <c r="V138" s="662"/>
      <c r="W138" s="662"/>
      <c r="X138" s="662"/>
      <c r="Y138" s="662"/>
    </row>
    <row r="139" spans="1:25" ht="12" customHeight="1">
      <c r="A139" s="660"/>
      <c r="B139" s="661"/>
      <c r="C139" s="660"/>
      <c r="D139" s="660"/>
      <c r="E139" s="660"/>
      <c r="F139" s="660"/>
      <c r="G139" s="660"/>
      <c r="H139" s="660"/>
      <c r="I139" s="660"/>
      <c r="J139" s="660"/>
      <c r="K139" s="660"/>
      <c r="L139" s="660"/>
      <c r="M139" s="660"/>
      <c r="N139" s="660"/>
      <c r="O139" s="660"/>
      <c r="P139" s="662"/>
      <c r="Q139" s="662"/>
      <c r="R139" s="662"/>
      <c r="S139" s="662"/>
      <c r="T139" s="662"/>
      <c r="U139" s="662"/>
      <c r="V139" s="662"/>
      <c r="W139" s="662"/>
      <c r="X139" s="662"/>
      <c r="Y139" s="662"/>
    </row>
    <row r="140" spans="1:25" ht="12" customHeight="1">
      <c r="A140" s="660"/>
      <c r="B140" s="661"/>
      <c r="C140" s="660"/>
      <c r="D140" s="660"/>
      <c r="E140" s="660"/>
      <c r="F140" s="660"/>
      <c r="G140" s="660"/>
      <c r="H140" s="660"/>
      <c r="I140" s="660"/>
      <c r="J140" s="660"/>
      <c r="K140" s="660"/>
      <c r="L140" s="660"/>
      <c r="M140" s="660"/>
      <c r="N140" s="660"/>
      <c r="O140" s="660"/>
      <c r="P140" s="662"/>
      <c r="Q140" s="662"/>
      <c r="R140" s="662"/>
      <c r="S140" s="662"/>
      <c r="T140" s="662"/>
      <c r="U140" s="662"/>
      <c r="V140" s="662"/>
      <c r="W140" s="662"/>
      <c r="X140" s="662"/>
      <c r="Y140" s="662"/>
    </row>
    <row r="141" spans="1:25" ht="12" customHeight="1">
      <c r="A141" s="660"/>
      <c r="B141" s="661"/>
      <c r="C141" s="660"/>
      <c r="D141" s="660"/>
      <c r="E141" s="660"/>
      <c r="F141" s="660"/>
      <c r="G141" s="660"/>
      <c r="H141" s="660"/>
      <c r="I141" s="660"/>
      <c r="J141" s="660"/>
      <c r="K141" s="660"/>
      <c r="L141" s="660"/>
      <c r="M141" s="660"/>
      <c r="N141" s="660"/>
      <c r="O141" s="660"/>
      <c r="P141" s="662"/>
      <c r="Q141" s="662"/>
      <c r="R141" s="662"/>
      <c r="S141" s="662"/>
      <c r="T141" s="662"/>
      <c r="U141" s="662"/>
      <c r="V141" s="662"/>
      <c r="W141" s="662"/>
      <c r="X141" s="662"/>
      <c r="Y141" s="662"/>
    </row>
    <row r="142" spans="1:25" ht="12" customHeight="1">
      <c r="A142" s="660"/>
      <c r="B142" s="661"/>
      <c r="C142" s="660"/>
      <c r="D142" s="660"/>
      <c r="E142" s="660"/>
      <c r="F142" s="660"/>
      <c r="G142" s="660"/>
      <c r="H142" s="660"/>
      <c r="I142" s="660"/>
      <c r="J142" s="660"/>
      <c r="K142" s="660"/>
      <c r="L142" s="660"/>
      <c r="M142" s="660"/>
      <c r="N142" s="660"/>
      <c r="O142" s="660"/>
      <c r="P142" s="662"/>
      <c r="Q142" s="662"/>
      <c r="R142" s="662"/>
      <c r="S142" s="662"/>
      <c r="T142" s="662"/>
      <c r="U142" s="662"/>
      <c r="V142" s="662"/>
      <c r="W142" s="662"/>
      <c r="X142" s="662"/>
      <c r="Y142" s="662"/>
    </row>
    <row r="143" spans="1:25" ht="12" customHeight="1">
      <c r="A143" s="660"/>
      <c r="B143" s="661"/>
      <c r="C143" s="660"/>
      <c r="D143" s="660"/>
      <c r="E143" s="660"/>
      <c r="F143" s="660"/>
      <c r="G143" s="660"/>
      <c r="H143" s="660"/>
      <c r="I143" s="660"/>
      <c r="J143" s="660"/>
      <c r="K143" s="660"/>
      <c r="L143" s="660"/>
      <c r="M143" s="660"/>
      <c r="N143" s="660"/>
      <c r="O143" s="660"/>
      <c r="P143" s="662"/>
      <c r="Q143" s="662"/>
      <c r="R143" s="662"/>
      <c r="S143" s="662"/>
      <c r="T143" s="662"/>
      <c r="U143" s="662"/>
      <c r="V143" s="662"/>
      <c r="W143" s="662"/>
      <c r="X143" s="662"/>
      <c r="Y143" s="662"/>
    </row>
    <row r="144" spans="1:25" ht="12" customHeight="1">
      <c r="A144" s="660"/>
      <c r="B144" s="661"/>
      <c r="C144" s="660"/>
      <c r="D144" s="660"/>
      <c r="E144" s="660"/>
      <c r="F144" s="660"/>
      <c r="G144" s="660"/>
      <c r="H144" s="660"/>
      <c r="I144" s="660"/>
      <c r="J144" s="660"/>
      <c r="K144" s="660"/>
      <c r="L144" s="660"/>
      <c r="M144" s="660"/>
      <c r="N144" s="660"/>
      <c r="O144" s="660"/>
      <c r="P144" s="662"/>
      <c r="Q144" s="662"/>
      <c r="R144" s="662"/>
      <c r="S144" s="662"/>
      <c r="T144" s="662"/>
      <c r="U144" s="662"/>
      <c r="V144" s="662"/>
      <c r="W144" s="662"/>
      <c r="X144" s="662"/>
      <c r="Y144" s="662"/>
    </row>
    <row r="145" spans="1:25" ht="12" customHeight="1">
      <c r="A145" s="660"/>
      <c r="B145" s="661"/>
      <c r="C145" s="660"/>
      <c r="D145" s="660"/>
      <c r="E145" s="660"/>
      <c r="F145" s="660"/>
      <c r="G145" s="660"/>
      <c r="H145" s="660"/>
      <c r="I145" s="660"/>
      <c r="J145" s="660"/>
      <c r="K145" s="660"/>
      <c r="L145" s="660"/>
      <c r="M145" s="660"/>
      <c r="N145" s="660"/>
      <c r="O145" s="660"/>
      <c r="P145" s="662"/>
      <c r="Q145" s="662"/>
      <c r="R145" s="662"/>
      <c r="S145" s="662"/>
      <c r="T145" s="662"/>
      <c r="U145" s="662"/>
      <c r="V145" s="662"/>
      <c r="W145" s="662"/>
      <c r="X145" s="662"/>
      <c r="Y145" s="662"/>
    </row>
    <row r="146" spans="1:25" ht="12" customHeight="1">
      <c r="A146" s="660"/>
      <c r="B146" s="661"/>
      <c r="C146" s="660"/>
      <c r="D146" s="660"/>
      <c r="E146" s="660"/>
      <c r="F146" s="660"/>
      <c r="G146" s="660"/>
      <c r="H146" s="660"/>
      <c r="I146" s="660"/>
      <c r="J146" s="660"/>
      <c r="K146" s="660"/>
      <c r="L146" s="660"/>
      <c r="M146" s="660"/>
      <c r="N146" s="660"/>
      <c r="O146" s="660"/>
      <c r="P146" s="662"/>
      <c r="Q146" s="662"/>
      <c r="R146" s="662"/>
      <c r="S146" s="662"/>
      <c r="T146" s="662"/>
      <c r="U146" s="662"/>
      <c r="V146" s="662"/>
      <c r="W146" s="662"/>
      <c r="X146" s="662"/>
      <c r="Y146" s="662"/>
    </row>
    <row r="147" spans="1:25" ht="12" customHeight="1">
      <c r="A147" s="660"/>
      <c r="B147" s="661"/>
      <c r="C147" s="660"/>
      <c r="D147" s="660"/>
      <c r="E147" s="660"/>
      <c r="F147" s="660"/>
      <c r="G147" s="660"/>
      <c r="H147" s="660"/>
      <c r="I147" s="660"/>
      <c r="J147" s="660"/>
      <c r="K147" s="660"/>
      <c r="L147" s="660"/>
      <c r="M147" s="660"/>
      <c r="N147" s="660"/>
      <c r="O147" s="660"/>
      <c r="P147" s="662"/>
      <c r="Q147" s="662"/>
      <c r="R147" s="662"/>
      <c r="S147" s="662"/>
      <c r="T147" s="662"/>
      <c r="U147" s="662"/>
      <c r="V147" s="662"/>
      <c r="W147" s="662"/>
      <c r="X147" s="662"/>
      <c r="Y147" s="662"/>
    </row>
    <row r="148" spans="1:25" ht="12" customHeight="1">
      <c r="A148" s="660"/>
      <c r="B148" s="661"/>
      <c r="C148" s="660"/>
      <c r="D148" s="660"/>
      <c r="E148" s="660"/>
      <c r="F148" s="660"/>
      <c r="G148" s="660"/>
      <c r="H148" s="660"/>
      <c r="I148" s="660"/>
      <c r="J148" s="660"/>
      <c r="K148" s="660"/>
      <c r="L148" s="660"/>
      <c r="M148" s="660"/>
      <c r="N148" s="660"/>
      <c r="O148" s="660"/>
      <c r="P148" s="662"/>
      <c r="Q148" s="662"/>
      <c r="R148" s="662"/>
      <c r="S148" s="662"/>
      <c r="T148" s="662"/>
      <c r="U148" s="662"/>
      <c r="V148" s="662"/>
      <c r="W148" s="662"/>
      <c r="X148" s="662"/>
      <c r="Y148" s="662"/>
    </row>
    <row r="149" spans="1:25" ht="12" customHeight="1">
      <c r="A149" s="660"/>
      <c r="B149" s="661"/>
      <c r="C149" s="660"/>
      <c r="D149" s="660"/>
      <c r="E149" s="660"/>
      <c r="F149" s="660"/>
      <c r="G149" s="660"/>
      <c r="H149" s="660"/>
      <c r="I149" s="660"/>
      <c r="J149" s="660"/>
      <c r="K149" s="660"/>
      <c r="L149" s="660"/>
      <c r="M149" s="660"/>
      <c r="N149" s="660"/>
      <c r="O149" s="660"/>
      <c r="P149" s="662"/>
      <c r="Q149" s="662"/>
      <c r="R149" s="662"/>
      <c r="S149" s="662"/>
      <c r="T149" s="662"/>
      <c r="U149" s="662"/>
      <c r="V149" s="662"/>
      <c r="W149" s="662"/>
      <c r="X149" s="662"/>
      <c r="Y149" s="662"/>
    </row>
    <row r="150" spans="1:25" ht="12" customHeight="1">
      <c r="A150" s="660"/>
      <c r="B150" s="661"/>
      <c r="C150" s="660"/>
      <c r="D150" s="660"/>
      <c r="E150" s="660"/>
      <c r="F150" s="660"/>
      <c r="G150" s="660"/>
      <c r="H150" s="660"/>
      <c r="I150" s="660"/>
      <c r="J150" s="660"/>
      <c r="K150" s="660"/>
      <c r="L150" s="660"/>
      <c r="M150" s="660"/>
      <c r="N150" s="660"/>
      <c r="O150" s="660"/>
      <c r="P150" s="662"/>
      <c r="Q150" s="662"/>
      <c r="R150" s="662"/>
      <c r="S150" s="662"/>
      <c r="T150" s="662"/>
      <c r="U150" s="662"/>
      <c r="V150" s="662"/>
      <c r="W150" s="662"/>
      <c r="X150" s="662"/>
      <c r="Y150" s="662"/>
    </row>
    <row r="151" spans="1:25" ht="12" customHeight="1">
      <c r="A151" s="660"/>
      <c r="B151" s="661"/>
      <c r="C151" s="660"/>
      <c r="D151" s="660"/>
      <c r="E151" s="660"/>
      <c r="F151" s="660"/>
      <c r="G151" s="660"/>
      <c r="H151" s="660"/>
      <c r="I151" s="660"/>
      <c r="J151" s="660"/>
      <c r="K151" s="660"/>
      <c r="L151" s="660"/>
      <c r="M151" s="660"/>
      <c r="N151" s="660"/>
      <c r="O151" s="660"/>
      <c r="P151" s="662"/>
      <c r="Q151" s="662"/>
      <c r="R151" s="662"/>
      <c r="S151" s="662"/>
      <c r="T151" s="662"/>
      <c r="U151" s="662"/>
      <c r="V151" s="662"/>
      <c r="W151" s="662"/>
      <c r="X151" s="662"/>
      <c r="Y151" s="662"/>
    </row>
    <row r="152" spans="1:25" ht="12" customHeight="1">
      <c r="A152" s="660"/>
      <c r="B152" s="661"/>
      <c r="C152" s="660"/>
      <c r="D152" s="660"/>
      <c r="E152" s="660"/>
      <c r="F152" s="660"/>
      <c r="G152" s="660"/>
      <c r="H152" s="660"/>
      <c r="I152" s="660"/>
      <c r="J152" s="660"/>
      <c r="K152" s="660"/>
      <c r="L152" s="660"/>
      <c r="M152" s="660"/>
      <c r="N152" s="660"/>
      <c r="O152" s="660"/>
      <c r="P152" s="662"/>
      <c r="Q152" s="662"/>
      <c r="R152" s="662"/>
      <c r="S152" s="662"/>
      <c r="T152" s="662"/>
      <c r="U152" s="662"/>
      <c r="V152" s="662"/>
      <c r="W152" s="662"/>
      <c r="X152" s="662"/>
      <c r="Y152" s="662"/>
    </row>
    <row r="153" spans="1:25" ht="12" customHeight="1">
      <c r="A153" s="660"/>
      <c r="B153" s="661"/>
      <c r="C153" s="660"/>
      <c r="D153" s="660"/>
      <c r="E153" s="660"/>
      <c r="F153" s="660"/>
      <c r="G153" s="660"/>
      <c r="H153" s="660"/>
      <c r="I153" s="660"/>
      <c r="J153" s="660"/>
      <c r="K153" s="660"/>
      <c r="L153" s="660"/>
      <c r="M153" s="660"/>
      <c r="N153" s="660"/>
      <c r="O153" s="660"/>
      <c r="P153" s="662"/>
      <c r="Q153" s="662"/>
      <c r="R153" s="662"/>
      <c r="S153" s="662"/>
      <c r="T153" s="662"/>
      <c r="U153" s="662"/>
      <c r="V153" s="662"/>
      <c r="W153" s="662"/>
      <c r="X153" s="662"/>
      <c r="Y153" s="662"/>
    </row>
    <row r="154" spans="1:25" ht="12" customHeight="1">
      <c r="A154" s="660"/>
      <c r="B154" s="661"/>
      <c r="C154" s="660"/>
      <c r="D154" s="660"/>
      <c r="E154" s="660"/>
      <c r="F154" s="660"/>
      <c r="G154" s="660"/>
      <c r="H154" s="660"/>
      <c r="I154" s="660"/>
      <c r="J154" s="660"/>
      <c r="K154" s="660"/>
      <c r="L154" s="660"/>
      <c r="M154" s="660"/>
      <c r="N154" s="660"/>
      <c r="O154" s="660"/>
      <c r="P154" s="662"/>
      <c r="Q154" s="662"/>
      <c r="R154" s="662"/>
      <c r="S154" s="662"/>
      <c r="T154" s="662"/>
      <c r="U154" s="662"/>
      <c r="V154" s="662"/>
      <c r="W154" s="662"/>
      <c r="X154" s="662"/>
      <c r="Y154" s="662"/>
    </row>
    <row r="155" spans="1:25" ht="12" customHeight="1">
      <c r="A155" s="660"/>
      <c r="B155" s="661"/>
      <c r="C155" s="660"/>
      <c r="D155" s="660"/>
      <c r="E155" s="660"/>
      <c r="F155" s="660"/>
      <c r="G155" s="660"/>
      <c r="H155" s="660"/>
      <c r="I155" s="660"/>
      <c r="J155" s="660"/>
      <c r="K155" s="660"/>
      <c r="L155" s="660"/>
      <c r="M155" s="660"/>
      <c r="N155" s="660"/>
      <c r="O155" s="660"/>
      <c r="P155" s="662"/>
      <c r="Q155" s="662"/>
      <c r="R155" s="662"/>
      <c r="S155" s="662"/>
      <c r="T155" s="662"/>
      <c r="U155" s="662"/>
      <c r="V155" s="662"/>
      <c r="W155" s="662"/>
      <c r="X155" s="662"/>
      <c r="Y155" s="662"/>
    </row>
    <row r="156" spans="1:25" ht="12" customHeight="1">
      <c r="A156" s="660"/>
      <c r="B156" s="661"/>
      <c r="C156" s="660"/>
      <c r="D156" s="660"/>
      <c r="E156" s="660"/>
      <c r="F156" s="660"/>
      <c r="G156" s="660"/>
      <c r="H156" s="660"/>
      <c r="I156" s="660"/>
      <c r="J156" s="660"/>
      <c r="K156" s="660"/>
      <c r="L156" s="660"/>
      <c r="M156" s="660"/>
      <c r="N156" s="660"/>
      <c r="O156" s="660"/>
      <c r="P156" s="662"/>
      <c r="Q156" s="662"/>
      <c r="R156" s="662"/>
      <c r="S156" s="662"/>
      <c r="T156" s="662"/>
      <c r="U156" s="662"/>
      <c r="V156" s="662"/>
      <c r="W156" s="662"/>
      <c r="X156" s="662"/>
      <c r="Y156" s="662"/>
    </row>
    <row r="157" spans="1:25" ht="12" customHeight="1">
      <c r="A157" s="660"/>
      <c r="B157" s="661"/>
      <c r="C157" s="660"/>
      <c r="D157" s="660"/>
      <c r="E157" s="660"/>
      <c r="F157" s="660"/>
      <c r="G157" s="660"/>
      <c r="H157" s="660"/>
      <c r="I157" s="660"/>
      <c r="J157" s="660"/>
      <c r="K157" s="660"/>
      <c r="L157" s="660"/>
      <c r="M157" s="660"/>
      <c r="N157" s="660"/>
      <c r="O157" s="660"/>
      <c r="P157" s="662"/>
      <c r="Q157" s="662"/>
      <c r="R157" s="662"/>
      <c r="S157" s="662"/>
      <c r="T157" s="662"/>
      <c r="U157" s="662"/>
      <c r="V157" s="662"/>
      <c r="W157" s="662"/>
      <c r="X157" s="662"/>
      <c r="Y157" s="662"/>
    </row>
    <row r="158" spans="1:25" ht="12" customHeight="1">
      <c r="A158" s="660"/>
      <c r="B158" s="661"/>
      <c r="C158" s="660"/>
      <c r="D158" s="660"/>
      <c r="E158" s="660"/>
      <c r="F158" s="660"/>
      <c r="G158" s="660"/>
      <c r="H158" s="660"/>
      <c r="I158" s="660"/>
      <c r="J158" s="660"/>
      <c r="K158" s="660"/>
      <c r="L158" s="660"/>
      <c r="M158" s="660"/>
      <c r="N158" s="660"/>
      <c r="O158" s="660"/>
      <c r="P158" s="662"/>
      <c r="Q158" s="662"/>
      <c r="R158" s="662"/>
      <c r="S158" s="662"/>
      <c r="T158" s="662"/>
      <c r="U158" s="662"/>
      <c r="V158" s="662"/>
      <c r="W158" s="662"/>
      <c r="X158" s="662"/>
      <c r="Y158" s="662"/>
    </row>
    <row r="159" spans="1:25" ht="12" customHeight="1">
      <c r="A159" s="660"/>
      <c r="B159" s="661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2"/>
      <c r="Q159" s="662"/>
      <c r="R159" s="662"/>
      <c r="S159" s="662"/>
      <c r="T159" s="662"/>
      <c r="U159" s="662"/>
      <c r="V159" s="662"/>
      <c r="W159" s="662"/>
      <c r="X159" s="662"/>
      <c r="Y159" s="662"/>
    </row>
    <row r="160" spans="1:25" ht="12" customHeight="1">
      <c r="A160" s="660"/>
      <c r="B160" s="661"/>
      <c r="C160" s="660"/>
      <c r="D160" s="660"/>
      <c r="E160" s="660"/>
      <c r="F160" s="660"/>
      <c r="G160" s="660"/>
      <c r="H160" s="660"/>
      <c r="I160" s="660"/>
      <c r="J160" s="660"/>
      <c r="K160" s="660"/>
      <c r="L160" s="660"/>
      <c r="M160" s="660"/>
      <c r="N160" s="660"/>
      <c r="O160" s="660"/>
      <c r="P160" s="662"/>
      <c r="Q160" s="662"/>
      <c r="R160" s="662"/>
      <c r="S160" s="662"/>
      <c r="T160" s="662"/>
      <c r="U160" s="662"/>
      <c r="V160" s="662"/>
      <c r="W160" s="662"/>
      <c r="X160" s="662"/>
      <c r="Y160" s="662"/>
    </row>
    <row r="161" spans="1:25" ht="12" customHeight="1">
      <c r="A161" s="660"/>
      <c r="B161" s="661"/>
      <c r="C161" s="660"/>
      <c r="D161" s="660"/>
      <c r="E161" s="660"/>
      <c r="F161" s="660"/>
      <c r="G161" s="660"/>
      <c r="H161" s="660"/>
      <c r="I161" s="660"/>
      <c r="J161" s="660"/>
      <c r="K161" s="660"/>
      <c r="L161" s="660"/>
      <c r="M161" s="660"/>
      <c r="N161" s="660"/>
      <c r="O161" s="660"/>
      <c r="P161" s="662"/>
      <c r="Q161" s="662"/>
      <c r="R161" s="662"/>
      <c r="S161" s="662"/>
      <c r="T161" s="662"/>
      <c r="U161" s="662"/>
      <c r="V161" s="662"/>
      <c r="W161" s="662"/>
      <c r="X161" s="662"/>
      <c r="Y161" s="662"/>
    </row>
    <row r="162" spans="1:25" ht="12" customHeight="1">
      <c r="A162" s="660"/>
      <c r="B162" s="661"/>
      <c r="C162" s="660"/>
      <c r="D162" s="660"/>
      <c r="E162" s="660"/>
      <c r="F162" s="660"/>
      <c r="G162" s="660"/>
      <c r="H162" s="660"/>
      <c r="I162" s="660"/>
      <c r="J162" s="660"/>
      <c r="K162" s="660"/>
      <c r="L162" s="660"/>
      <c r="M162" s="660"/>
      <c r="N162" s="660"/>
      <c r="O162" s="660"/>
      <c r="P162" s="662"/>
      <c r="Q162" s="662"/>
      <c r="R162" s="662"/>
      <c r="S162" s="662"/>
      <c r="T162" s="662"/>
      <c r="U162" s="662"/>
      <c r="V162" s="662"/>
      <c r="W162" s="662"/>
      <c r="X162" s="662"/>
      <c r="Y162" s="662"/>
    </row>
    <row r="163" spans="1:25" ht="12" customHeight="1">
      <c r="A163" s="660"/>
      <c r="B163" s="661"/>
      <c r="C163" s="660"/>
      <c r="D163" s="660"/>
      <c r="E163" s="660"/>
      <c r="F163" s="660"/>
      <c r="G163" s="660"/>
      <c r="H163" s="660"/>
      <c r="I163" s="660"/>
      <c r="J163" s="660"/>
      <c r="K163" s="660"/>
      <c r="L163" s="660"/>
      <c r="M163" s="660"/>
      <c r="N163" s="660"/>
      <c r="O163" s="660"/>
      <c r="P163" s="662"/>
      <c r="Q163" s="662"/>
      <c r="R163" s="662"/>
      <c r="S163" s="662"/>
      <c r="T163" s="662"/>
      <c r="U163" s="662"/>
      <c r="V163" s="662"/>
      <c r="W163" s="662"/>
      <c r="X163" s="662"/>
      <c r="Y163" s="662"/>
    </row>
    <row r="164" spans="1:25" ht="12" customHeight="1">
      <c r="A164" s="660"/>
      <c r="B164" s="661"/>
      <c r="C164" s="660"/>
      <c r="D164" s="660"/>
      <c r="E164" s="660"/>
      <c r="F164" s="660"/>
      <c r="G164" s="660"/>
      <c r="H164" s="660"/>
      <c r="I164" s="660"/>
      <c r="J164" s="660"/>
      <c r="K164" s="660"/>
      <c r="L164" s="660"/>
      <c r="M164" s="660"/>
      <c r="N164" s="660"/>
      <c r="O164" s="660"/>
      <c r="P164" s="662"/>
      <c r="Q164" s="662"/>
      <c r="R164" s="662"/>
      <c r="S164" s="662"/>
      <c r="T164" s="662"/>
      <c r="U164" s="662"/>
      <c r="V164" s="662"/>
      <c r="W164" s="662"/>
      <c r="X164" s="662"/>
      <c r="Y164" s="662"/>
    </row>
    <row r="165" spans="1:25" ht="12" customHeight="1">
      <c r="A165" s="660"/>
      <c r="B165" s="661"/>
      <c r="C165" s="660"/>
      <c r="D165" s="660"/>
      <c r="E165" s="660"/>
      <c r="F165" s="660"/>
      <c r="G165" s="660"/>
      <c r="H165" s="660"/>
      <c r="I165" s="660"/>
      <c r="J165" s="660"/>
      <c r="K165" s="660"/>
      <c r="L165" s="660"/>
      <c r="M165" s="660"/>
      <c r="N165" s="660"/>
      <c r="O165" s="660"/>
      <c r="P165" s="662"/>
      <c r="Q165" s="662"/>
      <c r="R165" s="662"/>
      <c r="S165" s="662"/>
      <c r="T165" s="662"/>
      <c r="U165" s="662"/>
      <c r="V165" s="662"/>
      <c r="W165" s="662"/>
      <c r="X165" s="662"/>
      <c r="Y165" s="662"/>
    </row>
    <row r="166" spans="1:25" ht="12" customHeight="1">
      <c r="A166" s="660"/>
      <c r="B166" s="661"/>
      <c r="C166" s="660"/>
      <c r="D166" s="660"/>
      <c r="E166" s="660"/>
      <c r="F166" s="660"/>
      <c r="G166" s="660"/>
      <c r="H166" s="660"/>
      <c r="I166" s="660"/>
      <c r="J166" s="660"/>
      <c r="K166" s="660"/>
      <c r="L166" s="660"/>
      <c r="M166" s="660"/>
      <c r="N166" s="660"/>
      <c r="O166" s="660"/>
      <c r="P166" s="662"/>
      <c r="Q166" s="662"/>
      <c r="R166" s="662"/>
      <c r="S166" s="662"/>
      <c r="T166" s="662"/>
      <c r="U166" s="662"/>
      <c r="V166" s="662"/>
      <c r="W166" s="662"/>
      <c r="X166" s="662"/>
      <c r="Y166" s="662"/>
    </row>
    <row r="167" spans="1:25" ht="12" customHeight="1">
      <c r="A167" s="660"/>
      <c r="B167" s="661"/>
      <c r="C167" s="660"/>
      <c r="D167" s="660"/>
      <c r="E167" s="660"/>
      <c r="F167" s="660"/>
      <c r="G167" s="660"/>
      <c r="H167" s="660"/>
      <c r="I167" s="660"/>
      <c r="J167" s="660"/>
      <c r="K167" s="660"/>
      <c r="L167" s="660"/>
      <c r="M167" s="660"/>
      <c r="N167" s="660"/>
      <c r="O167" s="660"/>
      <c r="P167" s="662"/>
      <c r="Q167" s="662"/>
      <c r="R167" s="662"/>
      <c r="S167" s="662"/>
      <c r="T167" s="662"/>
      <c r="U167" s="662"/>
      <c r="V167" s="662"/>
      <c r="W167" s="662"/>
      <c r="X167" s="662"/>
      <c r="Y167" s="662"/>
    </row>
    <row r="168" spans="1:25" ht="12" customHeight="1">
      <c r="A168" s="660"/>
      <c r="B168" s="661"/>
      <c r="C168" s="660"/>
      <c r="D168" s="660"/>
      <c r="E168" s="660"/>
      <c r="F168" s="660"/>
      <c r="G168" s="660"/>
      <c r="H168" s="660"/>
      <c r="I168" s="660"/>
      <c r="J168" s="660"/>
      <c r="K168" s="660"/>
      <c r="L168" s="660"/>
      <c r="M168" s="660"/>
      <c r="N168" s="660"/>
      <c r="O168" s="660"/>
      <c r="P168" s="662"/>
      <c r="Q168" s="662"/>
      <c r="R168" s="662"/>
      <c r="S168" s="662"/>
      <c r="T168" s="662"/>
      <c r="U168" s="662"/>
      <c r="V168" s="662"/>
      <c r="W168" s="662"/>
      <c r="X168" s="662"/>
      <c r="Y168" s="662"/>
    </row>
    <row r="169" spans="1:25" ht="12" customHeight="1">
      <c r="A169" s="660"/>
      <c r="B169" s="661"/>
      <c r="C169" s="660"/>
      <c r="D169" s="660"/>
      <c r="E169" s="660"/>
      <c r="F169" s="660"/>
      <c r="G169" s="660"/>
      <c r="H169" s="660"/>
      <c r="I169" s="660"/>
      <c r="J169" s="660"/>
      <c r="K169" s="660"/>
      <c r="L169" s="660"/>
      <c r="M169" s="660"/>
      <c r="N169" s="660"/>
      <c r="O169" s="660"/>
      <c r="P169" s="662"/>
      <c r="Q169" s="662"/>
      <c r="R169" s="662"/>
      <c r="S169" s="662"/>
      <c r="T169" s="662"/>
      <c r="U169" s="662"/>
      <c r="V169" s="662"/>
      <c r="W169" s="662"/>
      <c r="X169" s="662"/>
      <c r="Y169" s="662"/>
    </row>
    <row r="170" spans="1:25" ht="12" customHeight="1">
      <c r="A170" s="660"/>
      <c r="B170" s="661"/>
      <c r="C170" s="660"/>
      <c r="D170" s="660"/>
      <c r="E170" s="660"/>
      <c r="F170" s="660"/>
      <c r="G170" s="660"/>
      <c r="H170" s="660"/>
      <c r="I170" s="660"/>
      <c r="J170" s="660"/>
      <c r="K170" s="660"/>
      <c r="L170" s="660"/>
      <c r="M170" s="660"/>
      <c r="N170" s="660"/>
      <c r="O170" s="660"/>
      <c r="P170" s="662"/>
      <c r="Q170" s="662"/>
      <c r="R170" s="662"/>
      <c r="S170" s="662"/>
      <c r="T170" s="662"/>
      <c r="U170" s="662"/>
      <c r="V170" s="662"/>
      <c r="W170" s="662"/>
      <c r="X170" s="662"/>
      <c r="Y170" s="662"/>
    </row>
    <row r="171" spans="1:25" ht="12" customHeight="1">
      <c r="A171" s="660"/>
      <c r="B171" s="661"/>
      <c r="C171" s="660"/>
      <c r="D171" s="660"/>
      <c r="E171" s="660"/>
      <c r="F171" s="660"/>
      <c r="G171" s="660"/>
      <c r="H171" s="660"/>
      <c r="I171" s="660"/>
      <c r="J171" s="660"/>
      <c r="K171" s="660"/>
      <c r="L171" s="660"/>
      <c r="M171" s="660"/>
      <c r="N171" s="660"/>
      <c r="O171" s="660"/>
      <c r="P171" s="662"/>
      <c r="Q171" s="662"/>
      <c r="R171" s="662"/>
      <c r="S171" s="662"/>
      <c r="T171" s="662"/>
      <c r="U171" s="662"/>
      <c r="V171" s="662"/>
      <c r="W171" s="662"/>
      <c r="X171" s="662"/>
      <c r="Y171" s="662"/>
    </row>
    <row r="172" spans="1:25" ht="12" customHeight="1">
      <c r="A172" s="660"/>
      <c r="B172" s="661"/>
      <c r="C172" s="660"/>
      <c r="D172" s="660"/>
      <c r="E172" s="660"/>
      <c r="F172" s="660"/>
      <c r="G172" s="660"/>
      <c r="H172" s="660"/>
      <c r="I172" s="660"/>
      <c r="J172" s="660"/>
      <c r="K172" s="660"/>
      <c r="L172" s="660"/>
      <c r="M172" s="660"/>
      <c r="N172" s="660"/>
      <c r="O172" s="660"/>
      <c r="P172" s="662"/>
      <c r="Q172" s="662"/>
      <c r="R172" s="662"/>
      <c r="S172" s="662"/>
      <c r="T172" s="662"/>
      <c r="U172" s="662"/>
      <c r="V172" s="662"/>
      <c r="W172" s="662"/>
      <c r="X172" s="662"/>
      <c r="Y172" s="662"/>
    </row>
    <row r="173" spans="1:25" ht="12" customHeight="1">
      <c r="A173" s="660"/>
      <c r="B173" s="661"/>
      <c r="C173" s="660"/>
      <c r="D173" s="660"/>
      <c r="E173" s="660"/>
      <c r="F173" s="660"/>
      <c r="G173" s="660"/>
      <c r="H173" s="660"/>
      <c r="I173" s="660"/>
      <c r="J173" s="660"/>
      <c r="K173" s="660"/>
      <c r="L173" s="660"/>
      <c r="M173" s="660"/>
      <c r="N173" s="660"/>
      <c r="O173" s="660"/>
      <c r="P173" s="662"/>
      <c r="Q173" s="662"/>
      <c r="R173" s="662"/>
      <c r="S173" s="662"/>
      <c r="T173" s="662"/>
      <c r="U173" s="662"/>
      <c r="V173" s="662"/>
      <c r="W173" s="662"/>
      <c r="X173" s="662"/>
      <c r="Y173" s="662"/>
    </row>
    <row r="174" spans="1:25" ht="12" customHeight="1">
      <c r="A174" s="660"/>
      <c r="B174" s="661"/>
      <c r="C174" s="660"/>
      <c r="D174" s="660"/>
      <c r="E174" s="660"/>
      <c r="F174" s="660"/>
      <c r="G174" s="660"/>
      <c r="H174" s="660"/>
      <c r="I174" s="660"/>
      <c r="J174" s="660"/>
      <c r="K174" s="660"/>
      <c r="L174" s="660"/>
      <c r="M174" s="660"/>
      <c r="N174" s="660"/>
      <c r="O174" s="660"/>
      <c r="P174" s="662"/>
      <c r="Q174" s="662"/>
      <c r="R174" s="662"/>
      <c r="S174" s="662"/>
      <c r="T174" s="662"/>
      <c r="U174" s="662"/>
      <c r="V174" s="662"/>
      <c r="W174" s="662"/>
      <c r="X174" s="662"/>
      <c r="Y174" s="662"/>
    </row>
    <row r="175" spans="1:25" ht="12" customHeight="1">
      <c r="A175" s="660"/>
      <c r="B175" s="661"/>
      <c r="C175" s="660"/>
      <c r="D175" s="660"/>
      <c r="E175" s="660"/>
      <c r="F175" s="660"/>
      <c r="G175" s="660"/>
      <c r="H175" s="660"/>
      <c r="I175" s="660"/>
      <c r="J175" s="660"/>
      <c r="K175" s="660"/>
      <c r="L175" s="660"/>
      <c r="M175" s="660"/>
      <c r="N175" s="660"/>
      <c r="O175" s="660"/>
      <c r="P175" s="662"/>
      <c r="Q175" s="662"/>
      <c r="R175" s="662"/>
      <c r="S175" s="662"/>
      <c r="T175" s="662"/>
      <c r="U175" s="662"/>
      <c r="V175" s="662"/>
      <c r="W175" s="662"/>
      <c r="X175" s="662"/>
      <c r="Y175" s="662"/>
    </row>
    <row r="176" spans="1:25" ht="12" customHeight="1">
      <c r="A176" s="660"/>
      <c r="B176" s="661"/>
      <c r="C176" s="660"/>
      <c r="D176" s="660"/>
      <c r="E176" s="660"/>
      <c r="F176" s="660"/>
      <c r="G176" s="660"/>
      <c r="H176" s="660"/>
      <c r="I176" s="660"/>
      <c r="J176" s="660"/>
      <c r="K176" s="660"/>
      <c r="L176" s="660"/>
      <c r="M176" s="660"/>
      <c r="N176" s="660"/>
      <c r="O176" s="660"/>
      <c r="P176" s="662"/>
      <c r="Q176" s="662"/>
      <c r="R176" s="662"/>
      <c r="S176" s="662"/>
      <c r="T176" s="662"/>
      <c r="U176" s="662"/>
      <c r="V176" s="662"/>
      <c r="W176" s="662"/>
      <c r="X176" s="662"/>
      <c r="Y176" s="662"/>
    </row>
    <row r="177" spans="1:25" ht="12" customHeight="1">
      <c r="A177" s="660"/>
      <c r="B177" s="661"/>
      <c r="C177" s="660"/>
      <c r="D177" s="660"/>
      <c r="E177" s="660"/>
      <c r="F177" s="660"/>
      <c r="G177" s="660"/>
      <c r="H177" s="660"/>
      <c r="I177" s="660"/>
      <c r="J177" s="660"/>
      <c r="K177" s="660"/>
      <c r="L177" s="660"/>
      <c r="M177" s="660"/>
      <c r="N177" s="660"/>
      <c r="O177" s="660"/>
      <c r="P177" s="662"/>
      <c r="Q177" s="662"/>
      <c r="R177" s="662"/>
      <c r="S177" s="662"/>
      <c r="T177" s="662"/>
      <c r="U177" s="662"/>
      <c r="V177" s="662"/>
      <c r="W177" s="662"/>
      <c r="X177" s="662"/>
      <c r="Y177" s="662"/>
    </row>
    <row r="178" spans="1:25" ht="12" customHeight="1">
      <c r="A178" s="660"/>
      <c r="B178" s="661"/>
      <c r="C178" s="660"/>
      <c r="D178" s="660"/>
      <c r="E178" s="660"/>
      <c r="F178" s="660"/>
      <c r="G178" s="660"/>
      <c r="H178" s="660"/>
      <c r="I178" s="660"/>
      <c r="J178" s="660"/>
      <c r="K178" s="660"/>
      <c r="L178" s="660"/>
      <c r="M178" s="660"/>
      <c r="N178" s="660"/>
      <c r="O178" s="660"/>
      <c r="P178" s="662"/>
      <c r="Q178" s="662"/>
      <c r="R178" s="662"/>
      <c r="S178" s="662"/>
      <c r="T178" s="662"/>
      <c r="U178" s="662"/>
      <c r="V178" s="662"/>
      <c r="W178" s="662"/>
      <c r="X178" s="662"/>
      <c r="Y178" s="662"/>
    </row>
    <row r="179" spans="1:25" ht="12" customHeight="1">
      <c r="A179" s="660"/>
      <c r="B179" s="661"/>
      <c r="C179" s="660"/>
      <c r="D179" s="660"/>
      <c r="E179" s="660"/>
      <c r="F179" s="660"/>
      <c r="G179" s="660"/>
      <c r="H179" s="660"/>
      <c r="I179" s="660"/>
      <c r="J179" s="660"/>
      <c r="K179" s="660"/>
      <c r="L179" s="660"/>
      <c r="M179" s="660"/>
      <c r="N179" s="660"/>
      <c r="O179" s="660"/>
      <c r="P179" s="662"/>
      <c r="Q179" s="662"/>
      <c r="R179" s="662"/>
      <c r="S179" s="662"/>
      <c r="T179" s="662"/>
      <c r="U179" s="662"/>
      <c r="V179" s="662"/>
      <c r="W179" s="662"/>
      <c r="X179" s="662"/>
      <c r="Y179" s="662"/>
    </row>
    <row r="180" spans="1:25" ht="12" customHeight="1">
      <c r="A180" s="660"/>
      <c r="B180" s="661"/>
      <c r="C180" s="660"/>
      <c r="D180" s="660"/>
      <c r="E180" s="660"/>
      <c r="F180" s="660"/>
      <c r="G180" s="660"/>
      <c r="H180" s="660"/>
      <c r="I180" s="660"/>
      <c r="J180" s="660"/>
      <c r="K180" s="660"/>
      <c r="L180" s="660"/>
      <c r="M180" s="660"/>
      <c r="N180" s="660"/>
      <c r="O180" s="660"/>
      <c r="P180" s="662"/>
      <c r="Q180" s="662"/>
      <c r="R180" s="662"/>
      <c r="S180" s="662"/>
      <c r="T180" s="662"/>
      <c r="U180" s="662"/>
      <c r="V180" s="662"/>
      <c r="W180" s="662"/>
      <c r="X180" s="662"/>
      <c r="Y180" s="662"/>
    </row>
    <row r="181" spans="1:25" ht="12" customHeight="1">
      <c r="A181" s="660"/>
      <c r="B181" s="661"/>
      <c r="C181" s="660"/>
      <c r="D181" s="660"/>
      <c r="E181" s="660"/>
      <c r="F181" s="660"/>
      <c r="G181" s="660"/>
      <c r="H181" s="660"/>
      <c r="I181" s="660"/>
      <c r="J181" s="660"/>
      <c r="K181" s="660"/>
      <c r="L181" s="660"/>
      <c r="M181" s="660"/>
      <c r="N181" s="660"/>
      <c r="O181" s="660"/>
      <c r="P181" s="662"/>
      <c r="Q181" s="662"/>
      <c r="R181" s="662"/>
      <c r="S181" s="662"/>
      <c r="T181" s="662"/>
      <c r="U181" s="662"/>
      <c r="V181" s="662"/>
      <c r="W181" s="662"/>
      <c r="X181" s="662"/>
      <c r="Y181" s="662"/>
    </row>
    <row r="182" spans="1:25" ht="12" customHeight="1">
      <c r="A182" s="660"/>
      <c r="B182" s="661"/>
      <c r="C182" s="660"/>
      <c r="D182" s="660"/>
      <c r="E182" s="660"/>
      <c r="F182" s="660"/>
      <c r="G182" s="660"/>
      <c r="H182" s="660"/>
      <c r="I182" s="660"/>
      <c r="J182" s="660"/>
      <c r="K182" s="660"/>
      <c r="L182" s="660"/>
      <c r="M182" s="660"/>
      <c r="N182" s="660"/>
      <c r="O182" s="660"/>
      <c r="P182" s="662"/>
      <c r="Q182" s="662"/>
      <c r="R182" s="662"/>
      <c r="S182" s="662"/>
      <c r="T182" s="662"/>
      <c r="U182" s="662"/>
      <c r="V182" s="662"/>
      <c r="W182" s="662"/>
      <c r="X182" s="662"/>
      <c r="Y182" s="662"/>
    </row>
    <row r="183" spans="1:25" ht="12" customHeight="1">
      <c r="A183" s="660"/>
      <c r="B183" s="661"/>
      <c r="C183" s="660"/>
      <c r="D183" s="660"/>
      <c r="E183" s="660"/>
      <c r="F183" s="660"/>
      <c r="G183" s="660"/>
      <c r="H183" s="660"/>
      <c r="I183" s="660"/>
      <c r="J183" s="660"/>
      <c r="K183" s="660"/>
      <c r="L183" s="660"/>
      <c r="M183" s="660"/>
      <c r="N183" s="660"/>
      <c r="O183" s="660"/>
      <c r="P183" s="662"/>
      <c r="Q183" s="662"/>
      <c r="R183" s="662"/>
      <c r="S183" s="662"/>
      <c r="T183" s="662"/>
      <c r="U183" s="662"/>
      <c r="V183" s="662"/>
      <c r="W183" s="662"/>
      <c r="X183" s="662"/>
      <c r="Y183" s="662"/>
    </row>
    <row r="184" spans="1:25" ht="12" customHeight="1">
      <c r="A184" s="660"/>
      <c r="B184" s="661"/>
      <c r="C184" s="660"/>
      <c r="D184" s="660"/>
      <c r="E184" s="660"/>
      <c r="F184" s="660"/>
      <c r="G184" s="660"/>
      <c r="H184" s="660"/>
      <c r="I184" s="660"/>
      <c r="J184" s="660"/>
      <c r="K184" s="660"/>
      <c r="L184" s="660"/>
      <c r="M184" s="660"/>
      <c r="N184" s="660"/>
      <c r="O184" s="660"/>
      <c r="P184" s="662"/>
      <c r="Q184" s="662"/>
      <c r="R184" s="662"/>
      <c r="S184" s="662"/>
      <c r="T184" s="662"/>
      <c r="U184" s="662"/>
      <c r="V184" s="662"/>
      <c r="W184" s="662"/>
      <c r="X184" s="662"/>
      <c r="Y184" s="662"/>
    </row>
    <row r="185" spans="1:25" ht="12" customHeight="1">
      <c r="A185" s="660"/>
      <c r="B185" s="661"/>
      <c r="C185" s="660"/>
      <c r="D185" s="660"/>
      <c r="E185" s="660"/>
      <c r="F185" s="660"/>
      <c r="G185" s="660"/>
      <c r="H185" s="660"/>
      <c r="I185" s="660"/>
      <c r="J185" s="660"/>
      <c r="K185" s="660"/>
      <c r="L185" s="660"/>
      <c r="M185" s="660"/>
      <c r="N185" s="660"/>
      <c r="O185" s="660"/>
      <c r="P185" s="662"/>
      <c r="Q185" s="662"/>
      <c r="R185" s="662"/>
      <c r="S185" s="662"/>
      <c r="T185" s="662"/>
      <c r="U185" s="662"/>
      <c r="V185" s="662"/>
      <c r="W185" s="662"/>
      <c r="X185" s="662"/>
      <c r="Y185" s="662"/>
    </row>
    <row r="186" spans="1:25" ht="12" customHeight="1">
      <c r="A186" s="660"/>
      <c r="B186" s="661"/>
      <c r="C186" s="660"/>
      <c r="D186" s="660"/>
      <c r="E186" s="660"/>
      <c r="F186" s="660"/>
      <c r="G186" s="660"/>
      <c r="H186" s="660"/>
      <c r="I186" s="660"/>
      <c r="J186" s="660"/>
      <c r="K186" s="660"/>
      <c r="L186" s="660"/>
      <c r="M186" s="660"/>
      <c r="N186" s="660"/>
      <c r="O186" s="660"/>
      <c r="P186" s="662"/>
      <c r="Q186" s="662"/>
      <c r="R186" s="662"/>
      <c r="S186" s="662"/>
      <c r="T186" s="662"/>
      <c r="U186" s="662"/>
      <c r="V186" s="662"/>
      <c r="W186" s="662"/>
      <c r="X186" s="662"/>
      <c r="Y186" s="662"/>
    </row>
    <row r="187" spans="1:25" ht="12" customHeight="1">
      <c r="A187" s="660"/>
      <c r="B187" s="661"/>
      <c r="C187" s="660"/>
      <c r="D187" s="660"/>
      <c r="E187" s="660"/>
      <c r="F187" s="660"/>
      <c r="G187" s="660"/>
      <c r="H187" s="660"/>
      <c r="I187" s="660"/>
      <c r="J187" s="660"/>
      <c r="K187" s="660"/>
      <c r="L187" s="660"/>
      <c r="M187" s="660"/>
      <c r="N187" s="660"/>
      <c r="O187" s="660"/>
      <c r="P187" s="662"/>
      <c r="Q187" s="662"/>
      <c r="R187" s="662"/>
      <c r="S187" s="662"/>
      <c r="T187" s="662"/>
      <c r="U187" s="662"/>
      <c r="V187" s="662"/>
      <c r="W187" s="662"/>
      <c r="X187" s="662"/>
      <c r="Y187" s="662"/>
    </row>
    <row r="188" spans="1:25" ht="12" customHeight="1">
      <c r="A188" s="660"/>
      <c r="B188" s="661"/>
      <c r="C188" s="660"/>
      <c r="D188" s="660"/>
      <c r="E188" s="660"/>
      <c r="F188" s="660"/>
      <c r="G188" s="660"/>
      <c r="H188" s="660"/>
      <c r="I188" s="660"/>
      <c r="J188" s="660"/>
      <c r="K188" s="660"/>
      <c r="L188" s="660"/>
      <c r="M188" s="660"/>
      <c r="N188" s="660"/>
      <c r="O188" s="660"/>
      <c r="P188" s="662"/>
      <c r="Q188" s="662"/>
      <c r="R188" s="662"/>
      <c r="S188" s="662"/>
      <c r="T188" s="662"/>
      <c r="U188" s="662"/>
      <c r="V188" s="662"/>
      <c r="W188" s="662"/>
      <c r="X188" s="662"/>
      <c r="Y188" s="662"/>
    </row>
    <row r="189" spans="1:25" ht="12" customHeight="1">
      <c r="A189" s="660"/>
      <c r="B189" s="661"/>
      <c r="C189" s="660"/>
      <c r="D189" s="660"/>
      <c r="E189" s="660"/>
      <c r="F189" s="660"/>
      <c r="G189" s="660"/>
      <c r="H189" s="660"/>
      <c r="I189" s="660"/>
      <c r="J189" s="660"/>
      <c r="K189" s="660"/>
      <c r="L189" s="660"/>
      <c r="M189" s="660"/>
      <c r="N189" s="660"/>
      <c r="O189" s="660"/>
      <c r="P189" s="662"/>
      <c r="Q189" s="662"/>
      <c r="R189" s="662"/>
      <c r="S189" s="662"/>
      <c r="T189" s="662"/>
      <c r="U189" s="662"/>
      <c r="V189" s="662"/>
      <c r="W189" s="662"/>
      <c r="X189" s="662"/>
      <c r="Y189" s="662"/>
    </row>
    <row r="190" spans="1:25" ht="12" customHeight="1">
      <c r="A190" s="660"/>
      <c r="B190" s="661"/>
      <c r="C190" s="660"/>
      <c r="D190" s="660"/>
      <c r="E190" s="660"/>
      <c r="F190" s="660"/>
      <c r="G190" s="660"/>
      <c r="H190" s="660"/>
      <c r="I190" s="660"/>
      <c r="J190" s="660"/>
      <c r="K190" s="660"/>
      <c r="L190" s="660"/>
      <c r="M190" s="660"/>
      <c r="N190" s="660"/>
      <c r="O190" s="660"/>
      <c r="P190" s="662"/>
      <c r="Q190" s="662"/>
      <c r="R190" s="662"/>
      <c r="S190" s="662"/>
      <c r="T190" s="662"/>
      <c r="U190" s="662"/>
      <c r="V190" s="662"/>
      <c r="W190" s="662"/>
      <c r="X190" s="662"/>
      <c r="Y190" s="662"/>
    </row>
    <row r="191" spans="1:25" ht="12" customHeight="1">
      <c r="A191" s="660"/>
      <c r="B191" s="661"/>
      <c r="C191" s="660"/>
      <c r="D191" s="660"/>
      <c r="E191" s="660"/>
      <c r="F191" s="660"/>
      <c r="G191" s="660"/>
      <c r="H191" s="660"/>
      <c r="I191" s="660"/>
      <c r="J191" s="660"/>
      <c r="K191" s="660"/>
      <c r="L191" s="660"/>
      <c r="M191" s="660"/>
      <c r="N191" s="660"/>
      <c r="O191" s="660"/>
      <c r="P191" s="662"/>
      <c r="Q191" s="662"/>
      <c r="R191" s="662"/>
      <c r="S191" s="662"/>
      <c r="T191" s="662"/>
      <c r="U191" s="662"/>
      <c r="V191" s="662"/>
      <c r="W191" s="662"/>
      <c r="X191" s="662"/>
      <c r="Y191" s="662"/>
    </row>
    <row r="192" spans="1:25" ht="12" customHeight="1">
      <c r="A192" s="660"/>
      <c r="B192" s="661"/>
      <c r="C192" s="660"/>
      <c r="D192" s="660"/>
      <c r="E192" s="660"/>
      <c r="F192" s="660"/>
      <c r="G192" s="660"/>
      <c r="H192" s="660"/>
      <c r="I192" s="660"/>
      <c r="J192" s="660"/>
      <c r="K192" s="660"/>
      <c r="L192" s="660"/>
      <c r="M192" s="660"/>
      <c r="N192" s="660"/>
      <c r="O192" s="660"/>
      <c r="P192" s="662"/>
      <c r="Q192" s="662"/>
      <c r="R192" s="662"/>
      <c r="S192" s="662"/>
      <c r="T192" s="662"/>
      <c r="U192" s="662"/>
      <c r="V192" s="662"/>
      <c r="W192" s="662"/>
      <c r="X192" s="662"/>
      <c r="Y192" s="662"/>
    </row>
    <row r="193" spans="1:25" ht="12" customHeight="1">
      <c r="A193" s="660"/>
      <c r="B193" s="661"/>
      <c r="C193" s="660"/>
      <c r="D193" s="660"/>
      <c r="E193" s="660"/>
      <c r="F193" s="660"/>
      <c r="G193" s="660"/>
      <c r="H193" s="660"/>
      <c r="I193" s="660"/>
      <c r="J193" s="660"/>
      <c r="K193" s="660"/>
      <c r="L193" s="660"/>
      <c r="M193" s="660"/>
      <c r="N193" s="660"/>
      <c r="O193" s="660"/>
      <c r="P193" s="662"/>
      <c r="Q193" s="662"/>
      <c r="R193" s="662"/>
      <c r="S193" s="662"/>
      <c r="T193" s="662"/>
      <c r="U193" s="662"/>
      <c r="V193" s="662"/>
      <c r="W193" s="662"/>
      <c r="X193" s="662"/>
      <c r="Y193" s="662"/>
    </row>
    <row r="194" spans="1:25" ht="12" customHeight="1">
      <c r="A194" s="660"/>
      <c r="B194" s="661"/>
      <c r="C194" s="660"/>
      <c r="D194" s="660"/>
      <c r="E194" s="660"/>
      <c r="F194" s="660"/>
      <c r="G194" s="660"/>
      <c r="H194" s="660"/>
      <c r="I194" s="660"/>
      <c r="J194" s="660"/>
      <c r="K194" s="660"/>
      <c r="L194" s="660"/>
      <c r="M194" s="660"/>
      <c r="N194" s="660"/>
      <c r="O194" s="660"/>
      <c r="P194" s="662"/>
      <c r="Q194" s="662"/>
      <c r="R194" s="662"/>
      <c r="S194" s="662"/>
      <c r="T194" s="662"/>
      <c r="U194" s="662"/>
      <c r="V194" s="662"/>
      <c r="W194" s="662"/>
      <c r="X194" s="662"/>
      <c r="Y194" s="662"/>
    </row>
    <row r="195" spans="1:25" ht="12" customHeight="1">
      <c r="A195" s="660"/>
      <c r="B195" s="661"/>
      <c r="C195" s="660"/>
      <c r="D195" s="660"/>
      <c r="E195" s="660"/>
      <c r="F195" s="660"/>
      <c r="G195" s="660"/>
      <c r="H195" s="660"/>
      <c r="I195" s="660"/>
      <c r="J195" s="660"/>
      <c r="K195" s="660"/>
      <c r="L195" s="660"/>
      <c r="M195" s="660"/>
      <c r="N195" s="660"/>
      <c r="O195" s="660"/>
      <c r="P195" s="662"/>
      <c r="Q195" s="662"/>
      <c r="R195" s="662"/>
      <c r="S195" s="662"/>
      <c r="T195" s="662"/>
      <c r="U195" s="662"/>
      <c r="V195" s="662"/>
      <c r="W195" s="662"/>
      <c r="X195" s="662"/>
      <c r="Y195" s="662"/>
    </row>
    <row r="196" spans="1:25" ht="12" customHeight="1">
      <c r="A196" s="660"/>
      <c r="B196" s="661"/>
      <c r="C196" s="660"/>
      <c r="D196" s="660"/>
      <c r="E196" s="660"/>
      <c r="F196" s="660"/>
      <c r="G196" s="660"/>
      <c r="H196" s="660"/>
      <c r="I196" s="660"/>
      <c r="J196" s="660"/>
      <c r="K196" s="660"/>
      <c r="L196" s="660"/>
      <c r="M196" s="660"/>
      <c r="N196" s="660"/>
      <c r="O196" s="660"/>
      <c r="P196" s="662"/>
      <c r="Q196" s="662"/>
      <c r="R196" s="662"/>
      <c r="S196" s="662"/>
      <c r="T196" s="662"/>
      <c r="U196" s="662"/>
      <c r="V196" s="662"/>
      <c r="W196" s="662"/>
      <c r="X196" s="662"/>
      <c r="Y196" s="662"/>
    </row>
    <row r="197" spans="1:25" ht="12" customHeight="1">
      <c r="A197" s="660"/>
      <c r="B197" s="661"/>
      <c r="C197" s="660"/>
      <c r="D197" s="660"/>
      <c r="E197" s="660"/>
      <c r="F197" s="660"/>
      <c r="G197" s="660"/>
      <c r="H197" s="660"/>
      <c r="I197" s="660"/>
      <c r="J197" s="660"/>
      <c r="K197" s="660"/>
      <c r="L197" s="660"/>
      <c r="M197" s="660"/>
      <c r="N197" s="660"/>
      <c r="O197" s="660"/>
      <c r="P197" s="662"/>
      <c r="Q197" s="662"/>
      <c r="R197" s="662"/>
      <c r="S197" s="662"/>
      <c r="T197" s="662"/>
      <c r="U197" s="662"/>
      <c r="V197" s="662"/>
      <c r="W197" s="662"/>
      <c r="X197" s="662"/>
      <c r="Y197" s="662"/>
    </row>
    <row r="198" spans="1:25" ht="12" customHeight="1">
      <c r="A198" s="660"/>
      <c r="B198" s="661"/>
      <c r="C198" s="660"/>
      <c r="D198" s="660"/>
      <c r="E198" s="660"/>
      <c r="F198" s="660"/>
      <c r="G198" s="660"/>
      <c r="H198" s="660"/>
      <c r="I198" s="660"/>
      <c r="J198" s="660"/>
      <c r="K198" s="660"/>
      <c r="L198" s="660"/>
      <c r="M198" s="660"/>
      <c r="N198" s="660"/>
      <c r="O198" s="660"/>
      <c r="P198" s="662"/>
      <c r="Q198" s="662"/>
      <c r="R198" s="662"/>
      <c r="S198" s="662"/>
      <c r="T198" s="662"/>
      <c r="U198" s="662"/>
      <c r="V198" s="662"/>
      <c r="W198" s="662"/>
      <c r="X198" s="662"/>
      <c r="Y198" s="662"/>
    </row>
    <row r="199" spans="1:25" ht="12" customHeight="1">
      <c r="A199" s="660"/>
      <c r="B199" s="661"/>
      <c r="C199" s="660"/>
      <c r="D199" s="660"/>
      <c r="E199" s="660"/>
      <c r="F199" s="660"/>
      <c r="G199" s="660"/>
      <c r="H199" s="660"/>
      <c r="I199" s="660"/>
      <c r="J199" s="660"/>
      <c r="K199" s="660"/>
      <c r="L199" s="660"/>
      <c r="M199" s="660"/>
      <c r="N199" s="660"/>
      <c r="O199" s="660"/>
      <c r="P199" s="662"/>
      <c r="Q199" s="662"/>
      <c r="R199" s="662"/>
      <c r="S199" s="662"/>
      <c r="T199" s="662"/>
      <c r="U199" s="662"/>
      <c r="V199" s="662"/>
      <c r="W199" s="662"/>
      <c r="X199" s="662"/>
      <c r="Y199" s="662"/>
    </row>
    <row r="200" spans="1:25" ht="12" customHeight="1">
      <c r="A200" s="660"/>
      <c r="B200" s="661"/>
      <c r="C200" s="660"/>
      <c r="D200" s="660"/>
      <c r="E200" s="660"/>
      <c r="F200" s="660"/>
      <c r="G200" s="660"/>
      <c r="H200" s="660"/>
      <c r="I200" s="660"/>
      <c r="J200" s="660"/>
      <c r="K200" s="660"/>
      <c r="L200" s="660"/>
      <c r="M200" s="660"/>
      <c r="N200" s="660"/>
      <c r="O200" s="660"/>
      <c r="P200" s="662"/>
      <c r="Q200" s="662"/>
      <c r="R200" s="662"/>
      <c r="S200" s="662"/>
      <c r="T200" s="662"/>
      <c r="U200" s="662"/>
      <c r="V200" s="662"/>
      <c r="W200" s="662"/>
      <c r="X200" s="662"/>
      <c r="Y200" s="662"/>
    </row>
    <row r="201" spans="1:25" ht="12" customHeight="1">
      <c r="A201" s="660"/>
      <c r="B201" s="661"/>
      <c r="C201" s="660"/>
      <c r="D201" s="660"/>
      <c r="E201" s="660"/>
      <c r="F201" s="660"/>
      <c r="G201" s="660"/>
      <c r="H201" s="660"/>
      <c r="I201" s="660"/>
      <c r="J201" s="660"/>
      <c r="K201" s="660"/>
      <c r="L201" s="660"/>
      <c r="M201" s="660"/>
      <c r="N201" s="660"/>
      <c r="O201" s="660"/>
      <c r="P201" s="662"/>
      <c r="Q201" s="662"/>
      <c r="R201" s="662"/>
      <c r="S201" s="662"/>
      <c r="T201" s="662"/>
      <c r="U201" s="662"/>
      <c r="V201" s="662"/>
      <c r="W201" s="662"/>
      <c r="X201" s="662"/>
      <c r="Y201" s="662"/>
    </row>
    <row r="202" spans="1:25" ht="12" customHeight="1">
      <c r="A202" s="660"/>
      <c r="B202" s="661"/>
      <c r="C202" s="660"/>
      <c r="D202" s="660"/>
      <c r="E202" s="660"/>
      <c r="F202" s="660"/>
      <c r="G202" s="660"/>
      <c r="H202" s="660"/>
      <c r="I202" s="660"/>
      <c r="J202" s="660"/>
      <c r="K202" s="660"/>
      <c r="L202" s="660"/>
      <c r="M202" s="660"/>
      <c r="N202" s="660"/>
      <c r="O202" s="660"/>
      <c r="P202" s="662"/>
      <c r="Q202" s="662"/>
      <c r="R202" s="662"/>
      <c r="S202" s="662"/>
      <c r="T202" s="662"/>
      <c r="U202" s="662"/>
      <c r="V202" s="662"/>
      <c r="W202" s="662"/>
      <c r="X202" s="662"/>
      <c r="Y202" s="662"/>
    </row>
    <row r="203" spans="1:25" ht="12" customHeight="1">
      <c r="A203" s="660"/>
      <c r="B203" s="661"/>
      <c r="C203" s="660"/>
      <c r="D203" s="660"/>
      <c r="E203" s="660"/>
      <c r="F203" s="660"/>
      <c r="G203" s="660"/>
      <c r="H203" s="660"/>
      <c r="I203" s="660"/>
      <c r="J203" s="660"/>
      <c r="K203" s="660"/>
      <c r="L203" s="660"/>
      <c r="M203" s="660"/>
      <c r="N203" s="660"/>
      <c r="O203" s="660"/>
      <c r="P203" s="662"/>
      <c r="Q203" s="662"/>
      <c r="R203" s="662"/>
      <c r="S203" s="662"/>
      <c r="T203" s="662"/>
      <c r="U203" s="662"/>
      <c r="V203" s="662"/>
      <c r="W203" s="662"/>
      <c r="X203" s="662"/>
      <c r="Y203" s="662"/>
    </row>
    <row r="204" spans="1:25" ht="12" customHeight="1">
      <c r="A204" s="660"/>
      <c r="B204" s="661"/>
      <c r="C204" s="660"/>
      <c r="D204" s="660"/>
      <c r="E204" s="660"/>
      <c r="F204" s="660"/>
      <c r="G204" s="660"/>
      <c r="H204" s="660"/>
      <c r="I204" s="660"/>
      <c r="J204" s="660"/>
      <c r="K204" s="660"/>
      <c r="L204" s="660"/>
      <c r="M204" s="660"/>
      <c r="N204" s="660"/>
      <c r="O204" s="660"/>
      <c r="P204" s="662"/>
      <c r="Q204" s="662"/>
      <c r="R204" s="662"/>
      <c r="S204" s="662"/>
      <c r="T204" s="662"/>
      <c r="U204" s="662"/>
      <c r="V204" s="662"/>
      <c r="W204" s="662"/>
      <c r="X204" s="662"/>
      <c r="Y204" s="662"/>
    </row>
    <row r="205" spans="1:25" ht="12" customHeight="1">
      <c r="A205" s="660"/>
      <c r="B205" s="661"/>
      <c r="C205" s="660"/>
      <c r="D205" s="660"/>
      <c r="E205" s="660"/>
      <c r="F205" s="660"/>
      <c r="G205" s="660"/>
      <c r="H205" s="660"/>
      <c r="I205" s="660"/>
      <c r="J205" s="660"/>
      <c r="K205" s="660"/>
      <c r="L205" s="660"/>
      <c r="M205" s="660"/>
      <c r="N205" s="660"/>
      <c r="O205" s="660"/>
      <c r="P205" s="662"/>
      <c r="Q205" s="662"/>
      <c r="R205" s="662"/>
      <c r="S205" s="662"/>
      <c r="T205" s="662"/>
      <c r="U205" s="662"/>
      <c r="V205" s="662"/>
      <c r="W205" s="662"/>
      <c r="X205" s="662"/>
      <c r="Y205" s="662"/>
    </row>
    <row r="206" spans="1:25" ht="12" customHeight="1">
      <c r="A206" s="660"/>
      <c r="B206" s="661"/>
      <c r="C206" s="660"/>
      <c r="D206" s="660"/>
      <c r="E206" s="660"/>
      <c r="F206" s="660"/>
      <c r="G206" s="660"/>
      <c r="H206" s="660"/>
      <c r="I206" s="660"/>
      <c r="J206" s="660"/>
      <c r="K206" s="660"/>
      <c r="L206" s="660"/>
      <c r="M206" s="660"/>
      <c r="N206" s="660"/>
      <c r="O206" s="660"/>
      <c r="P206" s="662"/>
      <c r="Q206" s="662"/>
      <c r="R206" s="662"/>
      <c r="S206" s="662"/>
      <c r="T206" s="662"/>
      <c r="U206" s="662"/>
      <c r="V206" s="662"/>
      <c r="W206" s="662"/>
      <c r="X206" s="662"/>
      <c r="Y206" s="662"/>
    </row>
    <row r="207" spans="1:25" ht="12" customHeight="1">
      <c r="A207" s="660"/>
      <c r="B207" s="661"/>
      <c r="C207" s="660"/>
      <c r="D207" s="660"/>
      <c r="E207" s="660"/>
      <c r="F207" s="660"/>
      <c r="G207" s="660"/>
      <c r="H207" s="660"/>
      <c r="I207" s="660"/>
      <c r="J207" s="660"/>
      <c r="K207" s="660"/>
      <c r="L207" s="660"/>
      <c r="M207" s="660"/>
      <c r="N207" s="660"/>
      <c r="O207" s="660"/>
      <c r="P207" s="662"/>
      <c r="Q207" s="662"/>
      <c r="R207" s="662"/>
      <c r="S207" s="662"/>
      <c r="T207" s="662"/>
      <c r="U207" s="662"/>
      <c r="V207" s="662"/>
      <c r="W207" s="662"/>
      <c r="X207" s="662"/>
      <c r="Y207" s="662"/>
    </row>
    <row r="208" spans="1:25" ht="12" customHeight="1">
      <c r="A208" s="660"/>
      <c r="B208" s="661"/>
      <c r="C208" s="660"/>
      <c r="D208" s="660"/>
      <c r="E208" s="660"/>
      <c r="F208" s="660"/>
      <c r="G208" s="660"/>
      <c r="H208" s="660"/>
      <c r="I208" s="660"/>
      <c r="J208" s="660"/>
      <c r="K208" s="660"/>
      <c r="L208" s="660"/>
      <c r="M208" s="660"/>
      <c r="N208" s="660"/>
      <c r="O208" s="660"/>
      <c r="P208" s="662"/>
      <c r="Q208" s="662"/>
      <c r="R208" s="662"/>
      <c r="S208" s="662"/>
      <c r="T208" s="662"/>
      <c r="U208" s="662"/>
      <c r="V208" s="662"/>
      <c r="W208" s="662"/>
      <c r="X208" s="662"/>
      <c r="Y208" s="662"/>
    </row>
    <row r="209" spans="1:25" ht="12" customHeight="1">
      <c r="A209" s="660"/>
      <c r="B209" s="661"/>
      <c r="C209" s="660"/>
      <c r="D209" s="660"/>
      <c r="E209" s="660"/>
      <c r="F209" s="660"/>
      <c r="G209" s="660"/>
      <c r="H209" s="660"/>
      <c r="I209" s="660"/>
      <c r="J209" s="660"/>
      <c r="K209" s="660"/>
      <c r="L209" s="660"/>
      <c r="M209" s="660"/>
      <c r="N209" s="660"/>
      <c r="O209" s="660"/>
      <c r="P209" s="662"/>
      <c r="Q209" s="662"/>
      <c r="R209" s="662"/>
      <c r="S209" s="662"/>
      <c r="T209" s="662"/>
      <c r="U209" s="662"/>
      <c r="V209" s="662"/>
      <c r="W209" s="662"/>
      <c r="X209" s="662"/>
      <c r="Y209" s="662"/>
    </row>
    <row r="210" spans="1:25" ht="12" customHeight="1">
      <c r="A210" s="660"/>
      <c r="B210" s="661"/>
      <c r="C210" s="660"/>
      <c r="D210" s="660"/>
      <c r="E210" s="660"/>
      <c r="F210" s="660"/>
      <c r="G210" s="660"/>
      <c r="H210" s="660"/>
      <c r="I210" s="660"/>
      <c r="J210" s="660"/>
      <c r="K210" s="660"/>
      <c r="L210" s="660"/>
      <c r="M210" s="660"/>
      <c r="N210" s="660"/>
      <c r="O210" s="660"/>
      <c r="P210" s="662"/>
      <c r="Q210" s="662"/>
      <c r="R210" s="662"/>
      <c r="S210" s="662"/>
      <c r="T210" s="662"/>
      <c r="U210" s="662"/>
      <c r="V210" s="662"/>
      <c r="W210" s="662"/>
      <c r="X210" s="662"/>
      <c r="Y210" s="662"/>
    </row>
    <row r="211" spans="1:25" ht="12" customHeight="1">
      <c r="A211" s="660"/>
      <c r="B211" s="661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2"/>
      <c r="Q211" s="662"/>
      <c r="R211" s="662"/>
      <c r="S211" s="662"/>
      <c r="T211" s="662"/>
      <c r="U211" s="662"/>
      <c r="V211" s="662"/>
      <c r="W211" s="662"/>
      <c r="X211" s="662"/>
      <c r="Y211" s="662"/>
    </row>
    <row r="212" spans="1:25" ht="12" customHeight="1">
      <c r="A212" s="660"/>
      <c r="B212" s="661"/>
      <c r="C212" s="660"/>
      <c r="D212" s="660"/>
      <c r="E212" s="660"/>
      <c r="F212" s="660"/>
      <c r="G212" s="660"/>
      <c r="H212" s="660"/>
      <c r="I212" s="660"/>
      <c r="J212" s="660"/>
      <c r="K212" s="660"/>
      <c r="L212" s="660"/>
      <c r="M212" s="660"/>
      <c r="N212" s="660"/>
      <c r="O212" s="660"/>
      <c r="P212" s="662"/>
      <c r="Q212" s="662"/>
      <c r="R212" s="662"/>
      <c r="S212" s="662"/>
      <c r="T212" s="662"/>
      <c r="U212" s="662"/>
      <c r="V212" s="662"/>
      <c r="W212" s="662"/>
      <c r="X212" s="662"/>
      <c r="Y212" s="662"/>
    </row>
    <row r="213" spans="1:25" ht="12" customHeight="1">
      <c r="A213" s="660"/>
      <c r="B213" s="661"/>
      <c r="C213" s="660"/>
      <c r="D213" s="660"/>
      <c r="E213" s="660"/>
      <c r="F213" s="660"/>
      <c r="G213" s="660"/>
      <c r="H213" s="660"/>
      <c r="I213" s="660"/>
      <c r="J213" s="660"/>
      <c r="K213" s="660"/>
      <c r="L213" s="660"/>
      <c r="M213" s="660"/>
      <c r="N213" s="660"/>
      <c r="O213" s="660"/>
      <c r="P213" s="662"/>
      <c r="Q213" s="662"/>
      <c r="R213" s="662"/>
      <c r="S213" s="662"/>
      <c r="T213" s="662"/>
      <c r="U213" s="662"/>
      <c r="V213" s="662"/>
      <c r="W213" s="662"/>
      <c r="X213" s="662"/>
      <c r="Y213" s="662"/>
    </row>
    <row r="214" spans="1:25" ht="12" customHeight="1">
      <c r="A214" s="660"/>
      <c r="B214" s="661"/>
      <c r="C214" s="660"/>
      <c r="D214" s="660"/>
      <c r="E214" s="660"/>
      <c r="F214" s="660"/>
      <c r="G214" s="660"/>
      <c r="H214" s="660"/>
      <c r="I214" s="660"/>
      <c r="J214" s="660"/>
      <c r="K214" s="660"/>
      <c r="L214" s="660"/>
      <c r="M214" s="660"/>
      <c r="N214" s="660"/>
      <c r="O214" s="660"/>
      <c r="P214" s="662"/>
      <c r="Q214" s="662"/>
      <c r="R214" s="662"/>
      <c r="S214" s="662"/>
      <c r="T214" s="662"/>
      <c r="U214" s="662"/>
      <c r="V214" s="662"/>
      <c r="W214" s="662"/>
      <c r="X214" s="662"/>
      <c r="Y214" s="662"/>
    </row>
    <row r="215" spans="1:25" ht="12" customHeight="1">
      <c r="A215" s="660"/>
      <c r="B215" s="661"/>
      <c r="C215" s="660"/>
      <c r="D215" s="660"/>
      <c r="E215" s="660"/>
      <c r="F215" s="660"/>
      <c r="G215" s="660"/>
      <c r="H215" s="660"/>
      <c r="I215" s="660"/>
      <c r="J215" s="660"/>
      <c r="K215" s="660"/>
      <c r="L215" s="660"/>
      <c r="M215" s="660"/>
      <c r="N215" s="660"/>
      <c r="O215" s="660"/>
      <c r="P215" s="662"/>
      <c r="Q215" s="662"/>
      <c r="R215" s="662"/>
      <c r="S215" s="662"/>
      <c r="T215" s="662"/>
      <c r="U215" s="662"/>
      <c r="V215" s="662"/>
      <c r="W215" s="662"/>
      <c r="X215" s="662"/>
      <c r="Y215" s="662"/>
    </row>
    <row r="216" spans="1:25" ht="12" customHeight="1">
      <c r="A216" s="660"/>
      <c r="B216" s="661"/>
      <c r="C216" s="660"/>
      <c r="D216" s="660"/>
      <c r="E216" s="660"/>
      <c r="F216" s="660"/>
      <c r="G216" s="660"/>
      <c r="H216" s="660"/>
      <c r="I216" s="660"/>
      <c r="J216" s="660"/>
      <c r="K216" s="660"/>
      <c r="L216" s="660"/>
      <c r="M216" s="660"/>
      <c r="N216" s="660"/>
      <c r="O216" s="660"/>
      <c r="P216" s="662"/>
      <c r="Q216" s="662"/>
      <c r="R216" s="662"/>
      <c r="S216" s="662"/>
      <c r="T216" s="662"/>
      <c r="U216" s="662"/>
      <c r="V216" s="662"/>
      <c r="W216" s="662"/>
      <c r="X216" s="662"/>
      <c r="Y216" s="662"/>
    </row>
    <row r="217" spans="1:25" ht="12" customHeight="1">
      <c r="A217" s="660"/>
      <c r="B217" s="661"/>
      <c r="C217" s="660"/>
      <c r="D217" s="660"/>
      <c r="E217" s="660"/>
      <c r="F217" s="660"/>
      <c r="G217" s="660"/>
      <c r="H217" s="660"/>
      <c r="I217" s="660"/>
      <c r="J217" s="660"/>
      <c r="K217" s="660"/>
      <c r="L217" s="660"/>
      <c r="M217" s="660"/>
      <c r="N217" s="660"/>
      <c r="O217" s="660"/>
      <c r="P217" s="662"/>
      <c r="Q217" s="662"/>
      <c r="R217" s="662"/>
      <c r="S217" s="662"/>
      <c r="T217" s="662"/>
      <c r="U217" s="662"/>
      <c r="V217" s="662"/>
      <c r="W217" s="662"/>
      <c r="X217" s="662"/>
      <c r="Y217" s="662"/>
    </row>
    <row r="218" spans="1:25" ht="12" customHeight="1">
      <c r="A218" s="660"/>
      <c r="B218" s="661"/>
      <c r="C218" s="660"/>
      <c r="D218" s="660"/>
      <c r="E218" s="660"/>
      <c r="F218" s="660"/>
      <c r="G218" s="660"/>
      <c r="H218" s="660"/>
      <c r="I218" s="660"/>
      <c r="J218" s="660"/>
      <c r="K218" s="660"/>
      <c r="L218" s="660"/>
      <c r="M218" s="660"/>
      <c r="N218" s="660"/>
      <c r="O218" s="660"/>
      <c r="P218" s="662"/>
      <c r="Q218" s="662"/>
      <c r="R218" s="662"/>
      <c r="S218" s="662"/>
      <c r="T218" s="662"/>
      <c r="U218" s="662"/>
      <c r="V218" s="662"/>
      <c r="W218" s="662"/>
      <c r="X218" s="662"/>
      <c r="Y218" s="662"/>
    </row>
    <row r="219" spans="1:25" ht="12" customHeight="1">
      <c r="A219" s="660"/>
      <c r="B219" s="661"/>
      <c r="C219" s="660"/>
      <c r="D219" s="660"/>
      <c r="E219" s="660"/>
      <c r="F219" s="660"/>
      <c r="G219" s="660"/>
      <c r="H219" s="660"/>
      <c r="I219" s="660"/>
      <c r="J219" s="660"/>
      <c r="K219" s="660"/>
      <c r="L219" s="660"/>
      <c r="M219" s="660"/>
      <c r="N219" s="660"/>
      <c r="O219" s="660"/>
      <c r="P219" s="662"/>
      <c r="Q219" s="662"/>
      <c r="R219" s="662"/>
      <c r="S219" s="662"/>
      <c r="T219" s="662"/>
      <c r="U219" s="662"/>
      <c r="V219" s="662"/>
      <c r="W219" s="662"/>
      <c r="X219" s="662"/>
      <c r="Y219" s="662"/>
    </row>
    <row r="220" spans="1:25" ht="12" customHeight="1">
      <c r="A220" s="660"/>
      <c r="B220" s="661"/>
      <c r="C220" s="660"/>
      <c r="D220" s="660"/>
      <c r="E220" s="660"/>
      <c r="F220" s="660"/>
      <c r="G220" s="660"/>
      <c r="H220" s="660"/>
      <c r="I220" s="660"/>
      <c r="J220" s="660"/>
      <c r="K220" s="660"/>
      <c r="L220" s="660"/>
      <c r="M220" s="660"/>
      <c r="N220" s="660"/>
      <c r="O220" s="660"/>
      <c r="P220" s="662"/>
      <c r="Q220" s="662"/>
      <c r="R220" s="662"/>
      <c r="S220" s="662"/>
      <c r="T220" s="662"/>
      <c r="U220" s="662"/>
      <c r="V220" s="662"/>
      <c r="W220" s="662"/>
      <c r="X220" s="662"/>
      <c r="Y220" s="662"/>
    </row>
    <row r="221" spans="1:25" ht="12" customHeight="1">
      <c r="A221" s="660"/>
      <c r="B221" s="661"/>
      <c r="C221" s="660"/>
      <c r="D221" s="660"/>
      <c r="E221" s="660"/>
      <c r="F221" s="660"/>
      <c r="G221" s="660"/>
      <c r="H221" s="660"/>
      <c r="I221" s="660"/>
      <c r="J221" s="660"/>
      <c r="K221" s="660"/>
      <c r="L221" s="660"/>
      <c r="M221" s="660"/>
      <c r="N221" s="660"/>
      <c r="O221" s="660"/>
      <c r="P221" s="662"/>
      <c r="Q221" s="662"/>
      <c r="R221" s="662"/>
      <c r="S221" s="662"/>
      <c r="T221" s="662"/>
      <c r="U221" s="662"/>
      <c r="V221" s="662"/>
      <c r="W221" s="662"/>
      <c r="X221" s="662"/>
      <c r="Y221" s="662"/>
    </row>
    <row r="222" spans="1:25" ht="12" customHeight="1">
      <c r="A222" s="660"/>
      <c r="B222" s="661"/>
      <c r="C222" s="660"/>
      <c r="D222" s="660"/>
      <c r="E222" s="660"/>
      <c r="F222" s="660"/>
      <c r="G222" s="660"/>
      <c r="H222" s="660"/>
      <c r="I222" s="660"/>
      <c r="J222" s="660"/>
      <c r="K222" s="660"/>
      <c r="L222" s="660"/>
      <c r="M222" s="660"/>
      <c r="N222" s="660"/>
      <c r="O222" s="660"/>
      <c r="P222" s="662"/>
      <c r="Q222" s="662"/>
      <c r="R222" s="662"/>
      <c r="S222" s="662"/>
      <c r="T222" s="662"/>
      <c r="U222" s="662"/>
      <c r="V222" s="662"/>
      <c r="W222" s="662"/>
      <c r="X222" s="662"/>
      <c r="Y222" s="662"/>
    </row>
    <row r="223" spans="1:25" ht="12" customHeight="1">
      <c r="A223" s="660"/>
      <c r="B223" s="661"/>
      <c r="C223" s="660"/>
      <c r="D223" s="660"/>
      <c r="E223" s="660"/>
      <c r="F223" s="660"/>
      <c r="G223" s="660"/>
      <c r="H223" s="660"/>
      <c r="I223" s="660"/>
      <c r="J223" s="660"/>
      <c r="K223" s="660"/>
      <c r="L223" s="660"/>
      <c r="M223" s="660"/>
      <c r="N223" s="660"/>
      <c r="O223" s="660"/>
      <c r="P223" s="662"/>
      <c r="Q223" s="662"/>
      <c r="R223" s="662"/>
      <c r="S223" s="662"/>
      <c r="T223" s="662"/>
      <c r="U223" s="662"/>
      <c r="V223" s="662"/>
      <c r="W223" s="662"/>
      <c r="X223" s="662"/>
      <c r="Y223" s="662"/>
    </row>
    <row r="224" spans="1:25" ht="12" customHeight="1">
      <c r="A224" s="660"/>
      <c r="B224" s="661"/>
      <c r="C224" s="660"/>
      <c r="D224" s="660"/>
      <c r="E224" s="660"/>
      <c r="F224" s="660"/>
      <c r="G224" s="660"/>
      <c r="H224" s="660"/>
      <c r="I224" s="660"/>
      <c r="J224" s="660"/>
      <c r="K224" s="660"/>
      <c r="L224" s="660"/>
      <c r="M224" s="660"/>
      <c r="N224" s="660"/>
      <c r="O224" s="660"/>
      <c r="P224" s="662"/>
      <c r="Q224" s="662"/>
      <c r="R224" s="662"/>
      <c r="S224" s="662"/>
      <c r="T224" s="662"/>
      <c r="U224" s="662"/>
      <c r="V224" s="662"/>
      <c r="W224" s="662"/>
      <c r="X224" s="662"/>
      <c r="Y224" s="662"/>
    </row>
    <row r="225" spans="1:25" ht="12" customHeight="1">
      <c r="A225" s="660"/>
      <c r="B225" s="661"/>
      <c r="C225" s="660"/>
      <c r="D225" s="660"/>
      <c r="E225" s="660"/>
      <c r="F225" s="660"/>
      <c r="G225" s="660"/>
      <c r="H225" s="660"/>
      <c r="I225" s="660"/>
      <c r="J225" s="660"/>
      <c r="K225" s="660"/>
      <c r="L225" s="660"/>
      <c r="M225" s="660"/>
      <c r="N225" s="660"/>
      <c r="O225" s="660"/>
      <c r="P225" s="662"/>
      <c r="Q225" s="662"/>
      <c r="R225" s="662"/>
      <c r="S225" s="662"/>
      <c r="T225" s="662"/>
      <c r="U225" s="662"/>
      <c r="V225" s="662"/>
      <c r="W225" s="662"/>
      <c r="X225" s="662"/>
      <c r="Y225" s="662"/>
    </row>
    <row r="226" spans="1:25" ht="12" customHeight="1">
      <c r="A226" s="660"/>
      <c r="B226" s="661"/>
      <c r="C226" s="660"/>
      <c r="D226" s="660"/>
      <c r="E226" s="660"/>
      <c r="F226" s="660"/>
      <c r="G226" s="660"/>
      <c r="H226" s="660"/>
      <c r="I226" s="660"/>
      <c r="J226" s="660"/>
      <c r="K226" s="660"/>
      <c r="L226" s="660"/>
      <c r="M226" s="660"/>
      <c r="N226" s="660"/>
      <c r="O226" s="660"/>
      <c r="P226" s="662"/>
      <c r="Q226" s="662"/>
      <c r="R226" s="662"/>
      <c r="S226" s="662"/>
      <c r="T226" s="662"/>
      <c r="U226" s="662"/>
      <c r="V226" s="662"/>
      <c r="W226" s="662"/>
      <c r="X226" s="662"/>
      <c r="Y226" s="662"/>
    </row>
    <row r="227" spans="1:25" ht="12" customHeight="1">
      <c r="A227" s="660"/>
      <c r="B227" s="661"/>
      <c r="C227" s="660"/>
      <c r="D227" s="660"/>
      <c r="E227" s="660"/>
      <c r="F227" s="660"/>
      <c r="G227" s="660"/>
      <c r="H227" s="660"/>
      <c r="I227" s="660"/>
      <c r="J227" s="660"/>
      <c r="K227" s="660"/>
      <c r="L227" s="660"/>
      <c r="M227" s="660"/>
      <c r="N227" s="660"/>
      <c r="O227" s="660"/>
      <c r="P227" s="662"/>
      <c r="Q227" s="662"/>
      <c r="R227" s="662"/>
      <c r="S227" s="662"/>
      <c r="T227" s="662"/>
      <c r="U227" s="662"/>
      <c r="V227" s="662"/>
      <c r="W227" s="662"/>
      <c r="X227" s="662"/>
      <c r="Y227" s="662"/>
    </row>
    <row r="228" spans="1:25" ht="12" customHeight="1">
      <c r="A228" s="660"/>
      <c r="B228" s="661"/>
      <c r="C228" s="660"/>
      <c r="D228" s="660"/>
      <c r="E228" s="660"/>
      <c r="F228" s="660"/>
      <c r="G228" s="660"/>
      <c r="H228" s="660"/>
      <c r="I228" s="660"/>
      <c r="J228" s="660"/>
      <c r="K228" s="660"/>
      <c r="L228" s="660"/>
      <c r="M228" s="660"/>
      <c r="N228" s="660"/>
      <c r="O228" s="660"/>
      <c r="P228" s="662"/>
      <c r="Q228" s="662"/>
      <c r="R228" s="662"/>
      <c r="S228" s="662"/>
      <c r="T228" s="662"/>
      <c r="U228" s="662"/>
      <c r="V228" s="662"/>
      <c r="W228" s="662"/>
      <c r="X228" s="662"/>
      <c r="Y228" s="662"/>
    </row>
    <row r="229" spans="1:25" ht="12" customHeight="1">
      <c r="A229" s="660"/>
      <c r="B229" s="661"/>
      <c r="C229" s="660"/>
      <c r="D229" s="660"/>
      <c r="E229" s="660"/>
      <c r="F229" s="660"/>
      <c r="G229" s="660"/>
      <c r="H229" s="660"/>
      <c r="I229" s="660"/>
      <c r="J229" s="660"/>
      <c r="K229" s="660"/>
      <c r="L229" s="660"/>
      <c r="M229" s="660"/>
      <c r="N229" s="660"/>
      <c r="O229" s="660"/>
      <c r="P229" s="662"/>
      <c r="Q229" s="662"/>
      <c r="R229" s="662"/>
      <c r="S229" s="662"/>
      <c r="T229" s="662"/>
      <c r="U229" s="662"/>
      <c r="V229" s="662"/>
      <c r="W229" s="662"/>
      <c r="X229" s="662"/>
      <c r="Y229" s="662"/>
    </row>
    <row r="230" spans="1:25" ht="12" customHeight="1">
      <c r="A230" s="660"/>
      <c r="B230" s="661"/>
      <c r="C230" s="660"/>
      <c r="D230" s="660"/>
      <c r="E230" s="660"/>
      <c r="F230" s="660"/>
      <c r="G230" s="660"/>
      <c r="H230" s="660"/>
      <c r="I230" s="660"/>
      <c r="J230" s="660"/>
      <c r="K230" s="660"/>
      <c r="L230" s="660"/>
      <c r="M230" s="660"/>
      <c r="N230" s="660"/>
      <c r="O230" s="660"/>
      <c r="P230" s="662"/>
      <c r="Q230" s="662"/>
      <c r="R230" s="662"/>
      <c r="S230" s="662"/>
      <c r="T230" s="662"/>
      <c r="U230" s="662"/>
      <c r="V230" s="662"/>
      <c r="W230" s="662"/>
      <c r="X230" s="662"/>
      <c r="Y230" s="662"/>
    </row>
    <row r="231" spans="1:25" ht="12" customHeight="1">
      <c r="A231" s="660"/>
      <c r="B231" s="661"/>
      <c r="C231" s="660"/>
      <c r="D231" s="660"/>
      <c r="E231" s="660"/>
      <c r="F231" s="660"/>
      <c r="G231" s="660"/>
      <c r="H231" s="660"/>
      <c r="I231" s="660"/>
      <c r="J231" s="660"/>
      <c r="K231" s="660"/>
      <c r="L231" s="660"/>
      <c r="M231" s="660"/>
      <c r="N231" s="660"/>
      <c r="O231" s="660"/>
      <c r="P231" s="662"/>
      <c r="Q231" s="662"/>
      <c r="R231" s="662"/>
      <c r="S231" s="662"/>
      <c r="T231" s="662"/>
      <c r="U231" s="662"/>
      <c r="V231" s="662"/>
      <c r="W231" s="662"/>
      <c r="X231" s="662"/>
      <c r="Y231" s="662"/>
    </row>
    <row r="232" spans="1:25" ht="12" customHeight="1">
      <c r="A232" s="660"/>
      <c r="B232" s="661"/>
      <c r="C232" s="660"/>
      <c r="D232" s="660"/>
      <c r="E232" s="660"/>
      <c r="F232" s="660"/>
      <c r="G232" s="660"/>
      <c r="H232" s="660"/>
      <c r="I232" s="660"/>
      <c r="J232" s="660"/>
      <c r="K232" s="660"/>
      <c r="L232" s="660"/>
      <c r="M232" s="660"/>
      <c r="N232" s="660"/>
      <c r="O232" s="660"/>
      <c r="P232" s="662"/>
      <c r="Q232" s="662"/>
      <c r="R232" s="662"/>
      <c r="S232" s="662"/>
      <c r="T232" s="662"/>
      <c r="U232" s="662"/>
      <c r="V232" s="662"/>
      <c r="W232" s="662"/>
      <c r="X232" s="662"/>
      <c r="Y232" s="662"/>
    </row>
    <row r="233" spans="1:25" ht="12" customHeight="1">
      <c r="A233" s="660"/>
      <c r="B233" s="661"/>
      <c r="C233" s="660"/>
      <c r="D233" s="660"/>
      <c r="E233" s="660"/>
      <c r="F233" s="660"/>
      <c r="G233" s="660"/>
      <c r="H233" s="660"/>
      <c r="I233" s="660"/>
      <c r="J233" s="660"/>
      <c r="K233" s="660"/>
      <c r="L233" s="660"/>
      <c r="M233" s="660"/>
      <c r="N233" s="660"/>
      <c r="O233" s="660"/>
      <c r="P233" s="662"/>
      <c r="Q233" s="662"/>
      <c r="R233" s="662"/>
      <c r="S233" s="662"/>
      <c r="T233" s="662"/>
      <c r="U233" s="662"/>
      <c r="V233" s="662"/>
      <c r="W233" s="662"/>
      <c r="X233" s="662"/>
      <c r="Y233" s="662"/>
    </row>
    <row r="234" spans="1:25" ht="12" customHeight="1">
      <c r="A234" s="660"/>
      <c r="B234" s="661"/>
      <c r="C234" s="660"/>
      <c r="D234" s="660"/>
      <c r="E234" s="660"/>
      <c r="F234" s="660"/>
      <c r="G234" s="660"/>
      <c r="H234" s="660"/>
      <c r="I234" s="660"/>
      <c r="J234" s="660"/>
      <c r="K234" s="660"/>
      <c r="L234" s="660"/>
      <c r="M234" s="660"/>
      <c r="N234" s="660"/>
      <c r="O234" s="660"/>
      <c r="P234" s="662"/>
      <c r="Q234" s="662"/>
      <c r="R234" s="662"/>
      <c r="S234" s="662"/>
      <c r="T234" s="662"/>
      <c r="U234" s="662"/>
      <c r="V234" s="662"/>
      <c r="W234" s="662"/>
      <c r="X234" s="662"/>
      <c r="Y234" s="662"/>
    </row>
    <row r="235" spans="1:25" ht="12" customHeight="1">
      <c r="A235" s="660"/>
      <c r="B235" s="661"/>
      <c r="C235" s="660"/>
      <c r="D235" s="660"/>
      <c r="E235" s="660"/>
      <c r="F235" s="660"/>
      <c r="G235" s="660"/>
      <c r="H235" s="660"/>
      <c r="I235" s="660"/>
      <c r="J235" s="660"/>
      <c r="K235" s="660"/>
      <c r="L235" s="660"/>
      <c r="M235" s="660"/>
      <c r="N235" s="660"/>
      <c r="O235" s="660"/>
      <c r="P235" s="662"/>
      <c r="Q235" s="662"/>
      <c r="R235" s="662"/>
      <c r="S235" s="662"/>
      <c r="T235" s="662"/>
      <c r="U235" s="662"/>
      <c r="V235" s="662"/>
      <c r="W235" s="662"/>
      <c r="X235" s="662"/>
      <c r="Y235" s="662"/>
    </row>
    <row r="236" spans="1:25" ht="12" customHeight="1">
      <c r="A236" s="660"/>
      <c r="B236" s="661"/>
      <c r="C236" s="660"/>
      <c r="D236" s="660"/>
      <c r="E236" s="660"/>
      <c r="F236" s="660"/>
      <c r="G236" s="660"/>
      <c r="H236" s="660"/>
      <c r="I236" s="660"/>
      <c r="J236" s="660"/>
      <c r="K236" s="660"/>
      <c r="L236" s="660"/>
      <c r="M236" s="660"/>
      <c r="N236" s="660"/>
      <c r="O236" s="660"/>
      <c r="P236" s="662"/>
      <c r="Q236" s="662"/>
      <c r="R236" s="662"/>
      <c r="S236" s="662"/>
      <c r="T236" s="662"/>
      <c r="U236" s="662"/>
      <c r="V236" s="662"/>
      <c r="W236" s="662"/>
      <c r="X236" s="662"/>
      <c r="Y236" s="662"/>
    </row>
    <row r="237" spans="1:25" ht="12" customHeight="1">
      <c r="A237" s="660"/>
      <c r="B237" s="661"/>
      <c r="C237" s="660"/>
      <c r="D237" s="660"/>
      <c r="E237" s="660"/>
      <c r="F237" s="660"/>
      <c r="G237" s="660"/>
      <c r="H237" s="660"/>
      <c r="I237" s="660"/>
      <c r="J237" s="660"/>
      <c r="K237" s="660"/>
      <c r="L237" s="660"/>
      <c r="M237" s="660"/>
      <c r="N237" s="660"/>
      <c r="O237" s="660"/>
      <c r="P237" s="662"/>
      <c r="Q237" s="662"/>
      <c r="R237" s="662"/>
      <c r="S237" s="662"/>
      <c r="T237" s="662"/>
      <c r="U237" s="662"/>
      <c r="V237" s="662"/>
      <c r="W237" s="662"/>
      <c r="X237" s="662"/>
      <c r="Y237" s="662"/>
    </row>
    <row r="238" spans="1:25" ht="12" customHeight="1">
      <c r="A238" s="660"/>
      <c r="B238" s="661"/>
      <c r="C238" s="660"/>
      <c r="D238" s="660"/>
      <c r="E238" s="660"/>
      <c r="F238" s="660"/>
      <c r="G238" s="660"/>
      <c r="H238" s="660"/>
      <c r="I238" s="660"/>
      <c r="J238" s="660"/>
      <c r="K238" s="660"/>
      <c r="L238" s="660"/>
      <c r="M238" s="660"/>
      <c r="N238" s="660"/>
      <c r="O238" s="660"/>
      <c r="P238" s="662"/>
      <c r="Q238" s="662"/>
      <c r="R238" s="662"/>
      <c r="S238" s="662"/>
      <c r="T238" s="662"/>
      <c r="U238" s="662"/>
      <c r="V238" s="662"/>
      <c r="W238" s="662"/>
      <c r="X238" s="662"/>
      <c r="Y238" s="662"/>
    </row>
    <row r="239" spans="1:25" ht="12" customHeight="1">
      <c r="A239" s="660"/>
      <c r="B239" s="661"/>
      <c r="C239" s="660"/>
      <c r="D239" s="660"/>
      <c r="E239" s="660"/>
      <c r="F239" s="660"/>
      <c r="G239" s="660"/>
      <c r="H239" s="660"/>
      <c r="I239" s="660"/>
      <c r="J239" s="660"/>
      <c r="K239" s="660"/>
      <c r="L239" s="660"/>
      <c r="M239" s="660"/>
      <c r="N239" s="660"/>
      <c r="O239" s="660"/>
      <c r="P239" s="662"/>
      <c r="Q239" s="662"/>
      <c r="R239" s="662"/>
      <c r="S239" s="662"/>
      <c r="T239" s="662"/>
      <c r="U239" s="662"/>
      <c r="V239" s="662"/>
      <c r="W239" s="662"/>
      <c r="X239" s="662"/>
      <c r="Y239" s="662"/>
    </row>
    <row r="240" spans="1:25" ht="12" customHeight="1">
      <c r="A240" s="660"/>
      <c r="B240" s="661"/>
      <c r="C240" s="660"/>
      <c r="D240" s="660"/>
      <c r="E240" s="660"/>
      <c r="F240" s="660"/>
      <c r="G240" s="660"/>
      <c r="H240" s="660"/>
      <c r="I240" s="660"/>
      <c r="J240" s="660"/>
      <c r="K240" s="660"/>
      <c r="L240" s="660"/>
      <c r="M240" s="660"/>
      <c r="N240" s="660"/>
      <c r="O240" s="660"/>
      <c r="P240" s="662"/>
      <c r="Q240" s="662"/>
      <c r="R240" s="662"/>
      <c r="S240" s="662"/>
      <c r="T240" s="662"/>
      <c r="U240" s="662"/>
      <c r="V240" s="662"/>
      <c r="W240" s="662"/>
      <c r="X240" s="662"/>
      <c r="Y240" s="662"/>
    </row>
    <row r="241" spans="1:25" ht="12" customHeight="1">
      <c r="A241" s="660"/>
      <c r="B241" s="661"/>
      <c r="C241" s="660"/>
      <c r="D241" s="660"/>
      <c r="E241" s="660"/>
      <c r="F241" s="660"/>
      <c r="G241" s="660"/>
      <c r="H241" s="660"/>
      <c r="I241" s="660"/>
      <c r="J241" s="660"/>
      <c r="K241" s="660"/>
      <c r="L241" s="660"/>
      <c r="M241" s="660"/>
      <c r="N241" s="660"/>
      <c r="O241" s="660"/>
      <c r="P241" s="662"/>
      <c r="Q241" s="662"/>
      <c r="R241" s="662"/>
      <c r="S241" s="662"/>
      <c r="T241" s="662"/>
      <c r="U241" s="662"/>
      <c r="V241" s="662"/>
      <c r="W241" s="662"/>
      <c r="X241" s="662"/>
      <c r="Y241" s="662"/>
    </row>
    <row r="242" spans="1:25" ht="12" customHeight="1">
      <c r="A242" s="660"/>
      <c r="B242" s="661"/>
      <c r="C242" s="660"/>
      <c r="D242" s="660"/>
      <c r="E242" s="660"/>
      <c r="F242" s="660"/>
      <c r="G242" s="660"/>
      <c r="H242" s="660"/>
      <c r="I242" s="660"/>
      <c r="J242" s="660"/>
      <c r="K242" s="660"/>
      <c r="L242" s="660"/>
      <c r="M242" s="660"/>
      <c r="N242" s="660"/>
      <c r="O242" s="660"/>
      <c r="P242" s="662"/>
      <c r="Q242" s="662"/>
      <c r="R242" s="662"/>
      <c r="S242" s="662"/>
      <c r="T242" s="662"/>
      <c r="U242" s="662"/>
      <c r="V242" s="662"/>
      <c r="W242" s="662"/>
      <c r="X242" s="662"/>
      <c r="Y242" s="662"/>
    </row>
    <row r="243" spans="1:25" ht="12" customHeight="1">
      <c r="A243" s="660"/>
      <c r="B243" s="661"/>
      <c r="C243" s="660"/>
      <c r="D243" s="660"/>
      <c r="E243" s="660"/>
      <c r="F243" s="660"/>
      <c r="G243" s="660"/>
      <c r="H243" s="660"/>
      <c r="I243" s="660"/>
      <c r="J243" s="660"/>
      <c r="K243" s="660"/>
      <c r="L243" s="660"/>
      <c r="M243" s="660"/>
      <c r="N243" s="660"/>
      <c r="O243" s="660"/>
      <c r="P243" s="662"/>
      <c r="Q243" s="662"/>
      <c r="R243" s="662"/>
      <c r="S243" s="662"/>
      <c r="T243" s="662"/>
      <c r="U243" s="662"/>
      <c r="V243" s="662"/>
      <c r="W243" s="662"/>
      <c r="X243" s="662"/>
      <c r="Y243" s="662"/>
    </row>
    <row r="244" spans="1:25" ht="12" customHeight="1">
      <c r="A244" s="660"/>
      <c r="B244" s="661"/>
      <c r="C244" s="660"/>
      <c r="D244" s="660"/>
      <c r="E244" s="660"/>
      <c r="F244" s="660"/>
      <c r="G244" s="660"/>
      <c r="H244" s="660"/>
      <c r="I244" s="660"/>
      <c r="J244" s="660"/>
      <c r="K244" s="660"/>
      <c r="L244" s="660"/>
      <c r="M244" s="660"/>
      <c r="N244" s="660"/>
      <c r="O244" s="660"/>
      <c r="P244" s="662"/>
      <c r="Q244" s="662"/>
      <c r="R244" s="662"/>
      <c r="S244" s="662"/>
      <c r="T244" s="662"/>
      <c r="U244" s="662"/>
      <c r="V244" s="662"/>
      <c r="W244" s="662"/>
      <c r="X244" s="662"/>
      <c r="Y244" s="662"/>
    </row>
    <row r="245" spans="1:25" ht="12" customHeight="1">
      <c r="A245" s="660"/>
      <c r="B245" s="661"/>
      <c r="C245" s="660"/>
      <c r="D245" s="660"/>
      <c r="E245" s="660"/>
      <c r="F245" s="660"/>
      <c r="G245" s="660"/>
      <c r="H245" s="660"/>
      <c r="I245" s="660"/>
      <c r="J245" s="660"/>
      <c r="K245" s="660"/>
      <c r="L245" s="660"/>
      <c r="M245" s="660"/>
      <c r="N245" s="660"/>
      <c r="O245" s="660"/>
      <c r="P245" s="662"/>
      <c r="Q245" s="662"/>
      <c r="R245" s="662"/>
      <c r="S245" s="662"/>
      <c r="T245" s="662"/>
      <c r="U245" s="662"/>
      <c r="V245" s="662"/>
      <c r="W245" s="662"/>
      <c r="X245" s="662"/>
      <c r="Y245" s="662"/>
    </row>
    <row r="246" spans="1:25" ht="12" customHeight="1">
      <c r="A246" s="660"/>
      <c r="B246" s="661"/>
      <c r="C246" s="660"/>
      <c r="D246" s="660"/>
      <c r="E246" s="660"/>
      <c r="F246" s="660"/>
      <c r="G246" s="660"/>
      <c r="H246" s="660"/>
      <c r="I246" s="660"/>
      <c r="J246" s="660"/>
      <c r="K246" s="660"/>
      <c r="L246" s="660"/>
      <c r="M246" s="660"/>
      <c r="N246" s="660"/>
      <c r="O246" s="660"/>
      <c r="P246" s="662"/>
      <c r="Q246" s="662"/>
      <c r="R246" s="662"/>
      <c r="S246" s="662"/>
      <c r="T246" s="662"/>
      <c r="U246" s="662"/>
      <c r="V246" s="662"/>
      <c r="W246" s="662"/>
      <c r="X246" s="662"/>
      <c r="Y246" s="662"/>
    </row>
    <row r="247" spans="1:25" ht="12" customHeight="1">
      <c r="A247" s="660"/>
      <c r="B247" s="661"/>
      <c r="C247" s="660"/>
      <c r="D247" s="660"/>
      <c r="E247" s="660"/>
      <c r="F247" s="660"/>
      <c r="G247" s="660"/>
      <c r="H247" s="660"/>
      <c r="I247" s="660"/>
      <c r="J247" s="660"/>
      <c r="K247" s="660"/>
      <c r="L247" s="660"/>
      <c r="M247" s="660"/>
      <c r="N247" s="660"/>
      <c r="O247" s="660"/>
      <c r="P247" s="662"/>
      <c r="Q247" s="662"/>
      <c r="R247" s="662"/>
      <c r="S247" s="662"/>
      <c r="T247" s="662"/>
      <c r="U247" s="662"/>
      <c r="V247" s="662"/>
      <c r="W247" s="662"/>
      <c r="X247" s="662"/>
      <c r="Y247" s="662"/>
    </row>
    <row r="248" spans="1:25" ht="12" customHeight="1">
      <c r="A248" s="660"/>
      <c r="B248" s="661"/>
      <c r="C248" s="660"/>
      <c r="D248" s="660"/>
      <c r="E248" s="660"/>
      <c r="F248" s="660"/>
      <c r="G248" s="660"/>
      <c r="H248" s="660"/>
      <c r="I248" s="660"/>
      <c r="J248" s="660"/>
      <c r="K248" s="660"/>
      <c r="L248" s="660"/>
      <c r="M248" s="660"/>
      <c r="N248" s="660"/>
      <c r="O248" s="660"/>
      <c r="P248" s="662"/>
      <c r="Q248" s="662"/>
      <c r="R248" s="662"/>
      <c r="S248" s="662"/>
      <c r="T248" s="662"/>
      <c r="U248" s="662"/>
      <c r="V248" s="662"/>
      <c r="W248" s="662"/>
      <c r="X248" s="662"/>
      <c r="Y248" s="662"/>
    </row>
    <row r="249" spans="1:25" ht="12" customHeight="1">
      <c r="A249" s="660"/>
      <c r="B249" s="661"/>
      <c r="C249" s="660"/>
      <c r="D249" s="660"/>
      <c r="E249" s="660"/>
      <c r="F249" s="660"/>
      <c r="G249" s="660"/>
      <c r="H249" s="660"/>
      <c r="I249" s="660"/>
      <c r="J249" s="660"/>
      <c r="K249" s="660"/>
      <c r="L249" s="660"/>
      <c r="M249" s="660"/>
      <c r="N249" s="660"/>
      <c r="O249" s="660"/>
      <c r="P249" s="662"/>
      <c r="Q249" s="662"/>
      <c r="R249" s="662"/>
      <c r="S249" s="662"/>
      <c r="T249" s="662"/>
      <c r="U249" s="662"/>
      <c r="V249" s="662"/>
      <c r="W249" s="662"/>
      <c r="X249" s="662"/>
      <c r="Y249" s="662"/>
    </row>
    <row r="250" spans="1:25" ht="12" customHeight="1">
      <c r="A250" s="660"/>
      <c r="B250" s="661"/>
      <c r="C250" s="660"/>
      <c r="D250" s="660"/>
      <c r="E250" s="660"/>
      <c r="F250" s="660"/>
      <c r="G250" s="660"/>
      <c r="H250" s="660"/>
      <c r="I250" s="660"/>
      <c r="J250" s="660"/>
      <c r="K250" s="660"/>
      <c r="L250" s="660"/>
      <c r="M250" s="660"/>
      <c r="N250" s="660"/>
      <c r="O250" s="660"/>
      <c r="P250" s="662"/>
      <c r="Q250" s="662"/>
      <c r="R250" s="662"/>
      <c r="S250" s="662"/>
      <c r="T250" s="662"/>
      <c r="U250" s="662"/>
      <c r="V250" s="662"/>
      <c r="W250" s="662"/>
      <c r="X250" s="662"/>
      <c r="Y250" s="662"/>
    </row>
    <row r="251" spans="1:25" ht="12" customHeight="1">
      <c r="A251" s="660"/>
      <c r="B251" s="661"/>
      <c r="C251" s="660"/>
      <c r="D251" s="660"/>
      <c r="E251" s="660"/>
      <c r="F251" s="660"/>
      <c r="G251" s="660"/>
      <c r="H251" s="660"/>
      <c r="I251" s="660"/>
      <c r="J251" s="660"/>
      <c r="K251" s="660"/>
      <c r="L251" s="660"/>
      <c r="M251" s="660"/>
      <c r="N251" s="660"/>
      <c r="O251" s="660"/>
      <c r="P251" s="662"/>
      <c r="Q251" s="662"/>
      <c r="R251" s="662"/>
      <c r="S251" s="662"/>
      <c r="T251" s="662"/>
      <c r="U251" s="662"/>
      <c r="V251" s="662"/>
      <c r="W251" s="662"/>
      <c r="X251" s="662"/>
      <c r="Y251" s="662"/>
    </row>
    <row r="252" spans="1:25" ht="12" customHeight="1">
      <c r="A252" s="660"/>
      <c r="B252" s="661"/>
      <c r="C252" s="660"/>
      <c r="D252" s="660"/>
      <c r="E252" s="660"/>
      <c r="F252" s="660"/>
      <c r="G252" s="660"/>
      <c r="H252" s="660"/>
      <c r="I252" s="660"/>
      <c r="J252" s="660"/>
      <c r="K252" s="660"/>
      <c r="L252" s="660"/>
      <c r="M252" s="660"/>
      <c r="N252" s="660"/>
      <c r="O252" s="660"/>
      <c r="P252" s="662"/>
      <c r="Q252" s="662"/>
      <c r="R252" s="662"/>
      <c r="S252" s="662"/>
      <c r="T252" s="662"/>
      <c r="U252" s="662"/>
      <c r="V252" s="662"/>
      <c r="W252" s="662"/>
      <c r="X252" s="662"/>
      <c r="Y252" s="662"/>
    </row>
    <row r="253" spans="1:25" ht="12" customHeight="1">
      <c r="A253" s="660"/>
      <c r="B253" s="661"/>
      <c r="C253" s="660"/>
      <c r="D253" s="660"/>
      <c r="E253" s="660"/>
      <c r="F253" s="660"/>
      <c r="G253" s="660"/>
      <c r="H253" s="660"/>
      <c r="I253" s="660"/>
      <c r="J253" s="660"/>
      <c r="K253" s="660"/>
      <c r="L253" s="660"/>
      <c r="M253" s="660"/>
      <c r="N253" s="660"/>
      <c r="O253" s="660"/>
      <c r="P253" s="662"/>
      <c r="Q253" s="662"/>
      <c r="R253" s="662"/>
      <c r="S253" s="662"/>
      <c r="T253" s="662"/>
      <c r="U253" s="662"/>
      <c r="V253" s="662"/>
      <c r="W253" s="662"/>
      <c r="X253" s="662"/>
      <c r="Y253" s="662"/>
    </row>
    <row r="254" spans="1:25" ht="12" customHeight="1">
      <c r="A254" s="660"/>
      <c r="B254" s="661"/>
      <c r="C254" s="660"/>
      <c r="D254" s="660"/>
      <c r="E254" s="660"/>
      <c r="F254" s="660"/>
      <c r="G254" s="660"/>
      <c r="H254" s="660"/>
      <c r="I254" s="660"/>
      <c r="J254" s="660"/>
      <c r="K254" s="660"/>
      <c r="L254" s="660"/>
      <c r="M254" s="660"/>
      <c r="N254" s="660"/>
      <c r="O254" s="660"/>
      <c r="P254" s="662"/>
      <c r="Q254" s="662"/>
      <c r="R254" s="662"/>
      <c r="S254" s="662"/>
      <c r="T254" s="662"/>
      <c r="U254" s="662"/>
      <c r="V254" s="662"/>
      <c r="W254" s="662"/>
      <c r="X254" s="662"/>
      <c r="Y254" s="662"/>
    </row>
    <row r="255" spans="1:25" ht="12" customHeight="1">
      <c r="A255" s="660"/>
      <c r="B255" s="661"/>
      <c r="C255" s="660"/>
      <c r="D255" s="660"/>
      <c r="E255" s="660"/>
      <c r="F255" s="660"/>
      <c r="G255" s="660"/>
      <c r="H255" s="660"/>
      <c r="I255" s="660"/>
      <c r="J255" s="660"/>
      <c r="K255" s="660"/>
      <c r="L255" s="660"/>
      <c r="M255" s="660"/>
      <c r="N255" s="660"/>
      <c r="O255" s="660"/>
      <c r="P255" s="662"/>
      <c r="Q255" s="662"/>
      <c r="R255" s="662"/>
      <c r="S255" s="662"/>
      <c r="T255" s="662"/>
      <c r="U255" s="662"/>
      <c r="V255" s="662"/>
      <c r="W255" s="662"/>
      <c r="X255" s="662"/>
      <c r="Y255" s="662"/>
    </row>
    <row r="256" spans="1:25" ht="12" customHeight="1">
      <c r="A256" s="660"/>
      <c r="B256" s="661"/>
      <c r="C256" s="660"/>
      <c r="D256" s="660"/>
      <c r="E256" s="660"/>
      <c r="F256" s="660"/>
      <c r="G256" s="660"/>
      <c r="H256" s="660"/>
      <c r="I256" s="660"/>
      <c r="J256" s="660"/>
      <c r="K256" s="660"/>
      <c r="L256" s="660"/>
      <c r="M256" s="660"/>
      <c r="N256" s="660"/>
      <c r="O256" s="660"/>
      <c r="P256" s="662"/>
      <c r="Q256" s="662"/>
      <c r="R256" s="662"/>
      <c r="S256" s="662"/>
      <c r="T256" s="662"/>
      <c r="U256" s="662"/>
      <c r="V256" s="662"/>
      <c r="W256" s="662"/>
      <c r="X256" s="662"/>
      <c r="Y256" s="662"/>
    </row>
    <row r="257" spans="1:25" ht="12" customHeight="1">
      <c r="A257" s="660"/>
      <c r="B257" s="661"/>
      <c r="C257" s="660"/>
      <c r="D257" s="660"/>
      <c r="E257" s="660"/>
      <c r="F257" s="660"/>
      <c r="G257" s="660"/>
      <c r="H257" s="660"/>
      <c r="I257" s="660"/>
      <c r="J257" s="660"/>
      <c r="K257" s="660"/>
      <c r="L257" s="660"/>
      <c r="M257" s="660"/>
      <c r="N257" s="660"/>
      <c r="O257" s="660"/>
      <c r="P257" s="662"/>
      <c r="Q257" s="662"/>
      <c r="R257" s="662"/>
      <c r="S257" s="662"/>
      <c r="T257" s="662"/>
      <c r="U257" s="662"/>
      <c r="V257" s="662"/>
      <c r="W257" s="662"/>
      <c r="X257" s="662"/>
      <c r="Y257" s="662"/>
    </row>
    <row r="258" spans="1:25" ht="12" customHeight="1">
      <c r="A258" s="660"/>
      <c r="B258" s="661"/>
      <c r="C258" s="660"/>
      <c r="D258" s="660"/>
      <c r="E258" s="660"/>
      <c r="F258" s="660"/>
      <c r="G258" s="660"/>
      <c r="H258" s="660"/>
      <c r="I258" s="660"/>
      <c r="J258" s="660"/>
      <c r="K258" s="660"/>
      <c r="L258" s="660"/>
      <c r="M258" s="660"/>
      <c r="N258" s="660"/>
      <c r="O258" s="660"/>
      <c r="P258" s="662"/>
      <c r="Q258" s="662"/>
      <c r="R258" s="662"/>
      <c r="S258" s="662"/>
      <c r="T258" s="662"/>
      <c r="U258" s="662"/>
      <c r="V258" s="662"/>
      <c r="W258" s="662"/>
      <c r="X258" s="662"/>
      <c r="Y258" s="662"/>
    </row>
    <row r="259" spans="1:25" ht="12" customHeight="1">
      <c r="A259" s="660"/>
      <c r="B259" s="661"/>
      <c r="C259" s="660"/>
      <c r="D259" s="660"/>
      <c r="E259" s="660"/>
      <c r="F259" s="660"/>
      <c r="G259" s="660"/>
      <c r="H259" s="660"/>
      <c r="I259" s="660"/>
      <c r="J259" s="660"/>
      <c r="K259" s="660"/>
      <c r="L259" s="660"/>
      <c r="M259" s="660"/>
      <c r="N259" s="660"/>
      <c r="O259" s="660"/>
      <c r="P259" s="662"/>
      <c r="Q259" s="662"/>
      <c r="R259" s="662"/>
      <c r="S259" s="662"/>
      <c r="T259" s="662"/>
      <c r="U259" s="662"/>
      <c r="V259" s="662"/>
      <c r="W259" s="662"/>
      <c r="X259" s="662"/>
      <c r="Y259" s="662"/>
    </row>
    <row r="260" spans="1:25" ht="12" customHeight="1">
      <c r="A260" s="660"/>
      <c r="B260" s="661"/>
      <c r="C260" s="660"/>
      <c r="D260" s="660"/>
      <c r="E260" s="660"/>
      <c r="F260" s="660"/>
      <c r="G260" s="660"/>
      <c r="H260" s="660"/>
      <c r="I260" s="660"/>
      <c r="J260" s="660"/>
      <c r="K260" s="660"/>
      <c r="L260" s="660"/>
      <c r="M260" s="660"/>
      <c r="N260" s="660"/>
      <c r="O260" s="660"/>
      <c r="P260" s="662"/>
      <c r="Q260" s="662"/>
      <c r="R260" s="662"/>
      <c r="S260" s="662"/>
      <c r="T260" s="662"/>
      <c r="U260" s="662"/>
      <c r="V260" s="662"/>
      <c r="W260" s="662"/>
      <c r="X260" s="662"/>
      <c r="Y260" s="662"/>
    </row>
    <row r="261" spans="1:25" ht="12" customHeight="1">
      <c r="A261" s="660"/>
      <c r="B261" s="661"/>
      <c r="C261" s="660"/>
      <c r="D261" s="660"/>
      <c r="E261" s="660"/>
      <c r="F261" s="660"/>
      <c r="G261" s="660"/>
      <c r="H261" s="660"/>
      <c r="I261" s="660"/>
      <c r="J261" s="660"/>
      <c r="K261" s="660"/>
      <c r="L261" s="660"/>
      <c r="M261" s="660"/>
      <c r="N261" s="660"/>
      <c r="O261" s="660"/>
      <c r="P261" s="662"/>
      <c r="Q261" s="662"/>
      <c r="R261" s="662"/>
      <c r="S261" s="662"/>
      <c r="T261" s="662"/>
      <c r="U261" s="662"/>
      <c r="V261" s="662"/>
      <c r="W261" s="662"/>
      <c r="X261" s="662"/>
      <c r="Y261" s="662"/>
    </row>
    <row r="262" spans="1:25" ht="12" customHeight="1">
      <c r="A262" s="660"/>
      <c r="B262" s="661"/>
      <c r="C262" s="660"/>
      <c r="D262" s="660"/>
      <c r="E262" s="660"/>
      <c r="F262" s="660"/>
      <c r="G262" s="660"/>
      <c r="H262" s="660"/>
      <c r="I262" s="660"/>
      <c r="J262" s="660"/>
      <c r="K262" s="660"/>
      <c r="L262" s="660"/>
      <c r="M262" s="660"/>
      <c r="N262" s="660"/>
      <c r="O262" s="660"/>
      <c r="P262" s="662"/>
      <c r="Q262" s="662"/>
      <c r="R262" s="662"/>
      <c r="S262" s="662"/>
      <c r="T262" s="662"/>
      <c r="U262" s="662"/>
      <c r="V262" s="662"/>
      <c r="W262" s="662"/>
      <c r="X262" s="662"/>
      <c r="Y262" s="662"/>
    </row>
    <row r="263" spans="1:25" ht="12" customHeight="1">
      <c r="A263" s="660"/>
      <c r="B263" s="661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2"/>
      <c r="Q263" s="662"/>
      <c r="R263" s="662"/>
      <c r="S263" s="662"/>
      <c r="T263" s="662"/>
      <c r="U263" s="662"/>
      <c r="V263" s="662"/>
      <c r="W263" s="662"/>
      <c r="X263" s="662"/>
      <c r="Y263" s="662"/>
    </row>
    <row r="264" spans="1:25" ht="12" customHeight="1">
      <c r="A264" s="660"/>
      <c r="B264" s="661"/>
      <c r="C264" s="660"/>
      <c r="D264" s="660"/>
      <c r="E264" s="660"/>
      <c r="F264" s="660"/>
      <c r="G264" s="660"/>
      <c r="H264" s="660"/>
      <c r="I264" s="660"/>
      <c r="J264" s="660"/>
      <c r="K264" s="660"/>
      <c r="L264" s="660"/>
      <c r="M264" s="660"/>
      <c r="N264" s="660"/>
      <c r="O264" s="660"/>
      <c r="P264" s="662"/>
      <c r="Q264" s="662"/>
      <c r="R264" s="662"/>
      <c r="S264" s="662"/>
      <c r="T264" s="662"/>
      <c r="U264" s="662"/>
      <c r="V264" s="662"/>
      <c r="W264" s="662"/>
      <c r="X264" s="662"/>
      <c r="Y264" s="662"/>
    </row>
    <row r="265" spans="1:25" ht="12" customHeight="1">
      <c r="A265" s="660"/>
      <c r="B265" s="661"/>
      <c r="C265" s="660"/>
      <c r="D265" s="660"/>
      <c r="E265" s="660"/>
      <c r="F265" s="660"/>
      <c r="G265" s="660"/>
      <c r="H265" s="660"/>
      <c r="I265" s="660"/>
      <c r="J265" s="660"/>
      <c r="K265" s="660"/>
      <c r="L265" s="660"/>
      <c r="M265" s="660"/>
      <c r="N265" s="660"/>
      <c r="O265" s="660"/>
      <c r="P265" s="662"/>
      <c r="Q265" s="662"/>
      <c r="R265" s="662"/>
      <c r="S265" s="662"/>
      <c r="T265" s="662"/>
      <c r="U265" s="662"/>
      <c r="V265" s="662"/>
      <c r="W265" s="662"/>
      <c r="X265" s="662"/>
      <c r="Y265" s="662"/>
    </row>
    <row r="266" spans="1:25" ht="12" customHeight="1">
      <c r="A266" s="660"/>
      <c r="B266" s="661"/>
      <c r="C266" s="660"/>
      <c r="D266" s="660"/>
      <c r="E266" s="660"/>
      <c r="F266" s="660"/>
      <c r="G266" s="660"/>
      <c r="H266" s="660"/>
      <c r="I266" s="660"/>
      <c r="J266" s="660"/>
      <c r="K266" s="660"/>
      <c r="L266" s="660"/>
      <c r="M266" s="660"/>
      <c r="N266" s="660"/>
      <c r="O266" s="660"/>
      <c r="P266" s="662"/>
      <c r="Q266" s="662"/>
      <c r="R266" s="662"/>
      <c r="S266" s="662"/>
      <c r="T266" s="662"/>
      <c r="U266" s="662"/>
      <c r="V266" s="662"/>
      <c r="W266" s="662"/>
      <c r="X266" s="662"/>
      <c r="Y266" s="662"/>
    </row>
    <row r="267" spans="1:25" ht="12" customHeight="1">
      <c r="A267" s="660"/>
      <c r="B267" s="661"/>
      <c r="C267" s="660"/>
      <c r="D267" s="660"/>
      <c r="E267" s="660"/>
      <c r="F267" s="660"/>
      <c r="G267" s="660"/>
      <c r="H267" s="660"/>
      <c r="I267" s="660"/>
      <c r="J267" s="660"/>
      <c r="K267" s="660"/>
      <c r="L267" s="660"/>
      <c r="M267" s="660"/>
      <c r="N267" s="660"/>
      <c r="O267" s="660"/>
      <c r="P267" s="662"/>
      <c r="Q267" s="662"/>
      <c r="R267" s="662"/>
      <c r="S267" s="662"/>
      <c r="T267" s="662"/>
      <c r="U267" s="662"/>
      <c r="V267" s="662"/>
      <c r="W267" s="662"/>
      <c r="X267" s="662"/>
      <c r="Y267" s="662"/>
    </row>
    <row r="268" spans="1:25" ht="12" customHeight="1">
      <c r="A268" s="660"/>
      <c r="B268" s="661"/>
      <c r="C268" s="660"/>
      <c r="D268" s="660"/>
      <c r="E268" s="660"/>
      <c r="F268" s="660"/>
      <c r="G268" s="660"/>
      <c r="H268" s="660"/>
      <c r="I268" s="660"/>
      <c r="J268" s="660"/>
      <c r="K268" s="660"/>
      <c r="L268" s="660"/>
      <c r="M268" s="660"/>
      <c r="N268" s="660"/>
      <c r="O268" s="660"/>
      <c r="P268" s="662"/>
      <c r="Q268" s="662"/>
      <c r="R268" s="662"/>
      <c r="S268" s="662"/>
      <c r="T268" s="662"/>
      <c r="U268" s="662"/>
      <c r="V268" s="662"/>
      <c r="W268" s="662"/>
      <c r="X268" s="662"/>
      <c r="Y268" s="662"/>
    </row>
    <row r="269" spans="1:25" ht="12" customHeight="1">
      <c r="A269" s="660"/>
      <c r="B269" s="661"/>
      <c r="C269" s="660"/>
      <c r="D269" s="660"/>
      <c r="E269" s="660"/>
      <c r="F269" s="660"/>
      <c r="G269" s="660"/>
      <c r="H269" s="660"/>
      <c r="I269" s="660"/>
      <c r="J269" s="660"/>
      <c r="K269" s="660"/>
      <c r="L269" s="660"/>
      <c r="M269" s="660"/>
      <c r="N269" s="660"/>
      <c r="O269" s="660"/>
      <c r="P269" s="662"/>
      <c r="Q269" s="662"/>
      <c r="R269" s="662"/>
      <c r="S269" s="662"/>
      <c r="T269" s="662"/>
      <c r="U269" s="662"/>
      <c r="V269" s="662"/>
      <c r="W269" s="662"/>
      <c r="X269" s="662"/>
      <c r="Y269" s="662"/>
    </row>
    <row r="270" spans="1:25" ht="12" customHeight="1">
      <c r="A270" s="660"/>
      <c r="B270" s="661"/>
      <c r="C270" s="660"/>
      <c r="D270" s="660"/>
      <c r="E270" s="660"/>
      <c r="F270" s="660"/>
      <c r="G270" s="660"/>
      <c r="H270" s="660"/>
      <c r="I270" s="660"/>
      <c r="J270" s="660"/>
      <c r="K270" s="660"/>
      <c r="L270" s="660"/>
      <c r="M270" s="660"/>
      <c r="N270" s="660"/>
      <c r="O270" s="660"/>
      <c r="P270" s="662"/>
      <c r="Q270" s="662"/>
      <c r="R270" s="662"/>
      <c r="S270" s="662"/>
      <c r="T270" s="662"/>
      <c r="U270" s="662"/>
      <c r="V270" s="662"/>
      <c r="W270" s="662"/>
      <c r="X270" s="662"/>
      <c r="Y270" s="662"/>
    </row>
    <row r="271" spans="1:25" ht="12" customHeight="1">
      <c r="A271" s="660"/>
      <c r="B271" s="661"/>
      <c r="C271" s="660"/>
      <c r="D271" s="660"/>
      <c r="E271" s="660"/>
      <c r="F271" s="660"/>
      <c r="G271" s="660"/>
      <c r="H271" s="660"/>
      <c r="I271" s="660"/>
      <c r="J271" s="660"/>
      <c r="K271" s="660"/>
      <c r="L271" s="660"/>
      <c r="M271" s="660"/>
      <c r="N271" s="660"/>
      <c r="O271" s="660"/>
      <c r="P271" s="662"/>
      <c r="Q271" s="662"/>
      <c r="R271" s="662"/>
      <c r="S271" s="662"/>
      <c r="T271" s="662"/>
      <c r="U271" s="662"/>
      <c r="V271" s="662"/>
      <c r="W271" s="662"/>
      <c r="X271" s="662"/>
      <c r="Y271" s="662"/>
    </row>
    <row r="272" spans="1:25" ht="12" customHeight="1">
      <c r="A272" s="660"/>
      <c r="B272" s="661"/>
      <c r="C272" s="660"/>
      <c r="D272" s="660"/>
      <c r="E272" s="660"/>
      <c r="F272" s="660"/>
      <c r="G272" s="660"/>
      <c r="H272" s="660"/>
      <c r="I272" s="660"/>
      <c r="J272" s="660"/>
      <c r="K272" s="660"/>
      <c r="L272" s="660"/>
      <c r="M272" s="660"/>
      <c r="N272" s="660"/>
      <c r="O272" s="660"/>
      <c r="P272" s="662"/>
      <c r="Q272" s="662"/>
      <c r="R272" s="662"/>
      <c r="S272" s="662"/>
      <c r="T272" s="662"/>
      <c r="U272" s="662"/>
      <c r="V272" s="662"/>
      <c r="W272" s="662"/>
      <c r="X272" s="662"/>
      <c r="Y272" s="662"/>
    </row>
    <row r="273" spans="1:25" ht="12" customHeight="1">
      <c r="A273" s="660"/>
      <c r="B273" s="661"/>
      <c r="C273" s="660"/>
      <c r="D273" s="660"/>
      <c r="E273" s="660"/>
      <c r="F273" s="660"/>
      <c r="G273" s="660"/>
      <c r="H273" s="660"/>
      <c r="I273" s="660"/>
      <c r="J273" s="660"/>
      <c r="K273" s="660"/>
      <c r="L273" s="660"/>
      <c r="M273" s="660"/>
      <c r="N273" s="660"/>
      <c r="O273" s="660"/>
      <c r="P273" s="662"/>
      <c r="Q273" s="662"/>
      <c r="R273" s="662"/>
      <c r="S273" s="662"/>
      <c r="T273" s="662"/>
      <c r="U273" s="662"/>
      <c r="V273" s="662"/>
      <c r="W273" s="662"/>
      <c r="X273" s="662"/>
      <c r="Y273" s="662"/>
    </row>
    <row r="274" spans="1:25" ht="12" customHeight="1">
      <c r="A274" s="660"/>
      <c r="B274" s="661"/>
      <c r="C274" s="660"/>
      <c r="D274" s="660"/>
      <c r="E274" s="660"/>
      <c r="F274" s="660"/>
      <c r="G274" s="660"/>
      <c r="H274" s="660"/>
      <c r="I274" s="660"/>
      <c r="J274" s="660"/>
      <c r="K274" s="660"/>
      <c r="L274" s="660"/>
      <c r="M274" s="660"/>
      <c r="N274" s="660"/>
      <c r="O274" s="660"/>
      <c r="P274" s="662"/>
      <c r="Q274" s="662"/>
      <c r="R274" s="662"/>
      <c r="S274" s="662"/>
      <c r="T274" s="662"/>
      <c r="U274" s="662"/>
      <c r="V274" s="662"/>
      <c r="W274" s="662"/>
      <c r="X274" s="662"/>
      <c r="Y274" s="662"/>
    </row>
    <row r="275" spans="1:25" ht="12" customHeight="1">
      <c r="A275" s="660"/>
      <c r="B275" s="661"/>
      <c r="C275" s="660"/>
      <c r="D275" s="660"/>
      <c r="E275" s="660"/>
      <c r="F275" s="660"/>
      <c r="G275" s="660"/>
      <c r="H275" s="660"/>
      <c r="I275" s="660"/>
      <c r="J275" s="660"/>
      <c r="K275" s="660"/>
      <c r="L275" s="660"/>
      <c r="M275" s="660"/>
      <c r="N275" s="660"/>
      <c r="O275" s="660"/>
      <c r="P275" s="662"/>
      <c r="Q275" s="662"/>
      <c r="R275" s="662"/>
      <c r="S275" s="662"/>
      <c r="T275" s="662"/>
      <c r="U275" s="662"/>
      <c r="V275" s="662"/>
      <c r="W275" s="662"/>
      <c r="X275" s="662"/>
      <c r="Y275" s="662"/>
    </row>
    <row r="276" spans="1:25" ht="12" customHeight="1">
      <c r="A276" s="660"/>
      <c r="B276" s="661"/>
      <c r="C276" s="660"/>
      <c r="D276" s="660"/>
      <c r="E276" s="660"/>
      <c r="F276" s="660"/>
      <c r="G276" s="660"/>
      <c r="H276" s="660"/>
      <c r="I276" s="660"/>
      <c r="J276" s="660"/>
      <c r="K276" s="660"/>
      <c r="L276" s="660"/>
      <c r="M276" s="660"/>
      <c r="N276" s="660"/>
      <c r="O276" s="660"/>
      <c r="P276" s="662"/>
      <c r="Q276" s="662"/>
      <c r="R276" s="662"/>
      <c r="S276" s="662"/>
      <c r="T276" s="662"/>
      <c r="U276" s="662"/>
      <c r="V276" s="662"/>
      <c r="W276" s="662"/>
      <c r="X276" s="662"/>
      <c r="Y276" s="662"/>
    </row>
    <row r="277" spans="1:25" ht="12" customHeight="1">
      <c r="A277" s="660"/>
      <c r="B277" s="661"/>
      <c r="C277" s="660"/>
      <c r="D277" s="660"/>
      <c r="E277" s="660"/>
      <c r="F277" s="660"/>
      <c r="G277" s="660"/>
      <c r="H277" s="660"/>
      <c r="I277" s="660"/>
      <c r="J277" s="660"/>
      <c r="K277" s="660"/>
      <c r="L277" s="660"/>
      <c r="M277" s="660"/>
      <c r="N277" s="660"/>
      <c r="O277" s="660"/>
      <c r="P277" s="662"/>
      <c r="Q277" s="662"/>
      <c r="R277" s="662"/>
      <c r="S277" s="662"/>
      <c r="T277" s="662"/>
      <c r="U277" s="662"/>
      <c r="V277" s="662"/>
      <c r="W277" s="662"/>
      <c r="X277" s="662"/>
      <c r="Y277" s="662"/>
    </row>
    <row r="278" spans="1:25" ht="12" customHeight="1">
      <c r="A278" s="660"/>
      <c r="B278" s="661"/>
      <c r="C278" s="660"/>
      <c r="D278" s="660"/>
      <c r="E278" s="660"/>
      <c r="F278" s="660"/>
      <c r="G278" s="660"/>
      <c r="H278" s="660"/>
      <c r="I278" s="660"/>
      <c r="J278" s="660"/>
      <c r="K278" s="660"/>
      <c r="L278" s="660"/>
      <c r="M278" s="660"/>
      <c r="N278" s="660"/>
      <c r="O278" s="660"/>
      <c r="P278" s="662"/>
      <c r="Q278" s="662"/>
      <c r="R278" s="662"/>
      <c r="S278" s="662"/>
      <c r="T278" s="662"/>
      <c r="U278" s="662"/>
      <c r="V278" s="662"/>
      <c r="W278" s="662"/>
      <c r="X278" s="662"/>
      <c r="Y278" s="662"/>
    </row>
    <row r="279" spans="1:25" ht="12" customHeight="1">
      <c r="A279" s="660"/>
      <c r="B279" s="661"/>
      <c r="C279" s="660"/>
      <c r="D279" s="660"/>
      <c r="E279" s="660"/>
      <c r="F279" s="660"/>
      <c r="G279" s="660"/>
      <c r="H279" s="660"/>
      <c r="I279" s="660"/>
      <c r="J279" s="660"/>
      <c r="K279" s="660"/>
      <c r="L279" s="660"/>
      <c r="M279" s="660"/>
      <c r="N279" s="660"/>
      <c r="O279" s="660"/>
      <c r="P279" s="662"/>
      <c r="Q279" s="662"/>
      <c r="R279" s="662"/>
      <c r="S279" s="662"/>
      <c r="T279" s="662"/>
      <c r="U279" s="662"/>
      <c r="V279" s="662"/>
      <c r="W279" s="662"/>
      <c r="X279" s="662"/>
      <c r="Y279" s="662"/>
    </row>
    <row r="280" spans="1:25" ht="12" customHeight="1">
      <c r="A280" s="660"/>
      <c r="B280" s="661"/>
      <c r="C280" s="660"/>
      <c r="D280" s="660"/>
      <c r="E280" s="660"/>
      <c r="F280" s="660"/>
      <c r="G280" s="660"/>
      <c r="H280" s="660"/>
      <c r="I280" s="660"/>
      <c r="J280" s="660"/>
      <c r="K280" s="660"/>
      <c r="L280" s="660"/>
      <c r="M280" s="660"/>
      <c r="N280" s="660"/>
      <c r="O280" s="660"/>
      <c r="P280" s="662"/>
      <c r="Q280" s="662"/>
      <c r="R280" s="662"/>
      <c r="S280" s="662"/>
      <c r="T280" s="662"/>
      <c r="U280" s="662"/>
      <c r="V280" s="662"/>
      <c r="W280" s="662"/>
      <c r="X280" s="662"/>
      <c r="Y280" s="662"/>
    </row>
    <row r="281" spans="1:25" ht="12" customHeight="1">
      <c r="A281" s="660"/>
      <c r="B281" s="661"/>
      <c r="C281" s="660"/>
      <c r="D281" s="660"/>
      <c r="E281" s="660"/>
      <c r="F281" s="660"/>
      <c r="G281" s="660"/>
      <c r="H281" s="660"/>
      <c r="I281" s="660"/>
      <c r="J281" s="660"/>
      <c r="K281" s="660"/>
      <c r="L281" s="660"/>
      <c r="M281" s="660"/>
      <c r="N281" s="660"/>
      <c r="O281" s="660"/>
      <c r="P281" s="662"/>
      <c r="Q281" s="662"/>
      <c r="R281" s="662"/>
      <c r="S281" s="662"/>
      <c r="T281" s="662"/>
      <c r="U281" s="662"/>
      <c r="V281" s="662"/>
      <c r="W281" s="662"/>
      <c r="X281" s="662"/>
      <c r="Y281" s="662"/>
    </row>
    <row r="282" spans="1:25" ht="12" customHeight="1">
      <c r="A282" s="660"/>
      <c r="B282" s="661"/>
      <c r="C282" s="660"/>
      <c r="D282" s="660"/>
      <c r="E282" s="660"/>
      <c r="F282" s="660"/>
      <c r="G282" s="660"/>
      <c r="H282" s="660"/>
      <c r="I282" s="660"/>
      <c r="J282" s="660"/>
      <c r="K282" s="660"/>
      <c r="L282" s="660"/>
      <c r="M282" s="660"/>
      <c r="N282" s="660"/>
      <c r="O282" s="660"/>
      <c r="P282" s="662"/>
      <c r="Q282" s="662"/>
      <c r="R282" s="662"/>
      <c r="S282" s="662"/>
      <c r="T282" s="662"/>
      <c r="U282" s="662"/>
      <c r="V282" s="662"/>
      <c r="W282" s="662"/>
      <c r="X282" s="662"/>
      <c r="Y282" s="662"/>
    </row>
    <row r="283" spans="1:25" ht="12" customHeight="1">
      <c r="A283" s="660"/>
      <c r="B283" s="661"/>
      <c r="C283" s="660"/>
      <c r="D283" s="660"/>
      <c r="E283" s="660"/>
      <c r="F283" s="660"/>
      <c r="G283" s="660"/>
      <c r="H283" s="660"/>
      <c r="I283" s="660"/>
      <c r="J283" s="660"/>
      <c r="K283" s="660"/>
      <c r="L283" s="660"/>
      <c r="M283" s="660"/>
      <c r="N283" s="660"/>
      <c r="O283" s="660"/>
      <c r="P283" s="662"/>
      <c r="Q283" s="662"/>
      <c r="R283" s="662"/>
      <c r="S283" s="662"/>
      <c r="T283" s="662"/>
      <c r="U283" s="662"/>
      <c r="V283" s="662"/>
      <c r="W283" s="662"/>
      <c r="X283" s="662"/>
      <c r="Y283" s="662"/>
    </row>
    <row r="284" spans="1:25" ht="12" customHeight="1">
      <c r="A284" s="660"/>
      <c r="B284" s="661"/>
      <c r="C284" s="660"/>
      <c r="D284" s="660"/>
      <c r="E284" s="660"/>
      <c r="F284" s="660"/>
      <c r="G284" s="660"/>
      <c r="H284" s="660"/>
      <c r="I284" s="660"/>
      <c r="J284" s="660"/>
      <c r="K284" s="660"/>
      <c r="L284" s="660"/>
      <c r="M284" s="660"/>
      <c r="N284" s="660"/>
      <c r="O284" s="660"/>
      <c r="P284" s="662"/>
      <c r="Q284" s="662"/>
      <c r="R284" s="662"/>
      <c r="S284" s="662"/>
      <c r="T284" s="662"/>
      <c r="U284" s="662"/>
      <c r="V284" s="662"/>
      <c r="W284" s="662"/>
      <c r="X284" s="662"/>
      <c r="Y284" s="662"/>
    </row>
    <row r="285" spans="1:25" ht="12" customHeight="1">
      <c r="A285" s="660"/>
      <c r="B285" s="661"/>
      <c r="C285" s="660"/>
      <c r="D285" s="660"/>
      <c r="E285" s="660"/>
      <c r="F285" s="660"/>
      <c r="G285" s="660"/>
      <c r="H285" s="660"/>
      <c r="I285" s="660"/>
      <c r="J285" s="660"/>
      <c r="K285" s="660"/>
      <c r="L285" s="660"/>
      <c r="M285" s="660"/>
      <c r="N285" s="660"/>
      <c r="O285" s="660"/>
      <c r="P285" s="662"/>
      <c r="Q285" s="662"/>
      <c r="R285" s="662"/>
      <c r="S285" s="662"/>
      <c r="T285" s="662"/>
      <c r="U285" s="662"/>
      <c r="V285" s="662"/>
      <c r="W285" s="662"/>
      <c r="X285" s="662"/>
      <c r="Y285" s="662"/>
    </row>
    <row r="286" spans="1:25" ht="12" customHeight="1">
      <c r="A286" s="660"/>
      <c r="B286" s="661"/>
      <c r="C286" s="660"/>
      <c r="D286" s="660"/>
      <c r="E286" s="660"/>
      <c r="F286" s="660"/>
      <c r="G286" s="660"/>
      <c r="H286" s="660"/>
      <c r="I286" s="660"/>
      <c r="J286" s="660"/>
      <c r="K286" s="660"/>
      <c r="L286" s="660"/>
      <c r="M286" s="660"/>
      <c r="N286" s="660"/>
      <c r="O286" s="660"/>
      <c r="P286" s="662"/>
      <c r="Q286" s="662"/>
      <c r="R286" s="662"/>
      <c r="S286" s="662"/>
      <c r="T286" s="662"/>
      <c r="U286" s="662"/>
      <c r="V286" s="662"/>
      <c r="W286" s="662"/>
      <c r="X286" s="662"/>
      <c r="Y286" s="662"/>
    </row>
    <row r="287" spans="1:25" ht="12" customHeight="1">
      <c r="A287" s="660"/>
      <c r="B287" s="661"/>
      <c r="C287" s="660"/>
      <c r="D287" s="660"/>
      <c r="E287" s="660"/>
      <c r="F287" s="660"/>
      <c r="G287" s="660"/>
      <c r="H287" s="660"/>
      <c r="I287" s="660"/>
      <c r="J287" s="660"/>
      <c r="K287" s="660"/>
      <c r="L287" s="660"/>
      <c r="M287" s="660"/>
      <c r="N287" s="660"/>
      <c r="O287" s="660"/>
      <c r="P287" s="662"/>
      <c r="Q287" s="662"/>
      <c r="R287" s="662"/>
      <c r="S287" s="662"/>
      <c r="T287" s="662"/>
      <c r="U287" s="662"/>
      <c r="V287" s="662"/>
      <c r="W287" s="662"/>
      <c r="X287" s="662"/>
      <c r="Y287" s="662"/>
    </row>
    <row r="288" spans="1:25" ht="12" customHeight="1">
      <c r="A288" s="660"/>
      <c r="B288" s="661"/>
      <c r="C288" s="660"/>
      <c r="D288" s="660"/>
      <c r="E288" s="660"/>
      <c r="F288" s="660"/>
      <c r="G288" s="660"/>
      <c r="H288" s="660"/>
      <c r="I288" s="660"/>
      <c r="J288" s="660"/>
      <c r="K288" s="660"/>
      <c r="L288" s="660"/>
      <c r="M288" s="660"/>
      <c r="N288" s="660"/>
      <c r="O288" s="660"/>
      <c r="P288" s="662"/>
      <c r="Q288" s="662"/>
      <c r="R288" s="662"/>
      <c r="S288" s="662"/>
      <c r="T288" s="662"/>
      <c r="U288" s="662"/>
      <c r="V288" s="662"/>
      <c r="W288" s="662"/>
      <c r="X288" s="662"/>
      <c r="Y288" s="662"/>
    </row>
    <row r="289" spans="1:25" ht="12" customHeight="1">
      <c r="A289" s="660"/>
      <c r="B289" s="661"/>
      <c r="C289" s="660"/>
      <c r="D289" s="660"/>
      <c r="E289" s="660"/>
      <c r="F289" s="660"/>
      <c r="G289" s="660"/>
      <c r="H289" s="660"/>
      <c r="I289" s="660"/>
      <c r="J289" s="660"/>
      <c r="K289" s="660"/>
      <c r="L289" s="660"/>
      <c r="M289" s="660"/>
      <c r="N289" s="660"/>
      <c r="O289" s="660"/>
      <c r="P289" s="662"/>
      <c r="Q289" s="662"/>
      <c r="R289" s="662"/>
      <c r="S289" s="662"/>
      <c r="T289" s="662"/>
      <c r="U289" s="662"/>
      <c r="V289" s="662"/>
      <c r="W289" s="662"/>
      <c r="X289" s="662"/>
      <c r="Y289" s="662"/>
    </row>
    <row r="290" spans="1:25" ht="12" customHeight="1">
      <c r="A290" s="660"/>
      <c r="B290" s="661"/>
      <c r="C290" s="660"/>
      <c r="D290" s="660"/>
      <c r="E290" s="660"/>
      <c r="F290" s="660"/>
      <c r="G290" s="660"/>
      <c r="H290" s="660"/>
      <c r="I290" s="660"/>
      <c r="J290" s="660"/>
      <c r="K290" s="660"/>
      <c r="L290" s="660"/>
      <c r="M290" s="660"/>
      <c r="N290" s="660"/>
      <c r="O290" s="660"/>
      <c r="P290" s="662"/>
      <c r="Q290" s="662"/>
      <c r="R290" s="662"/>
      <c r="S290" s="662"/>
      <c r="T290" s="662"/>
      <c r="U290" s="662"/>
      <c r="V290" s="662"/>
      <c r="W290" s="662"/>
      <c r="X290" s="662"/>
      <c r="Y290" s="662"/>
    </row>
    <row r="291" spans="1:25" ht="12" customHeight="1">
      <c r="A291" s="660"/>
      <c r="B291" s="661"/>
      <c r="C291" s="660"/>
      <c r="D291" s="660"/>
      <c r="E291" s="660"/>
      <c r="F291" s="660"/>
      <c r="G291" s="660"/>
      <c r="H291" s="660"/>
      <c r="I291" s="660"/>
      <c r="J291" s="660"/>
      <c r="K291" s="660"/>
      <c r="L291" s="660"/>
      <c r="M291" s="660"/>
      <c r="N291" s="660"/>
      <c r="O291" s="660"/>
      <c r="P291" s="662"/>
      <c r="Q291" s="662"/>
      <c r="R291" s="662"/>
      <c r="S291" s="662"/>
      <c r="T291" s="662"/>
      <c r="U291" s="662"/>
      <c r="V291" s="662"/>
      <c r="W291" s="662"/>
      <c r="X291" s="662"/>
      <c r="Y291" s="662"/>
    </row>
    <row r="292" spans="1:25" ht="12" customHeight="1">
      <c r="A292" s="660"/>
      <c r="B292" s="661"/>
      <c r="C292" s="660"/>
      <c r="D292" s="660"/>
      <c r="E292" s="660"/>
      <c r="F292" s="660"/>
      <c r="G292" s="660"/>
      <c r="H292" s="660"/>
      <c r="I292" s="660"/>
      <c r="J292" s="660"/>
      <c r="K292" s="660"/>
      <c r="L292" s="660"/>
      <c r="M292" s="660"/>
      <c r="N292" s="660"/>
      <c r="O292" s="660"/>
      <c r="P292" s="662"/>
      <c r="Q292" s="662"/>
      <c r="R292" s="662"/>
      <c r="S292" s="662"/>
      <c r="T292" s="662"/>
      <c r="U292" s="662"/>
      <c r="V292" s="662"/>
      <c r="W292" s="662"/>
      <c r="X292" s="662"/>
      <c r="Y292" s="662"/>
    </row>
    <row r="293" spans="1:25" ht="12" customHeight="1">
      <c r="A293" s="660"/>
      <c r="B293" s="661"/>
      <c r="C293" s="660"/>
      <c r="D293" s="660"/>
      <c r="E293" s="660"/>
      <c r="F293" s="660"/>
      <c r="G293" s="660"/>
      <c r="H293" s="660"/>
      <c r="I293" s="660"/>
      <c r="J293" s="660"/>
      <c r="K293" s="660"/>
      <c r="L293" s="660"/>
      <c r="M293" s="660"/>
      <c r="N293" s="660"/>
      <c r="O293" s="660"/>
      <c r="P293" s="662"/>
      <c r="Q293" s="662"/>
      <c r="R293" s="662"/>
      <c r="S293" s="662"/>
      <c r="T293" s="662"/>
      <c r="U293" s="662"/>
      <c r="V293" s="662"/>
      <c r="W293" s="662"/>
      <c r="X293" s="662"/>
      <c r="Y293" s="662"/>
    </row>
    <row r="294" spans="1:25" ht="12" customHeight="1">
      <c r="A294" s="660"/>
      <c r="B294" s="661"/>
      <c r="C294" s="660"/>
      <c r="D294" s="660"/>
      <c r="E294" s="660"/>
      <c r="F294" s="660"/>
      <c r="G294" s="660"/>
      <c r="H294" s="660"/>
      <c r="I294" s="660"/>
      <c r="J294" s="660"/>
      <c r="K294" s="660"/>
      <c r="L294" s="660"/>
      <c r="M294" s="660"/>
      <c r="N294" s="660"/>
      <c r="O294" s="660"/>
      <c r="P294" s="662"/>
      <c r="Q294" s="662"/>
      <c r="R294" s="662"/>
      <c r="S294" s="662"/>
      <c r="T294" s="662"/>
      <c r="U294" s="662"/>
      <c r="V294" s="662"/>
      <c r="W294" s="662"/>
      <c r="X294" s="662"/>
      <c r="Y294" s="662"/>
    </row>
    <row r="295" spans="1:25" ht="12" customHeight="1">
      <c r="A295" s="660"/>
      <c r="B295" s="661"/>
      <c r="C295" s="660"/>
      <c r="D295" s="660"/>
      <c r="E295" s="660"/>
      <c r="F295" s="660"/>
      <c r="G295" s="660"/>
      <c r="H295" s="660"/>
      <c r="I295" s="660"/>
      <c r="J295" s="660"/>
      <c r="K295" s="660"/>
      <c r="L295" s="660"/>
      <c r="M295" s="660"/>
      <c r="N295" s="660"/>
      <c r="O295" s="660"/>
      <c r="P295" s="662"/>
      <c r="Q295" s="662"/>
      <c r="R295" s="662"/>
      <c r="S295" s="662"/>
      <c r="T295" s="662"/>
      <c r="U295" s="662"/>
      <c r="V295" s="662"/>
      <c r="W295" s="662"/>
      <c r="X295" s="662"/>
      <c r="Y295" s="662"/>
    </row>
    <row r="296" spans="1:25" ht="12" customHeight="1">
      <c r="A296" s="660"/>
      <c r="B296" s="661"/>
      <c r="C296" s="660"/>
      <c r="D296" s="660"/>
      <c r="E296" s="660"/>
      <c r="F296" s="660"/>
      <c r="G296" s="660"/>
      <c r="H296" s="660"/>
      <c r="I296" s="660"/>
      <c r="J296" s="660"/>
      <c r="K296" s="660"/>
      <c r="L296" s="660"/>
      <c r="M296" s="660"/>
      <c r="N296" s="660"/>
      <c r="O296" s="660"/>
      <c r="P296" s="662"/>
      <c r="Q296" s="662"/>
      <c r="R296" s="662"/>
      <c r="S296" s="662"/>
      <c r="T296" s="662"/>
      <c r="U296" s="662"/>
      <c r="V296" s="662"/>
      <c r="W296" s="662"/>
      <c r="X296" s="662"/>
      <c r="Y296" s="662"/>
    </row>
    <row r="297" spans="1:25" ht="12" customHeight="1">
      <c r="A297" s="660"/>
      <c r="B297" s="661"/>
      <c r="C297" s="660"/>
      <c r="D297" s="660"/>
      <c r="E297" s="660"/>
      <c r="F297" s="660"/>
      <c r="G297" s="660"/>
      <c r="H297" s="660"/>
      <c r="I297" s="660"/>
      <c r="J297" s="660"/>
      <c r="K297" s="660"/>
      <c r="L297" s="660"/>
      <c r="M297" s="660"/>
      <c r="N297" s="660"/>
      <c r="O297" s="660"/>
      <c r="P297" s="662"/>
      <c r="Q297" s="662"/>
      <c r="R297" s="662"/>
      <c r="S297" s="662"/>
      <c r="T297" s="662"/>
      <c r="U297" s="662"/>
      <c r="V297" s="662"/>
      <c r="W297" s="662"/>
      <c r="X297" s="662"/>
      <c r="Y297" s="662"/>
    </row>
    <row r="298" spans="1:25" ht="12" customHeight="1">
      <c r="A298" s="660"/>
      <c r="B298" s="661"/>
      <c r="C298" s="660"/>
      <c r="D298" s="660"/>
      <c r="E298" s="660"/>
      <c r="F298" s="660"/>
      <c r="G298" s="660"/>
      <c r="H298" s="660"/>
      <c r="I298" s="660"/>
      <c r="J298" s="660"/>
      <c r="K298" s="660"/>
      <c r="L298" s="660"/>
      <c r="M298" s="660"/>
      <c r="N298" s="660"/>
      <c r="O298" s="660"/>
      <c r="P298" s="662"/>
      <c r="Q298" s="662"/>
      <c r="R298" s="662"/>
      <c r="S298" s="662"/>
      <c r="T298" s="662"/>
      <c r="U298" s="662"/>
      <c r="V298" s="662"/>
      <c r="W298" s="662"/>
      <c r="X298" s="662"/>
      <c r="Y298" s="662"/>
    </row>
    <row r="299" spans="1:25" ht="12" customHeight="1">
      <c r="A299" s="660"/>
      <c r="B299" s="661"/>
      <c r="C299" s="660"/>
      <c r="D299" s="660"/>
      <c r="E299" s="660"/>
      <c r="F299" s="660"/>
      <c r="G299" s="660"/>
      <c r="H299" s="660"/>
      <c r="I299" s="660"/>
      <c r="J299" s="660"/>
      <c r="K299" s="660"/>
      <c r="L299" s="660"/>
      <c r="M299" s="660"/>
      <c r="N299" s="660"/>
      <c r="O299" s="660"/>
      <c r="P299" s="662"/>
      <c r="Q299" s="662"/>
      <c r="R299" s="662"/>
      <c r="S299" s="662"/>
      <c r="T299" s="662"/>
      <c r="U299" s="662"/>
      <c r="V299" s="662"/>
      <c r="W299" s="662"/>
      <c r="X299" s="662"/>
      <c r="Y299" s="662"/>
    </row>
    <row r="300" spans="1:25" ht="12" customHeight="1">
      <c r="A300" s="660"/>
      <c r="B300" s="661"/>
      <c r="C300" s="660"/>
      <c r="D300" s="660"/>
      <c r="E300" s="660"/>
      <c r="F300" s="660"/>
      <c r="G300" s="660"/>
      <c r="H300" s="660"/>
      <c r="I300" s="660"/>
      <c r="J300" s="660"/>
      <c r="K300" s="660"/>
      <c r="L300" s="660"/>
      <c r="M300" s="660"/>
      <c r="N300" s="660"/>
      <c r="O300" s="660"/>
      <c r="P300" s="662"/>
      <c r="Q300" s="662"/>
      <c r="R300" s="662"/>
      <c r="S300" s="662"/>
      <c r="T300" s="662"/>
      <c r="U300" s="662"/>
      <c r="V300" s="662"/>
      <c r="W300" s="662"/>
      <c r="X300" s="662"/>
      <c r="Y300" s="662"/>
    </row>
    <row r="301" spans="1:25" ht="12" customHeight="1">
      <c r="A301" s="660"/>
      <c r="B301" s="661"/>
      <c r="C301" s="660"/>
      <c r="D301" s="660"/>
      <c r="E301" s="660"/>
      <c r="F301" s="660"/>
      <c r="G301" s="660"/>
      <c r="H301" s="660"/>
      <c r="I301" s="660"/>
      <c r="J301" s="660"/>
      <c r="K301" s="660"/>
      <c r="L301" s="660"/>
      <c r="M301" s="660"/>
      <c r="N301" s="660"/>
      <c r="O301" s="660"/>
      <c r="P301" s="662"/>
      <c r="Q301" s="662"/>
      <c r="R301" s="662"/>
      <c r="S301" s="662"/>
      <c r="T301" s="662"/>
      <c r="U301" s="662"/>
      <c r="V301" s="662"/>
      <c r="W301" s="662"/>
      <c r="X301" s="662"/>
      <c r="Y301" s="662"/>
    </row>
    <row r="302" spans="1:25" ht="12" customHeight="1">
      <c r="A302" s="660"/>
      <c r="B302" s="661"/>
      <c r="C302" s="660"/>
      <c r="D302" s="660"/>
      <c r="E302" s="660"/>
      <c r="F302" s="660"/>
      <c r="G302" s="660"/>
      <c r="H302" s="660"/>
      <c r="I302" s="660"/>
      <c r="J302" s="660"/>
      <c r="K302" s="660"/>
      <c r="L302" s="660"/>
      <c r="M302" s="660"/>
      <c r="N302" s="660"/>
      <c r="O302" s="660"/>
      <c r="P302" s="662"/>
      <c r="Q302" s="662"/>
      <c r="R302" s="662"/>
      <c r="S302" s="662"/>
      <c r="T302" s="662"/>
      <c r="U302" s="662"/>
      <c r="V302" s="662"/>
      <c r="W302" s="662"/>
      <c r="X302" s="662"/>
      <c r="Y302" s="662"/>
    </row>
    <row r="303" spans="1:25" ht="12" customHeight="1">
      <c r="A303" s="660"/>
      <c r="B303" s="661"/>
      <c r="C303" s="660"/>
      <c r="D303" s="660"/>
      <c r="E303" s="660"/>
      <c r="F303" s="660"/>
      <c r="G303" s="660"/>
      <c r="H303" s="660"/>
      <c r="I303" s="660"/>
      <c r="J303" s="660"/>
      <c r="K303" s="660"/>
      <c r="L303" s="660"/>
      <c r="M303" s="660"/>
      <c r="N303" s="660"/>
      <c r="O303" s="660"/>
      <c r="P303" s="662"/>
      <c r="Q303" s="662"/>
      <c r="R303" s="662"/>
      <c r="S303" s="662"/>
      <c r="T303" s="662"/>
      <c r="U303" s="662"/>
      <c r="V303" s="662"/>
      <c r="W303" s="662"/>
      <c r="X303" s="662"/>
      <c r="Y303" s="662"/>
    </row>
    <row r="304" spans="1:25" ht="12" customHeight="1">
      <c r="A304" s="660"/>
      <c r="B304" s="661"/>
      <c r="C304" s="660"/>
      <c r="D304" s="660"/>
      <c r="E304" s="660"/>
      <c r="F304" s="660"/>
      <c r="G304" s="660"/>
      <c r="H304" s="660"/>
      <c r="I304" s="660"/>
      <c r="J304" s="660"/>
      <c r="K304" s="660"/>
      <c r="L304" s="660"/>
      <c r="M304" s="660"/>
      <c r="N304" s="660"/>
      <c r="O304" s="660"/>
      <c r="P304" s="662"/>
      <c r="Q304" s="662"/>
      <c r="R304" s="662"/>
      <c r="S304" s="662"/>
      <c r="T304" s="662"/>
      <c r="U304" s="662"/>
      <c r="V304" s="662"/>
      <c r="W304" s="662"/>
      <c r="X304" s="662"/>
      <c r="Y304" s="662"/>
    </row>
    <row r="305" spans="1:25" ht="12" customHeight="1">
      <c r="A305" s="660"/>
      <c r="B305" s="661"/>
      <c r="C305" s="660"/>
      <c r="D305" s="660"/>
      <c r="E305" s="660"/>
      <c r="F305" s="660"/>
      <c r="G305" s="660"/>
      <c r="H305" s="660"/>
      <c r="I305" s="660"/>
      <c r="J305" s="660"/>
      <c r="K305" s="660"/>
      <c r="L305" s="660"/>
      <c r="M305" s="660"/>
      <c r="N305" s="660"/>
      <c r="O305" s="660"/>
      <c r="P305" s="662"/>
      <c r="Q305" s="662"/>
      <c r="R305" s="662"/>
      <c r="S305" s="662"/>
      <c r="T305" s="662"/>
      <c r="U305" s="662"/>
      <c r="V305" s="662"/>
      <c r="W305" s="662"/>
      <c r="X305" s="662"/>
      <c r="Y305" s="662"/>
    </row>
    <row r="306" spans="1:25" ht="12" customHeight="1">
      <c r="A306" s="660"/>
      <c r="B306" s="661"/>
      <c r="C306" s="660"/>
      <c r="D306" s="660"/>
      <c r="E306" s="660"/>
      <c r="F306" s="660"/>
      <c r="G306" s="660"/>
      <c r="H306" s="660"/>
      <c r="I306" s="660"/>
      <c r="J306" s="660"/>
      <c r="K306" s="660"/>
      <c r="L306" s="660"/>
      <c r="M306" s="660"/>
      <c r="N306" s="660"/>
      <c r="O306" s="660"/>
      <c r="P306" s="662"/>
      <c r="Q306" s="662"/>
      <c r="R306" s="662"/>
      <c r="S306" s="662"/>
      <c r="T306" s="662"/>
      <c r="U306" s="662"/>
      <c r="V306" s="662"/>
      <c r="W306" s="662"/>
      <c r="X306" s="662"/>
      <c r="Y306" s="662"/>
    </row>
    <row r="307" spans="1:25" ht="12" customHeight="1">
      <c r="A307" s="660"/>
      <c r="B307" s="661"/>
      <c r="C307" s="660"/>
      <c r="D307" s="660"/>
      <c r="E307" s="660"/>
      <c r="F307" s="660"/>
      <c r="G307" s="660"/>
      <c r="H307" s="660"/>
      <c r="I307" s="660"/>
      <c r="J307" s="660"/>
      <c r="K307" s="660"/>
      <c r="L307" s="660"/>
      <c r="M307" s="660"/>
      <c r="N307" s="660"/>
      <c r="O307" s="660"/>
      <c r="P307" s="662"/>
      <c r="Q307" s="662"/>
      <c r="R307" s="662"/>
      <c r="S307" s="662"/>
      <c r="T307" s="662"/>
      <c r="U307" s="662"/>
      <c r="V307" s="662"/>
      <c r="W307" s="662"/>
      <c r="X307" s="662"/>
      <c r="Y307" s="662"/>
    </row>
    <row r="308" spans="1:25" ht="12" customHeight="1">
      <c r="A308" s="660"/>
      <c r="B308" s="661"/>
      <c r="C308" s="660"/>
      <c r="D308" s="660"/>
      <c r="E308" s="660"/>
      <c r="F308" s="660"/>
      <c r="G308" s="660"/>
      <c r="H308" s="660"/>
      <c r="I308" s="660"/>
      <c r="J308" s="660"/>
      <c r="K308" s="660"/>
      <c r="L308" s="660"/>
      <c r="M308" s="660"/>
      <c r="N308" s="660"/>
      <c r="O308" s="660"/>
      <c r="P308" s="662"/>
      <c r="Q308" s="662"/>
      <c r="R308" s="662"/>
      <c r="S308" s="662"/>
      <c r="T308" s="662"/>
      <c r="U308" s="662"/>
      <c r="V308" s="662"/>
      <c r="W308" s="662"/>
      <c r="X308" s="662"/>
      <c r="Y308" s="662"/>
    </row>
    <row r="309" spans="1:25" ht="12" customHeight="1">
      <c r="A309" s="660"/>
      <c r="B309" s="661"/>
      <c r="C309" s="660"/>
      <c r="D309" s="660"/>
      <c r="E309" s="660"/>
      <c r="F309" s="660"/>
      <c r="G309" s="660"/>
      <c r="H309" s="660"/>
      <c r="I309" s="660"/>
      <c r="J309" s="660"/>
      <c r="K309" s="660"/>
      <c r="L309" s="660"/>
      <c r="M309" s="660"/>
      <c r="N309" s="660"/>
      <c r="O309" s="660"/>
      <c r="P309" s="662"/>
      <c r="Q309" s="662"/>
      <c r="R309" s="662"/>
      <c r="S309" s="662"/>
      <c r="T309" s="662"/>
      <c r="U309" s="662"/>
      <c r="V309" s="662"/>
      <c r="W309" s="662"/>
      <c r="X309" s="662"/>
      <c r="Y309" s="662"/>
    </row>
    <row r="310" spans="1:25" ht="12" customHeight="1">
      <c r="A310" s="660"/>
      <c r="B310" s="661"/>
      <c r="C310" s="660"/>
      <c r="D310" s="660"/>
      <c r="E310" s="660"/>
      <c r="F310" s="660"/>
      <c r="G310" s="660"/>
      <c r="H310" s="660"/>
      <c r="I310" s="660"/>
      <c r="J310" s="660"/>
      <c r="K310" s="660"/>
      <c r="L310" s="660"/>
      <c r="M310" s="660"/>
      <c r="N310" s="660"/>
      <c r="O310" s="660"/>
      <c r="P310" s="662"/>
      <c r="Q310" s="662"/>
      <c r="R310" s="662"/>
      <c r="S310" s="662"/>
      <c r="T310" s="662"/>
      <c r="U310" s="662"/>
      <c r="V310" s="662"/>
      <c r="W310" s="662"/>
      <c r="X310" s="662"/>
      <c r="Y310" s="662"/>
    </row>
    <row r="311" spans="1:25" ht="12" customHeight="1">
      <c r="A311" s="660"/>
      <c r="B311" s="661"/>
      <c r="C311" s="660"/>
      <c r="D311" s="660"/>
      <c r="E311" s="660"/>
      <c r="F311" s="660"/>
      <c r="G311" s="660"/>
      <c r="H311" s="660"/>
      <c r="I311" s="660"/>
      <c r="J311" s="660"/>
      <c r="K311" s="660"/>
      <c r="L311" s="660"/>
      <c r="M311" s="660"/>
      <c r="N311" s="660"/>
      <c r="O311" s="660"/>
      <c r="P311" s="662"/>
      <c r="Q311" s="662"/>
      <c r="R311" s="662"/>
      <c r="S311" s="662"/>
      <c r="T311" s="662"/>
      <c r="U311" s="662"/>
      <c r="V311" s="662"/>
      <c r="W311" s="662"/>
      <c r="X311" s="662"/>
      <c r="Y311" s="662"/>
    </row>
    <row r="312" spans="1:25" ht="12" customHeight="1">
      <c r="A312" s="660"/>
      <c r="B312" s="661"/>
      <c r="C312" s="660"/>
      <c r="D312" s="660"/>
      <c r="E312" s="660"/>
      <c r="F312" s="660"/>
      <c r="G312" s="660"/>
      <c r="H312" s="660"/>
      <c r="I312" s="660"/>
      <c r="J312" s="660"/>
      <c r="K312" s="660"/>
      <c r="L312" s="660"/>
      <c r="M312" s="660"/>
      <c r="N312" s="660"/>
      <c r="O312" s="660"/>
      <c r="P312" s="662"/>
      <c r="Q312" s="662"/>
      <c r="R312" s="662"/>
      <c r="S312" s="662"/>
      <c r="T312" s="662"/>
      <c r="U312" s="662"/>
      <c r="V312" s="662"/>
      <c r="W312" s="662"/>
      <c r="X312" s="662"/>
      <c r="Y312" s="662"/>
    </row>
    <row r="313" spans="1:25" ht="12" customHeight="1">
      <c r="A313" s="660"/>
      <c r="B313" s="661"/>
      <c r="C313" s="660"/>
      <c r="D313" s="660"/>
      <c r="E313" s="660"/>
      <c r="F313" s="660"/>
      <c r="G313" s="660"/>
      <c r="H313" s="660"/>
      <c r="I313" s="660"/>
      <c r="J313" s="660"/>
      <c r="K313" s="660"/>
      <c r="L313" s="660"/>
      <c r="M313" s="660"/>
      <c r="N313" s="660"/>
      <c r="O313" s="660"/>
      <c r="P313" s="662"/>
      <c r="Q313" s="662"/>
      <c r="R313" s="662"/>
      <c r="S313" s="662"/>
      <c r="T313" s="662"/>
      <c r="U313" s="662"/>
      <c r="V313" s="662"/>
      <c r="W313" s="662"/>
      <c r="X313" s="662"/>
      <c r="Y313" s="662"/>
    </row>
    <row r="314" spans="1:25" ht="12" customHeight="1">
      <c r="A314" s="660"/>
      <c r="B314" s="661"/>
      <c r="C314" s="660"/>
      <c r="D314" s="660"/>
      <c r="E314" s="660"/>
      <c r="F314" s="660"/>
      <c r="G314" s="660"/>
      <c r="H314" s="660"/>
      <c r="I314" s="660"/>
      <c r="J314" s="660"/>
      <c r="K314" s="660"/>
      <c r="L314" s="660"/>
      <c r="M314" s="660"/>
      <c r="N314" s="660"/>
      <c r="O314" s="660"/>
      <c r="P314" s="662"/>
      <c r="Q314" s="662"/>
      <c r="R314" s="662"/>
      <c r="S314" s="662"/>
      <c r="T314" s="662"/>
      <c r="U314" s="662"/>
      <c r="V314" s="662"/>
      <c r="W314" s="662"/>
      <c r="X314" s="662"/>
      <c r="Y314" s="662"/>
    </row>
    <row r="315" spans="1:25" ht="12" customHeight="1">
      <c r="A315" s="660"/>
      <c r="B315" s="661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2"/>
      <c r="Q315" s="662"/>
      <c r="R315" s="662"/>
      <c r="S315" s="662"/>
      <c r="T315" s="662"/>
      <c r="U315" s="662"/>
      <c r="V315" s="662"/>
      <c r="W315" s="662"/>
      <c r="X315" s="662"/>
      <c r="Y315" s="662"/>
    </row>
    <row r="316" spans="1:25" ht="12" customHeight="1">
      <c r="A316" s="660"/>
      <c r="B316" s="661"/>
      <c r="C316" s="660"/>
      <c r="D316" s="660"/>
      <c r="E316" s="660"/>
      <c r="F316" s="660"/>
      <c r="G316" s="660"/>
      <c r="H316" s="660"/>
      <c r="I316" s="660"/>
      <c r="J316" s="660"/>
      <c r="K316" s="660"/>
      <c r="L316" s="660"/>
      <c r="M316" s="660"/>
      <c r="N316" s="660"/>
      <c r="O316" s="660"/>
      <c r="P316" s="662"/>
      <c r="Q316" s="662"/>
      <c r="R316" s="662"/>
      <c r="S316" s="662"/>
      <c r="T316" s="662"/>
      <c r="U316" s="662"/>
      <c r="V316" s="662"/>
      <c r="W316" s="662"/>
      <c r="X316" s="662"/>
      <c r="Y316" s="662"/>
    </row>
    <row r="317" spans="1:25" ht="12" customHeight="1">
      <c r="A317" s="660"/>
      <c r="B317" s="661"/>
      <c r="C317" s="660"/>
      <c r="D317" s="660"/>
      <c r="E317" s="660"/>
      <c r="F317" s="660"/>
      <c r="G317" s="660"/>
      <c r="H317" s="660"/>
      <c r="I317" s="660"/>
      <c r="J317" s="660"/>
      <c r="K317" s="660"/>
      <c r="L317" s="660"/>
      <c r="M317" s="660"/>
      <c r="N317" s="660"/>
      <c r="O317" s="660"/>
      <c r="P317" s="662"/>
      <c r="Q317" s="662"/>
      <c r="R317" s="662"/>
      <c r="S317" s="662"/>
      <c r="T317" s="662"/>
      <c r="U317" s="662"/>
      <c r="V317" s="662"/>
      <c r="W317" s="662"/>
      <c r="X317" s="662"/>
      <c r="Y317" s="662"/>
    </row>
    <row r="318" spans="1:25" ht="12" customHeight="1">
      <c r="A318" s="660"/>
      <c r="B318" s="661"/>
      <c r="C318" s="660"/>
      <c r="D318" s="660"/>
      <c r="E318" s="660"/>
      <c r="F318" s="660"/>
      <c r="G318" s="660"/>
      <c r="H318" s="660"/>
      <c r="I318" s="660"/>
      <c r="J318" s="660"/>
      <c r="K318" s="660"/>
      <c r="L318" s="660"/>
      <c r="M318" s="660"/>
      <c r="N318" s="660"/>
      <c r="O318" s="660"/>
      <c r="P318" s="662"/>
      <c r="Q318" s="662"/>
      <c r="R318" s="662"/>
      <c r="S318" s="662"/>
      <c r="T318" s="662"/>
      <c r="U318" s="662"/>
      <c r="V318" s="662"/>
      <c r="W318" s="662"/>
      <c r="X318" s="662"/>
      <c r="Y318" s="662"/>
    </row>
    <row r="319" spans="1:25" ht="12" customHeight="1">
      <c r="A319" s="660"/>
      <c r="B319" s="661"/>
      <c r="C319" s="660"/>
      <c r="D319" s="660"/>
      <c r="E319" s="660"/>
      <c r="F319" s="660"/>
      <c r="G319" s="660"/>
      <c r="H319" s="660"/>
      <c r="I319" s="660"/>
      <c r="J319" s="660"/>
      <c r="K319" s="660"/>
      <c r="L319" s="660"/>
      <c r="M319" s="660"/>
      <c r="N319" s="660"/>
      <c r="O319" s="660"/>
      <c r="P319" s="662"/>
      <c r="Q319" s="662"/>
      <c r="R319" s="662"/>
      <c r="S319" s="662"/>
      <c r="T319" s="662"/>
      <c r="U319" s="662"/>
      <c r="V319" s="662"/>
      <c r="W319" s="662"/>
      <c r="X319" s="662"/>
      <c r="Y319" s="662"/>
    </row>
    <row r="320" spans="1:25" ht="12" customHeight="1">
      <c r="A320" s="660"/>
      <c r="B320" s="661"/>
      <c r="C320" s="660"/>
      <c r="D320" s="660"/>
      <c r="E320" s="660"/>
      <c r="F320" s="660"/>
      <c r="G320" s="660"/>
      <c r="H320" s="660"/>
      <c r="I320" s="660"/>
      <c r="J320" s="660"/>
      <c r="K320" s="660"/>
      <c r="L320" s="660"/>
      <c r="M320" s="660"/>
      <c r="N320" s="660"/>
      <c r="O320" s="660"/>
      <c r="P320" s="662"/>
      <c r="Q320" s="662"/>
      <c r="R320" s="662"/>
      <c r="S320" s="662"/>
      <c r="T320" s="662"/>
      <c r="U320" s="662"/>
      <c r="V320" s="662"/>
      <c r="W320" s="662"/>
      <c r="X320" s="662"/>
      <c r="Y320" s="662"/>
    </row>
    <row r="321" spans="1:25" ht="12" customHeight="1">
      <c r="A321" s="660"/>
      <c r="B321" s="661"/>
      <c r="C321" s="660"/>
      <c r="D321" s="660"/>
      <c r="E321" s="660"/>
      <c r="F321" s="660"/>
      <c r="G321" s="660"/>
      <c r="H321" s="660"/>
      <c r="I321" s="660"/>
      <c r="J321" s="660"/>
      <c r="K321" s="660"/>
      <c r="L321" s="660"/>
      <c r="M321" s="660"/>
      <c r="N321" s="660"/>
      <c r="O321" s="660"/>
      <c r="P321" s="662"/>
      <c r="Q321" s="662"/>
      <c r="R321" s="662"/>
      <c r="S321" s="662"/>
      <c r="T321" s="662"/>
      <c r="U321" s="662"/>
      <c r="V321" s="662"/>
      <c r="W321" s="662"/>
      <c r="X321" s="662"/>
      <c r="Y321" s="662"/>
    </row>
    <row r="322" spans="1:25" ht="12" customHeight="1">
      <c r="A322" s="660"/>
      <c r="B322" s="661"/>
      <c r="C322" s="660"/>
      <c r="D322" s="660"/>
      <c r="E322" s="660"/>
      <c r="F322" s="660"/>
      <c r="G322" s="660"/>
      <c r="H322" s="660"/>
      <c r="I322" s="660"/>
      <c r="J322" s="660"/>
      <c r="K322" s="660"/>
      <c r="L322" s="660"/>
      <c r="M322" s="660"/>
      <c r="N322" s="660"/>
      <c r="O322" s="660"/>
      <c r="P322" s="662"/>
      <c r="Q322" s="662"/>
      <c r="R322" s="662"/>
      <c r="S322" s="662"/>
      <c r="T322" s="662"/>
      <c r="U322" s="662"/>
      <c r="V322" s="662"/>
      <c r="W322" s="662"/>
      <c r="X322" s="662"/>
      <c r="Y322" s="662"/>
    </row>
    <row r="323" spans="1:25" ht="12" customHeight="1">
      <c r="A323" s="660"/>
      <c r="B323" s="661"/>
      <c r="C323" s="660"/>
      <c r="D323" s="660"/>
      <c r="E323" s="660"/>
      <c r="F323" s="660"/>
      <c r="G323" s="660"/>
      <c r="H323" s="660"/>
      <c r="I323" s="660"/>
      <c r="J323" s="660"/>
      <c r="K323" s="660"/>
      <c r="L323" s="660"/>
      <c r="M323" s="660"/>
      <c r="N323" s="660"/>
      <c r="O323" s="660"/>
      <c r="P323" s="662"/>
      <c r="Q323" s="662"/>
      <c r="R323" s="662"/>
      <c r="S323" s="662"/>
      <c r="T323" s="662"/>
      <c r="U323" s="662"/>
      <c r="V323" s="662"/>
      <c r="W323" s="662"/>
      <c r="X323" s="662"/>
      <c r="Y323" s="662"/>
    </row>
    <row r="324" spans="1:25" ht="12" customHeight="1">
      <c r="A324" s="660"/>
      <c r="B324" s="661"/>
      <c r="C324" s="660"/>
      <c r="D324" s="660"/>
      <c r="E324" s="660"/>
      <c r="F324" s="660"/>
      <c r="G324" s="660"/>
      <c r="H324" s="660"/>
      <c r="I324" s="660"/>
      <c r="J324" s="660"/>
      <c r="K324" s="660"/>
      <c r="L324" s="660"/>
      <c r="M324" s="660"/>
      <c r="N324" s="660"/>
      <c r="O324" s="660"/>
      <c r="P324" s="662"/>
      <c r="Q324" s="662"/>
      <c r="R324" s="662"/>
      <c r="S324" s="662"/>
      <c r="T324" s="662"/>
      <c r="U324" s="662"/>
      <c r="V324" s="662"/>
      <c r="W324" s="662"/>
      <c r="X324" s="662"/>
      <c r="Y324" s="662"/>
    </row>
    <row r="325" spans="1:25" ht="12" customHeight="1">
      <c r="A325" s="660"/>
      <c r="B325" s="661"/>
      <c r="C325" s="660"/>
      <c r="D325" s="660"/>
      <c r="E325" s="660"/>
      <c r="F325" s="660"/>
      <c r="G325" s="660"/>
      <c r="H325" s="660"/>
      <c r="I325" s="660"/>
      <c r="J325" s="660"/>
      <c r="K325" s="660"/>
      <c r="L325" s="660"/>
      <c r="M325" s="660"/>
      <c r="N325" s="660"/>
      <c r="O325" s="660"/>
      <c r="P325" s="662"/>
      <c r="Q325" s="662"/>
      <c r="R325" s="662"/>
      <c r="S325" s="662"/>
      <c r="T325" s="662"/>
      <c r="U325" s="662"/>
      <c r="V325" s="662"/>
      <c r="W325" s="662"/>
      <c r="X325" s="662"/>
      <c r="Y325" s="662"/>
    </row>
    <row r="326" spans="1:25" ht="12" customHeight="1">
      <c r="A326" s="660"/>
      <c r="B326" s="661"/>
      <c r="C326" s="660"/>
      <c r="D326" s="660"/>
      <c r="E326" s="660"/>
      <c r="F326" s="660"/>
      <c r="G326" s="660"/>
      <c r="H326" s="660"/>
      <c r="I326" s="660"/>
      <c r="J326" s="660"/>
      <c r="K326" s="660"/>
      <c r="L326" s="660"/>
      <c r="M326" s="660"/>
      <c r="N326" s="660"/>
      <c r="O326" s="660"/>
      <c r="P326" s="662"/>
      <c r="Q326" s="662"/>
      <c r="R326" s="662"/>
      <c r="S326" s="662"/>
      <c r="T326" s="662"/>
      <c r="U326" s="662"/>
      <c r="V326" s="662"/>
      <c r="W326" s="662"/>
      <c r="X326" s="662"/>
      <c r="Y326" s="662"/>
    </row>
    <row r="327" spans="1:25" ht="12" customHeight="1">
      <c r="A327" s="660"/>
      <c r="B327" s="661"/>
      <c r="C327" s="660"/>
      <c r="D327" s="660"/>
      <c r="E327" s="660"/>
      <c r="F327" s="660"/>
      <c r="G327" s="660"/>
      <c r="H327" s="660"/>
      <c r="I327" s="660"/>
      <c r="J327" s="660"/>
      <c r="K327" s="660"/>
      <c r="L327" s="660"/>
      <c r="M327" s="660"/>
      <c r="N327" s="660"/>
      <c r="O327" s="660"/>
      <c r="P327" s="662"/>
      <c r="Q327" s="662"/>
      <c r="R327" s="662"/>
      <c r="S327" s="662"/>
      <c r="T327" s="662"/>
      <c r="U327" s="662"/>
      <c r="V327" s="662"/>
      <c r="W327" s="662"/>
      <c r="X327" s="662"/>
      <c r="Y327" s="662"/>
    </row>
    <row r="328" spans="1:25" ht="12" customHeight="1">
      <c r="A328" s="660"/>
      <c r="B328" s="661"/>
      <c r="C328" s="660"/>
      <c r="D328" s="660"/>
      <c r="E328" s="660"/>
      <c r="F328" s="660"/>
      <c r="G328" s="660"/>
      <c r="H328" s="660"/>
      <c r="I328" s="660"/>
      <c r="J328" s="660"/>
      <c r="K328" s="660"/>
      <c r="L328" s="660"/>
      <c r="M328" s="660"/>
      <c r="N328" s="660"/>
      <c r="O328" s="660"/>
      <c r="P328" s="662"/>
      <c r="Q328" s="662"/>
      <c r="R328" s="662"/>
      <c r="S328" s="662"/>
      <c r="T328" s="662"/>
      <c r="U328" s="662"/>
      <c r="V328" s="662"/>
      <c r="W328" s="662"/>
      <c r="X328" s="662"/>
      <c r="Y328" s="662"/>
    </row>
    <row r="329" spans="1:25" ht="12" customHeight="1">
      <c r="A329" s="660"/>
      <c r="B329" s="661"/>
      <c r="C329" s="660"/>
      <c r="D329" s="660"/>
      <c r="E329" s="660"/>
      <c r="F329" s="660"/>
      <c r="G329" s="660"/>
      <c r="H329" s="660"/>
      <c r="I329" s="660"/>
      <c r="J329" s="660"/>
      <c r="K329" s="660"/>
      <c r="L329" s="660"/>
      <c r="M329" s="660"/>
      <c r="N329" s="660"/>
      <c r="O329" s="660"/>
      <c r="P329" s="662"/>
      <c r="Q329" s="662"/>
      <c r="R329" s="662"/>
      <c r="S329" s="662"/>
      <c r="T329" s="662"/>
      <c r="U329" s="662"/>
      <c r="V329" s="662"/>
      <c r="W329" s="662"/>
      <c r="X329" s="662"/>
      <c r="Y329" s="662"/>
    </row>
    <row r="330" spans="1:25" ht="12" customHeight="1">
      <c r="A330" s="660"/>
      <c r="B330" s="661"/>
      <c r="C330" s="660"/>
      <c r="D330" s="660"/>
      <c r="E330" s="660"/>
      <c r="F330" s="660"/>
      <c r="G330" s="660"/>
      <c r="H330" s="660"/>
      <c r="I330" s="660"/>
      <c r="J330" s="660"/>
      <c r="K330" s="660"/>
      <c r="L330" s="660"/>
      <c r="M330" s="660"/>
      <c r="N330" s="660"/>
      <c r="O330" s="660"/>
      <c r="P330" s="662"/>
      <c r="Q330" s="662"/>
      <c r="R330" s="662"/>
      <c r="S330" s="662"/>
      <c r="T330" s="662"/>
      <c r="U330" s="662"/>
      <c r="V330" s="662"/>
      <c r="W330" s="662"/>
      <c r="X330" s="662"/>
      <c r="Y330" s="662"/>
    </row>
    <row r="331" spans="1:25" ht="12" customHeight="1">
      <c r="A331" s="660"/>
      <c r="B331" s="661"/>
      <c r="C331" s="660"/>
      <c r="D331" s="660"/>
      <c r="E331" s="660"/>
      <c r="F331" s="660"/>
      <c r="G331" s="660"/>
      <c r="H331" s="660"/>
      <c r="I331" s="660"/>
      <c r="J331" s="660"/>
      <c r="K331" s="660"/>
      <c r="L331" s="660"/>
      <c r="M331" s="660"/>
      <c r="N331" s="660"/>
      <c r="O331" s="660"/>
      <c r="P331" s="662"/>
      <c r="Q331" s="662"/>
      <c r="R331" s="662"/>
      <c r="S331" s="662"/>
      <c r="T331" s="662"/>
      <c r="U331" s="662"/>
      <c r="V331" s="662"/>
      <c r="W331" s="662"/>
      <c r="X331" s="662"/>
      <c r="Y331" s="662"/>
    </row>
    <row r="332" spans="1:25" ht="12" customHeight="1">
      <c r="A332" s="660"/>
      <c r="B332" s="661"/>
      <c r="C332" s="660"/>
      <c r="D332" s="660"/>
      <c r="E332" s="660"/>
      <c r="F332" s="660"/>
      <c r="G332" s="660"/>
      <c r="H332" s="660"/>
      <c r="I332" s="660"/>
      <c r="J332" s="660"/>
      <c r="K332" s="660"/>
      <c r="L332" s="660"/>
      <c r="M332" s="660"/>
      <c r="N332" s="660"/>
      <c r="O332" s="660"/>
      <c r="P332" s="662"/>
      <c r="Q332" s="662"/>
      <c r="R332" s="662"/>
      <c r="S332" s="662"/>
      <c r="T332" s="662"/>
      <c r="U332" s="662"/>
      <c r="V332" s="662"/>
      <c r="W332" s="662"/>
      <c r="X332" s="662"/>
      <c r="Y332" s="662"/>
    </row>
    <row r="333" spans="1:25" ht="12" customHeight="1">
      <c r="A333" s="660"/>
      <c r="B333" s="661"/>
      <c r="C333" s="660"/>
      <c r="D333" s="660"/>
      <c r="E333" s="660"/>
      <c r="F333" s="660"/>
      <c r="G333" s="660"/>
      <c r="H333" s="660"/>
      <c r="I333" s="660"/>
      <c r="J333" s="660"/>
      <c r="K333" s="660"/>
      <c r="L333" s="660"/>
      <c r="M333" s="660"/>
      <c r="N333" s="660"/>
      <c r="O333" s="660"/>
      <c r="P333" s="662"/>
      <c r="Q333" s="662"/>
      <c r="R333" s="662"/>
      <c r="S333" s="662"/>
      <c r="T333" s="662"/>
      <c r="U333" s="662"/>
      <c r="V333" s="662"/>
      <c r="W333" s="662"/>
      <c r="X333" s="662"/>
      <c r="Y333" s="662"/>
    </row>
    <row r="334" spans="1:25" ht="12" customHeight="1">
      <c r="A334" s="660"/>
      <c r="B334" s="661"/>
      <c r="C334" s="660"/>
      <c r="D334" s="660"/>
      <c r="E334" s="660"/>
      <c r="F334" s="660"/>
      <c r="G334" s="660"/>
      <c r="H334" s="660"/>
      <c r="I334" s="660"/>
      <c r="J334" s="660"/>
      <c r="K334" s="660"/>
      <c r="L334" s="660"/>
      <c r="M334" s="660"/>
      <c r="N334" s="660"/>
      <c r="O334" s="660"/>
      <c r="P334" s="662"/>
      <c r="Q334" s="662"/>
      <c r="R334" s="662"/>
      <c r="S334" s="662"/>
      <c r="T334" s="662"/>
      <c r="U334" s="662"/>
      <c r="V334" s="662"/>
      <c r="W334" s="662"/>
      <c r="X334" s="662"/>
      <c r="Y334" s="662"/>
    </row>
    <row r="335" spans="1:25" ht="12" customHeight="1">
      <c r="A335" s="660"/>
      <c r="B335" s="661"/>
      <c r="C335" s="660"/>
      <c r="D335" s="660"/>
      <c r="E335" s="660"/>
      <c r="F335" s="660"/>
      <c r="G335" s="660"/>
      <c r="H335" s="660"/>
      <c r="I335" s="660"/>
      <c r="J335" s="660"/>
      <c r="K335" s="660"/>
      <c r="L335" s="660"/>
      <c r="M335" s="660"/>
      <c r="N335" s="660"/>
      <c r="O335" s="660"/>
      <c r="P335" s="662"/>
      <c r="Q335" s="662"/>
      <c r="R335" s="662"/>
      <c r="S335" s="662"/>
      <c r="T335" s="662"/>
      <c r="U335" s="662"/>
      <c r="V335" s="662"/>
      <c r="W335" s="662"/>
      <c r="X335" s="662"/>
      <c r="Y335" s="662"/>
    </row>
    <row r="336" spans="1:25" ht="12" customHeight="1">
      <c r="A336" s="660"/>
      <c r="B336" s="661"/>
      <c r="C336" s="660"/>
      <c r="D336" s="660"/>
      <c r="E336" s="660"/>
      <c r="F336" s="660"/>
      <c r="G336" s="660"/>
      <c r="H336" s="660"/>
      <c r="I336" s="660"/>
      <c r="J336" s="660"/>
      <c r="K336" s="660"/>
      <c r="L336" s="660"/>
      <c r="M336" s="660"/>
      <c r="N336" s="660"/>
      <c r="O336" s="660"/>
      <c r="P336" s="662"/>
      <c r="Q336" s="662"/>
      <c r="R336" s="662"/>
      <c r="S336" s="662"/>
      <c r="T336" s="662"/>
      <c r="U336" s="662"/>
      <c r="V336" s="662"/>
      <c r="W336" s="662"/>
      <c r="X336" s="662"/>
      <c r="Y336" s="662"/>
    </row>
    <row r="337" spans="1:25" ht="12" customHeight="1">
      <c r="A337" s="660"/>
      <c r="B337" s="661"/>
      <c r="C337" s="660"/>
      <c r="D337" s="660"/>
      <c r="E337" s="660"/>
      <c r="F337" s="660"/>
      <c r="G337" s="660"/>
      <c r="H337" s="660"/>
      <c r="I337" s="660"/>
      <c r="J337" s="660"/>
      <c r="K337" s="660"/>
      <c r="L337" s="660"/>
      <c r="M337" s="660"/>
      <c r="N337" s="660"/>
      <c r="O337" s="660"/>
      <c r="P337" s="662"/>
      <c r="Q337" s="662"/>
      <c r="R337" s="662"/>
      <c r="S337" s="662"/>
      <c r="T337" s="662"/>
      <c r="U337" s="662"/>
      <c r="V337" s="662"/>
      <c r="W337" s="662"/>
      <c r="X337" s="662"/>
      <c r="Y337" s="662"/>
    </row>
    <row r="338" spans="1:25" ht="12" customHeight="1">
      <c r="A338" s="660"/>
      <c r="B338" s="661"/>
      <c r="C338" s="660"/>
      <c r="D338" s="660"/>
      <c r="E338" s="660"/>
      <c r="F338" s="660"/>
      <c r="G338" s="660"/>
      <c r="H338" s="660"/>
      <c r="I338" s="660"/>
      <c r="J338" s="660"/>
      <c r="K338" s="660"/>
      <c r="L338" s="660"/>
      <c r="M338" s="660"/>
      <c r="N338" s="660"/>
      <c r="O338" s="660"/>
      <c r="P338" s="662"/>
      <c r="Q338" s="662"/>
      <c r="R338" s="662"/>
      <c r="S338" s="662"/>
      <c r="T338" s="662"/>
      <c r="U338" s="662"/>
      <c r="V338" s="662"/>
      <c r="W338" s="662"/>
      <c r="X338" s="662"/>
      <c r="Y338" s="662"/>
    </row>
    <row r="339" spans="1:25" ht="12" customHeight="1">
      <c r="A339" s="660"/>
      <c r="B339" s="661"/>
      <c r="C339" s="660"/>
      <c r="D339" s="660"/>
      <c r="E339" s="660"/>
      <c r="F339" s="660"/>
      <c r="G339" s="660"/>
      <c r="H339" s="660"/>
      <c r="I339" s="660"/>
      <c r="J339" s="660"/>
      <c r="K339" s="660"/>
      <c r="L339" s="660"/>
      <c r="M339" s="660"/>
      <c r="N339" s="660"/>
      <c r="O339" s="660"/>
      <c r="P339" s="662"/>
      <c r="Q339" s="662"/>
      <c r="R339" s="662"/>
      <c r="S339" s="662"/>
      <c r="T339" s="662"/>
      <c r="U339" s="662"/>
      <c r="V339" s="662"/>
      <c r="W339" s="662"/>
      <c r="X339" s="662"/>
      <c r="Y339" s="662"/>
    </row>
    <row r="340" spans="1:25" ht="12" customHeight="1">
      <c r="A340" s="660"/>
      <c r="B340" s="661"/>
      <c r="C340" s="660"/>
      <c r="D340" s="660"/>
      <c r="E340" s="660"/>
      <c r="F340" s="660"/>
      <c r="G340" s="660"/>
      <c r="H340" s="660"/>
      <c r="I340" s="660"/>
      <c r="J340" s="660"/>
      <c r="K340" s="660"/>
      <c r="L340" s="660"/>
      <c r="M340" s="660"/>
      <c r="N340" s="660"/>
      <c r="O340" s="660"/>
      <c r="P340" s="662"/>
      <c r="Q340" s="662"/>
      <c r="R340" s="662"/>
      <c r="S340" s="662"/>
      <c r="T340" s="662"/>
      <c r="U340" s="662"/>
      <c r="V340" s="662"/>
      <c r="W340" s="662"/>
      <c r="X340" s="662"/>
      <c r="Y340" s="662"/>
    </row>
    <row r="341" spans="1:25" ht="12" customHeight="1">
      <c r="A341" s="660"/>
      <c r="B341" s="661"/>
      <c r="C341" s="660"/>
      <c r="D341" s="660"/>
      <c r="E341" s="660"/>
      <c r="F341" s="660"/>
      <c r="G341" s="660"/>
      <c r="H341" s="660"/>
      <c r="I341" s="660"/>
      <c r="J341" s="660"/>
      <c r="K341" s="660"/>
      <c r="L341" s="660"/>
      <c r="M341" s="660"/>
      <c r="N341" s="660"/>
      <c r="O341" s="660"/>
      <c r="P341" s="662"/>
      <c r="Q341" s="662"/>
      <c r="R341" s="662"/>
      <c r="S341" s="662"/>
      <c r="T341" s="662"/>
      <c r="U341" s="662"/>
      <c r="V341" s="662"/>
      <c r="W341" s="662"/>
      <c r="X341" s="662"/>
      <c r="Y341" s="662"/>
    </row>
    <row r="342" spans="1:25" ht="12" customHeight="1">
      <c r="A342" s="660"/>
      <c r="B342" s="661"/>
      <c r="C342" s="660"/>
      <c r="D342" s="660"/>
      <c r="E342" s="660"/>
      <c r="F342" s="660"/>
      <c r="G342" s="660"/>
      <c r="H342" s="660"/>
      <c r="I342" s="660"/>
      <c r="J342" s="660"/>
      <c r="K342" s="660"/>
      <c r="L342" s="660"/>
      <c r="M342" s="660"/>
      <c r="N342" s="660"/>
      <c r="O342" s="660"/>
      <c r="P342" s="662"/>
      <c r="Q342" s="662"/>
      <c r="R342" s="662"/>
      <c r="S342" s="662"/>
      <c r="T342" s="662"/>
      <c r="U342" s="662"/>
      <c r="V342" s="662"/>
      <c r="W342" s="662"/>
      <c r="X342" s="662"/>
      <c r="Y342" s="662"/>
    </row>
    <row r="343" spans="1:25" ht="12" customHeight="1">
      <c r="A343" s="660"/>
      <c r="B343" s="661"/>
      <c r="C343" s="660"/>
      <c r="D343" s="660"/>
      <c r="E343" s="660"/>
      <c r="F343" s="660"/>
      <c r="G343" s="660"/>
      <c r="H343" s="660"/>
      <c r="I343" s="660"/>
      <c r="J343" s="660"/>
      <c r="K343" s="660"/>
      <c r="L343" s="660"/>
      <c r="M343" s="660"/>
      <c r="N343" s="660"/>
      <c r="O343" s="660"/>
      <c r="P343" s="662"/>
      <c r="Q343" s="662"/>
      <c r="R343" s="662"/>
      <c r="S343" s="662"/>
      <c r="T343" s="662"/>
      <c r="U343" s="662"/>
      <c r="V343" s="662"/>
      <c r="W343" s="662"/>
      <c r="X343" s="662"/>
      <c r="Y343" s="662"/>
    </row>
    <row r="344" spans="1:25" ht="12" customHeight="1">
      <c r="A344" s="660"/>
      <c r="B344" s="661"/>
      <c r="C344" s="660"/>
      <c r="D344" s="660"/>
      <c r="E344" s="660"/>
      <c r="F344" s="660"/>
      <c r="G344" s="660"/>
      <c r="H344" s="660"/>
      <c r="I344" s="660"/>
      <c r="J344" s="660"/>
      <c r="K344" s="660"/>
      <c r="L344" s="660"/>
      <c r="M344" s="660"/>
      <c r="N344" s="660"/>
      <c r="O344" s="660"/>
      <c r="P344" s="662"/>
      <c r="Q344" s="662"/>
      <c r="R344" s="662"/>
      <c r="S344" s="662"/>
      <c r="T344" s="662"/>
      <c r="U344" s="662"/>
      <c r="V344" s="662"/>
      <c r="W344" s="662"/>
      <c r="X344" s="662"/>
      <c r="Y344" s="662"/>
    </row>
    <row r="345" spans="1:25" ht="12" customHeight="1">
      <c r="A345" s="660"/>
      <c r="B345" s="661"/>
      <c r="C345" s="660"/>
      <c r="D345" s="660"/>
      <c r="E345" s="660"/>
      <c r="F345" s="660"/>
      <c r="G345" s="660"/>
      <c r="H345" s="660"/>
      <c r="I345" s="660"/>
      <c r="J345" s="660"/>
      <c r="K345" s="660"/>
      <c r="L345" s="660"/>
      <c r="M345" s="660"/>
      <c r="N345" s="660"/>
      <c r="O345" s="660"/>
      <c r="P345" s="662"/>
      <c r="Q345" s="662"/>
      <c r="R345" s="662"/>
      <c r="S345" s="662"/>
      <c r="T345" s="662"/>
      <c r="U345" s="662"/>
      <c r="V345" s="662"/>
      <c r="W345" s="662"/>
      <c r="X345" s="662"/>
      <c r="Y345" s="662"/>
    </row>
    <row r="346" spans="1:25" ht="12" customHeight="1">
      <c r="A346" s="660"/>
      <c r="B346" s="661"/>
      <c r="C346" s="660"/>
      <c r="D346" s="660"/>
      <c r="E346" s="660"/>
      <c r="F346" s="660"/>
      <c r="G346" s="660"/>
      <c r="H346" s="660"/>
      <c r="I346" s="660"/>
      <c r="J346" s="660"/>
      <c r="K346" s="660"/>
      <c r="L346" s="660"/>
      <c r="M346" s="660"/>
      <c r="N346" s="660"/>
      <c r="O346" s="660"/>
      <c r="P346" s="662"/>
      <c r="Q346" s="662"/>
      <c r="R346" s="662"/>
      <c r="S346" s="662"/>
      <c r="T346" s="662"/>
      <c r="U346" s="662"/>
      <c r="V346" s="662"/>
      <c r="W346" s="662"/>
      <c r="X346" s="662"/>
      <c r="Y346" s="662"/>
    </row>
    <row r="347" spans="1:25" ht="12" customHeight="1">
      <c r="A347" s="660"/>
      <c r="B347" s="661"/>
      <c r="C347" s="660"/>
      <c r="D347" s="660"/>
      <c r="E347" s="660"/>
      <c r="F347" s="660"/>
      <c r="G347" s="660"/>
      <c r="H347" s="660"/>
      <c r="I347" s="660"/>
      <c r="J347" s="660"/>
      <c r="K347" s="660"/>
      <c r="L347" s="660"/>
      <c r="M347" s="660"/>
      <c r="N347" s="660"/>
      <c r="O347" s="660"/>
      <c r="P347" s="662"/>
      <c r="Q347" s="662"/>
      <c r="R347" s="662"/>
      <c r="S347" s="662"/>
      <c r="T347" s="662"/>
      <c r="U347" s="662"/>
      <c r="V347" s="662"/>
      <c r="W347" s="662"/>
      <c r="X347" s="662"/>
      <c r="Y347" s="662"/>
    </row>
    <row r="348" spans="1:25" ht="12" customHeight="1">
      <c r="A348" s="660"/>
      <c r="B348" s="661"/>
      <c r="C348" s="660"/>
      <c r="D348" s="660"/>
      <c r="E348" s="660"/>
      <c r="F348" s="660"/>
      <c r="G348" s="660"/>
      <c r="H348" s="660"/>
      <c r="I348" s="660"/>
      <c r="J348" s="660"/>
      <c r="K348" s="660"/>
      <c r="L348" s="660"/>
      <c r="M348" s="660"/>
      <c r="N348" s="660"/>
      <c r="O348" s="660"/>
      <c r="P348" s="662"/>
      <c r="Q348" s="662"/>
      <c r="R348" s="662"/>
      <c r="S348" s="662"/>
      <c r="T348" s="662"/>
      <c r="U348" s="662"/>
      <c r="V348" s="662"/>
      <c r="W348" s="662"/>
      <c r="X348" s="662"/>
      <c r="Y348" s="662"/>
    </row>
    <row r="349" spans="1:25" ht="12" customHeight="1">
      <c r="A349" s="660"/>
      <c r="B349" s="661"/>
      <c r="C349" s="660"/>
      <c r="D349" s="660"/>
      <c r="E349" s="660"/>
      <c r="F349" s="660"/>
      <c r="G349" s="660"/>
      <c r="H349" s="660"/>
      <c r="I349" s="660"/>
      <c r="J349" s="660"/>
      <c r="K349" s="660"/>
      <c r="L349" s="660"/>
      <c r="M349" s="660"/>
      <c r="N349" s="660"/>
      <c r="O349" s="660"/>
      <c r="P349" s="662"/>
      <c r="Q349" s="662"/>
      <c r="R349" s="662"/>
      <c r="S349" s="662"/>
      <c r="T349" s="662"/>
      <c r="U349" s="662"/>
      <c r="V349" s="662"/>
      <c r="W349" s="662"/>
      <c r="X349" s="662"/>
      <c r="Y349" s="662"/>
    </row>
    <row r="350" spans="1:25" ht="12" customHeight="1">
      <c r="A350" s="660"/>
      <c r="B350" s="661"/>
      <c r="C350" s="660"/>
      <c r="D350" s="660"/>
      <c r="E350" s="660"/>
      <c r="F350" s="660"/>
      <c r="G350" s="660"/>
      <c r="H350" s="660"/>
      <c r="I350" s="660"/>
      <c r="J350" s="660"/>
      <c r="K350" s="660"/>
      <c r="L350" s="660"/>
      <c r="M350" s="660"/>
      <c r="N350" s="660"/>
      <c r="O350" s="660"/>
      <c r="P350" s="662"/>
      <c r="Q350" s="662"/>
      <c r="R350" s="662"/>
      <c r="S350" s="662"/>
      <c r="T350" s="662"/>
      <c r="U350" s="662"/>
      <c r="V350" s="662"/>
      <c r="W350" s="662"/>
      <c r="X350" s="662"/>
      <c r="Y350" s="662"/>
    </row>
    <row r="351" spans="1:25" ht="12" customHeight="1">
      <c r="A351" s="660"/>
      <c r="B351" s="661"/>
      <c r="C351" s="660"/>
      <c r="D351" s="660"/>
      <c r="E351" s="660"/>
      <c r="F351" s="660"/>
      <c r="G351" s="660"/>
      <c r="H351" s="660"/>
      <c r="I351" s="660"/>
      <c r="J351" s="660"/>
      <c r="K351" s="660"/>
      <c r="L351" s="660"/>
      <c r="M351" s="660"/>
      <c r="N351" s="660"/>
      <c r="O351" s="660"/>
      <c r="P351" s="662"/>
      <c r="Q351" s="662"/>
      <c r="R351" s="662"/>
      <c r="S351" s="662"/>
      <c r="T351" s="662"/>
      <c r="U351" s="662"/>
      <c r="V351" s="662"/>
      <c r="W351" s="662"/>
      <c r="X351" s="662"/>
      <c r="Y351" s="662"/>
    </row>
    <row r="352" spans="1:25" ht="12" customHeight="1">
      <c r="A352" s="660"/>
      <c r="B352" s="661"/>
      <c r="C352" s="660"/>
      <c r="D352" s="660"/>
      <c r="E352" s="660"/>
      <c r="F352" s="660"/>
      <c r="G352" s="660"/>
      <c r="H352" s="660"/>
      <c r="I352" s="660"/>
      <c r="J352" s="660"/>
      <c r="K352" s="660"/>
      <c r="L352" s="660"/>
      <c r="M352" s="660"/>
      <c r="N352" s="660"/>
      <c r="O352" s="660"/>
      <c r="P352" s="662"/>
      <c r="Q352" s="662"/>
      <c r="R352" s="662"/>
      <c r="S352" s="662"/>
      <c r="T352" s="662"/>
      <c r="U352" s="662"/>
      <c r="V352" s="662"/>
      <c r="W352" s="662"/>
      <c r="X352" s="662"/>
      <c r="Y352" s="662"/>
    </row>
    <row r="353" spans="1:25" ht="12" customHeight="1">
      <c r="A353" s="660"/>
      <c r="B353" s="661"/>
      <c r="C353" s="660"/>
      <c r="D353" s="660"/>
      <c r="E353" s="660"/>
      <c r="F353" s="660"/>
      <c r="G353" s="660"/>
      <c r="H353" s="660"/>
      <c r="I353" s="660"/>
      <c r="J353" s="660"/>
      <c r="K353" s="660"/>
      <c r="L353" s="660"/>
      <c r="M353" s="660"/>
      <c r="N353" s="660"/>
      <c r="O353" s="660"/>
      <c r="P353" s="662"/>
      <c r="Q353" s="662"/>
      <c r="R353" s="662"/>
      <c r="S353" s="662"/>
      <c r="T353" s="662"/>
      <c r="U353" s="662"/>
      <c r="V353" s="662"/>
      <c r="W353" s="662"/>
      <c r="X353" s="662"/>
      <c r="Y353" s="662"/>
    </row>
    <row r="354" spans="1:25" ht="12" customHeight="1">
      <c r="A354" s="660"/>
      <c r="B354" s="661"/>
      <c r="C354" s="660"/>
      <c r="D354" s="660"/>
      <c r="E354" s="660"/>
      <c r="F354" s="660"/>
      <c r="G354" s="660"/>
      <c r="H354" s="660"/>
      <c r="I354" s="660"/>
      <c r="J354" s="660"/>
      <c r="K354" s="660"/>
      <c r="L354" s="660"/>
      <c r="M354" s="660"/>
      <c r="N354" s="660"/>
      <c r="O354" s="660"/>
      <c r="P354" s="662"/>
      <c r="Q354" s="662"/>
      <c r="R354" s="662"/>
      <c r="S354" s="662"/>
      <c r="T354" s="662"/>
      <c r="U354" s="662"/>
      <c r="V354" s="662"/>
      <c r="W354" s="662"/>
      <c r="X354" s="662"/>
      <c r="Y354" s="662"/>
    </row>
    <row r="355" spans="1:25" ht="12" customHeight="1">
      <c r="A355" s="660"/>
      <c r="B355" s="661"/>
      <c r="C355" s="660"/>
      <c r="D355" s="660"/>
      <c r="E355" s="660"/>
      <c r="F355" s="660"/>
      <c r="G355" s="660"/>
      <c r="H355" s="660"/>
      <c r="I355" s="660"/>
      <c r="J355" s="660"/>
      <c r="K355" s="660"/>
      <c r="L355" s="660"/>
      <c r="M355" s="660"/>
      <c r="N355" s="660"/>
      <c r="O355" s="660"/>
      <c r="P355" s="662"/>
      <c r="Q355" s="662"/>
      <c r="R355" s="662"/>
      <c r="S355" s="662"/>
      <c r="T355" s="662"/>
      <c r="U355" s="662"/>
      <c r="V355" s="662"/>
      <c r="W355" s="662"/>
      <c r="X355" s="662"/>
      <c r="Y355" s="662"/>
    </row>
    <row r="356" spans="1:25" ht="12" customHeight="1">
      <c r="A356" s="660"/>
      <c r="B356" s="661"/>
      <c r="C356" s="660"/>
      <c r="D356" s="660"/>
      <c r="E356" s="660"/>
      <c r="F356" s="660"/>
      <c r="G356" s="660"/>
      <c r="H356" s="660"/>
      <c r="I356" s="660"/>
      <c r="J356" s="660"/>
      <c r="K356" s="660"/>
      <c r="L356" s="660"/>
      <c r="M356" s="660"/>
      <c r="N356" s="660"/>
      <c r="O356" s="660"/>
      <c r="P356" s="662"/>
      <c r="Q356" s="662"/>
      <c r="R356" s="662"/>
      <c r="S356" s="662"/>
      <c r="T356" s="662"/>
      <c r="U356" s="662"/>
      <c r="V356" s="662"/>
      <c r="W356" s="662"/>
      <c r="X356" s="662"/>
      <c r="Y356" s="662"/>
    </row>
    <row r="357" spans="1:25" ht="12" customHeight="1">
      <c r="A357" s="660"/>
      <c r="B357" s="661"/>
      <c r="C357" s="660"/>
      <c r="D357" s="660"/>
      <c r="E357" s="660"/>
      <c r="F357" s="660"/>
      <c r="G357" s="660"/>
      <c r="H357" s="660"/>
      <c r="I357" s="660"/>
      <c r="J357" s="660"/>
      <c r="K357" s="660"/>
      <c r="L357" s="660"/>
      <c r="M357" s="660"/>
      <c r="N357" s="660"/>
      <c r="O357" s="660"/>
      <c r="P357" s="662"/>
      <c r="Q357" s="662"/>
      <c r="R357" s="662"/>
      <c r="S357" s="662"/>
      <c r="T357" s="662"/>
      <c r="U357" s="662"/>
      <c r="V357" s="662"/>
      <c r="W357" s="662"/>
      <c r="X357" s="662"/>
      <c r="Y357" s="662"/>
    </row>
    <row r="358" spans="1:25" ht="12" customHeight="1">
      <c r="A358" s="660"/>
      <c r="B358" s="661"/>
      <c r="C358" s="660"/>
      <c r="D358" s="660"/>
      <c r="E358" s="660"/>
      <c r="F358" s="660"/>
      <c r="G358" s="660"/>
      <c r="H358" s="660"/>
      <c r="I358" s="660"/>
      <c r="J358" s="660"/>
      <c r="K358" s="660"/>
      <c r="L358" s="660"/>
      <c r="M358" s="660"/>
      <c r="N358" s="660"/>
      <c r="O358" s="660"/>
      <c r="P358" s="662"/>
      <c r="Q358" s="662"/>
      <c r="R358" s="662"/>
      <c r="S358" s="662"/>
      <c r="T358" s="662"/>
      <c r="U358" s="662"/>
      <c r="V358" s="662"/>
      <c r="W358" s="662"/>
      <c r="X358" s="662"/>
      <c r="Y358" s="662"/>
    </row>
    <row r="359" spans="1:25" ht="12" customHeight="1">
      <c r="A359" s="660"/>
      <c r="B359" s="661"/>
      <c r="C359" s="660"/>
      <c r="D359" s="660"/>
      <c r="E359" s="660"/>
      <c r="F359" s="660"/>
      <c r="G359" s="660"/>
      <c r="H359" s="660"/>
      <c r="I359" s="660"/>
      <c r="J359" s="660"/>
      <c r="K359" s="660"/>
      <c r="L359" s="660"/>
      <c r="M359" s="660"/>
      <c r="N359" s="660"/>
      <c r="O359" s="660"/>
      <c r="P359" s="662"/>
      <c r="Q359" s="662"/>
      <c r="R359" s="662"/>
      <c r="S359" s="662"/>
      <c r="T359" s="662"/>
      <c r="U359" s="662"/>
      <c r="V359" s="662"/>
      <c r="W359" s="662"/>
      <c r="X359" s="662"/>
      <c r="Y359" s="662"/>
    </row>
    <row r="360" spans="1:25" ht="12" customHeight="1">
      <c r="A360" s="660"/>
      <c r="B360" s="661"/>
      <c r="C360" s="660"/>
      <c r="D360" s="660"/>
      <c r="E360" s="660"/>
      <c r="F360" s="660"/>
      <c r="G360" s="660"/>
      <c r="H360" s="660"/>
      <c r="I360" s="660"/>
      <c r="J360" s="660"/>
      <c r="K360" s="660"/>
      <c r="L360" s="660"/>
      <c r="M360" s="660"/>
      <c r="N360" s="660"/>
      <c r="O360" s="660"/>
      <c r="P360" s="662"/>
      <c r="Q360" s="662"/>
      <c r="R360" s="662"/>
      <c r="S360" s="662"/>
      <c r="T360" s="662"/>
      <c r="U360" s="662"/>
      <c r="V360" s="662"/>
      <c r="W360" s="662"/>
      <c r="X360" s="662"/>
      <c r="Y360" s="662"/>
    </row>
    <row r="361" spans="1:25" ht="12" customHeight="1">
      <c r="A361" s="660"/>
      <c r="B361" s="661"/>
      <c r="C361" s="660"/>
      <c r="D361" s="660"/>
      <c r="E361" s="660"/>
      <c r="F361" s="660"/>
      <c r="G361" s="660"/>
      <c r="H361" s="660"/>
      <c r="I361" s="660"/>
      <c r="J361" s="660"/>
      <c r="K361" s="660"/>
      <c r="L361" s="660"/>
      <c r="M361" s="660"/>
      <c r="N361" s="660"/>
      <c r="O361" s="660"/>
      <c r="P361" s="662"/>
      <c r="Q361" s="662"/>
      <c r="R361" s="662"/>
      <c r="S361" s="662"/>
      <c r="T361" s="662"/>
      <c r="U361" s="662"/>
      <c r="V361" s="662"/>
      <c r="W361" s="662"/>
      <c r="X361" s="662"/>
      <c r="Y361" s="662"/>
    </row>
    <row r="362" spans="1:25" ht="12" customHeight="1">
      <c r="A362" s="660"/>
      <c r="B362" s="661"/>
      <c r="C362" s="660"/>
      <c r="D362" s="660"/>
      <c r="E362" s="660"/>
      <c r="F362" s="660"/>
      <c r="G362" s="660"/>
      <c r="H362" s="660"/>
      <c r="I362" s="660"/>
      <c r="J362" s="660"/>
      <c r="K362" s="660"/>
      <c r="L362" s="660"/>
      <c r="M362" s="660"/>
      <c r="N362" s="660"/>
      <c r="O362" s="660"/>
      <c r="P362" s="662"/>
      <c r="Q362" s="662"/>
      <c r="R362" s="662"/>
      <c r="S362" s="662"/>
      <c r="T362" s="662"/>
      <c r="U362" s="662"/>
      <c r="V362" s="662"/>
      <c r="W362" s="662"/>
      <c r="X362" s="662"/>
      <c r="Y362" s="662"/>
    </row>
    <row r="363" spans="1:25" ht="12" customHeight="1">
      <c r="A363" s="660"/>
      <c r="B363" s="661"/>
      <c r="C363" s="660"/>
      <c r="D363" s="660"/>
      <c r="E363" s="660"/>
      <c r="F363" s="660"/>
      <c r="G363" s="660"/>
      <c r="H363" s="660"/>
      <c r="I363" s="660"/>
      <c r="J363" s="660"/>
      <c r="K363" s="660"/>
      <c r="L363" s="660"/>
      <c r="M363" s="660"/>
      <c r="N363" s="660"/>
      <c r="O363" s="660"/>
      <c r="P363" s="662"/>
      <c r="Q363" s="662"/>
      <c r="R363" s="662"/>
      <c r="S363" s="662"/>
      <c r="T363" s="662"/>
      <c r="U363" s="662"/>
      <c r="V363" s="662"/>
      <c r="W363" s="662"/>
      <c r="X363" s="662"/>
      <c r="Y363" s="662"/>
    </row>
    <row r="364" spans="1:25" ht="12" customHeight="1">
      <c r="A364" s="660"/>
      <c r="B364" s="661"/>
      <c r="C364" s="660"/>
      <c r="D364" s="660"/>
      <c r="E364" s="660"/>
      <c r="F364" s="660"/>
      <c r="G364" s="660"/>
      <c r="H364" s="660"/>
      <c r="I364" s="660"/>
      <c r="J364" s="660"/>
      <c r="K364" s="660"/>
      <c r="L364" s="660"/>
      <c r="M364" s="660"/>
      <c r="N364" s="660"/>
      <c r="O364" s="660"/>
      <c r="P364" s="662"/>
      <c r="Q364" s="662"/>
      <c r="R364" s="662"/>
      <c r="S364" s="662"/>
      <c r="T364" s="662"/>
      <c r="U364" s="662"/>
      <c r="V364" s="662"/>
      <c r="W364" s="662"/>
      <c r="X364" s="662"/>
      <c r="Y364" s="662"/>
    </row>
    <row r="365" spans="1:25" ht="12" customHeight="1">
      <c r="A365" s="660"/>
      <c r="B365" s="661"/>
      <c r="C365" s="660"/>
      <c r="D365" s="660"/>
      <c r="E365" s="660"/>
      <c r="F365" s="660"/>
      <c r="G365" s="660"/>
      <c r="H365" s="660"/>
      <c r="I365" s="660"/>
      <c r="J365" s="660"/>
      <c r="K365" s="660"/>
      <c r="L365" s="660"/>
      <c r="M365" s="660"/>
      <c r="N365" s="660"/>
      <c r="O365" s="660"/>
      <c r="P365" s="662"/>
      <c r="Q365" s="662"/>
      <c r="R365" s="662"/>
      <c r="S365" s="662"/>
      <c r="T365" s="662"/>
      <c r="U365" s="662"/>
      <c r="V365" s="662"/>
      <c r="W365" s="662"/>
      <c r="X365" s="662"/>
      <c r="Y365" s="662"/>
    </row>
    <row r="366" spans="1:25" ht="12" customHeight="1">
      <c r="A366" s="660"/>
      <c r="B366" s="661"/>
      <c r="C366" s="660"/>
      <c r="D366" s="660"/>
      <c r="E366" s="660"/>
      <c r="F366" s="660"/>
      <c r="G366" s="660"/>
      <c r="H366" s="660"/>
      <c r="I366" s="660"/>
      <c r="J366" s="660"/>
      <c r="K366" s="660"/>
      <c r="L366" s="660"/>
      <c r="M366" s="660"/>
      <c r="N366" s="660"/>
      <c r="O366" s="660"/>
      <c r="P366" s="662"/>
      <c r="Q366" s="662"/>
      <c r="R366" s="662"/>
      <c r="S366" s="662"/>
      <c r="T366" s="662"/>
      <c r="U366" s="662"/>
      <c r="V366" s="662"/>
      <c r="W366" s="662"/>
      <c r="X366" s="662"/>
      <c r="Y366" s="662"/>
    </row>
    <row r="367" spans="1:25" ht="12" customHeight="1">
      <c r="A367" s="660"/>
      <c r="B367" s="661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2"/>
      <c r="Q367" s="662"/>
      <c r="R367" s="662"/>
      <c r="S367" s="662"/>
      <c r="T367" s="662"/>
      <c r="U367" s="662"/>
      <c r="V367" s="662"/>
      <c r="W367" s="662"/>
      <c r="X367" s="662"/>
      <c r="Y367" s="662"/>
    </row>
    <row r="368" spans="1:25" ht="12" customHeight="1">
      <c r="A368" s="660"/>
      <c r="B368" s="661"/>
      <c r="C368" s="660"/>
      <c r="D368" s="660"/>
      <c r="E368" s="660"/>
      <c r="F368" s="660"/>
      <c r="G368" s="660"/>
      <c r="H368" s="660"/>
      <c r="I368" s="660"/>
      <c r="J368" s="660"/>
      <c r="K368" s="660"/>
      <c r="L368" s="660"/>
      <c r="M368" s="660"/>
      <c r="N368" s="660"/>
      <c r="O368" s="660"/>
      <c r="P368" s="662"/>
      <c r="Q368" s="662"/>
      <c r="R368" s="662"/>
      <c r="S368" s="662"/>
      <c r="T368" s="662"/>
      <c r="U368" s="662"/>
      <c r="V368" s="662"/>
      <c r="W368" s="662"/>
      <c r="X368" s="662"/>
      <c r="Y368" s="662"/>
    </row>
    <row r="369" spans="1:25" ht="12" customHeight="1">
      <c r="A369" s="660"/>
      <c r="B369" s="661"/>
      <c r="C369" s="660"/>
      <c r="D369" s="660"/>
      <c r="E369" s="660"/>
      <c r="F369" s="660"/>
      <c r="G369" s="660"/>
      <c r="H369" s="660"/>
      <c r="I369" s="660"/>
      <c r="J369" s="660"/>
      <c r="K369" s="660"/>
      <c r="L369" s="660"/>
      <c r="M369" s="660"/>
      <c r="N369" s="660"/>
      <c r="O369" s="660"/>
      <c r="P369" s="662"/>
      <c r="Q369" s="662"/>
      <c r="R369" s="662"/>
      <c r="S369" s="662"/>
      <c r="T369" s="662"/>
      <c r="U369" s="662"/>
      <c r="V369" s="662"/>
      <c r="W369" s="662"/>
      <c r="X369" s="662"/>
      <c r="Y369" s="662"/>
    </row>
    <row r="370" spans="1:25" ht="12" customHeight="1">
      <c r="A370" s="660"/>
      <c r="B370" s="661"/>
      <c r="C370" s="660"/>
      <c r="D370" s="660"/>
      <c r="E370" s="660"/>
      <c r="F370" s="660"/>
      <c r="G370" s="660"/>
      <c r="H370" s="660"/>
      <c r="I370" s="660"/>
      <c r="J370" s="660"/>
      <c r="K370" s="660"/>
      <c r="L370" s="660"/>
      <c r="M370" s="660"/>
      <c r="N370" s="660"/>
      <c r="O370" s="660"/>
      <c r="P370" s="662"/>
      <c r="Q370" s="662"/>
      <c r="R370" s="662"/>
      <c r="S370" s="662"/>
      <c r="T370" s="662"/>
      <c r="U370" s="662"/>
      <c r="V370" s="662"/>
      <c r="W370" s="662"/>
      <c r="X370" s="662"/>
      <c r="Y370" s="662"/>
    </row>
    <row r="371" spans="1:25" ht="12" customHeight="1">
      <c r="A371" s="660"/>
      <c r="B371" s="661"/>
      <c r="C371" s="660"/>
      <c r="D371" s="660"/>
      <c r="E371" s="660"/>
      <c r="F371" s="660"/>
      <c r="G371" s="660"/>
      <c r="H371" s="660"/>
      <c r="I371" s="660"/>
      <c r="J371" s="660"/>
      <c r="K371" s="660"/>
      <c r="L371" s="660"/>
      <c r="M371" s="660"/>
      <c r="N371" s="660"/>
      <c r="O371" s="660"/>
      <c r="P371" s="662"/>
      <c r="Q371" s="662"/>
      <c r="R371" s="662"/>
      <c r="S371" s="662"/>
      <c r="T371" s="662"/>
      <c r="U371" s="662"/>
      <c r="V371" s="662"/>
      <c r="W371" s="662"/>
      <c r="X371" s="662"/>
      <c r="Y371" s="662"/>
    </row>
    <row r="372" spans="1:25" ht="12" customHeight="1">
      <c r="A372" s="660"/>
      <c r="B372" s="661"/>
      <c r="C372" s="660"/>
      <c r="D372" s="660"/>
      <c r="E372" s="660"/>
      <c r="F372" s="660"/>
      <c r="G372" s="660"/>
      <c r="H372" s="660"/>
      <c r="I372" s="660"/>
      <c r="J372" s="660"/>
      <c r="K372" s="660"/>
      <c r="L372" s="660"/>
      <c r="M372" s="660"/>
      <c r="N372" s="660"/>
      <c r="O372" s="660"/>
      <c r="P372" s="662"/>
      <c r="Q372" s="662"/>
      <c r="R372" s="662"/>
      <c r="S372" s="662"/>
      <c r="T372" s="662"/>
      <c r="U372" s="662"/>
      <c r="V372" s="662"/>
      <c r="W372" s="662"/>
      <c r="X372" s="662"/>
      <c r="Y372" s="662"/>
    </row>
    <row r="373" spans="1:25" ht="12" customHeight="1">
      <c r="A373" s="660"/>
      <c r="B373" s="661"/>
      <c r="C373" s="660"/>
      <c r="D373" s="660"/>
      <c r="E373" s="660"/>
      <c r="F373" s="660"/>
      <c r="G373" s="660"/>
      <c r="H373" s="660"/>
      <c r="I373" s="660"/>
      <c r="J373" s="660"/>
      <c r="K373" s="660"/>
      <c r="L373" s="660"/>
      <c r="M373" s="660"/>
      <c r="N373" s="660"/>
      <c r="O373" s="660"/>
      <c r="P373" s="662"/>
      <c r="Q373" s="662"/>
      <c r="R373" s="662"/>
      <c r="S373" s="662"/>
      <c r="T373" s="662"/>
      <c r="U373" s="662"/>
      <c r="V373" s="662"/>
      <c r="W373" s="662"/>
      <c r="X373" s="662"/>
      <c r="Y373" s="662"/>
    </row>
    <row r="374" spans="1:25" ht="12" customHeight="1">
      <c r="A374" s="660"/>
      <c r="B374" s="661"/>
      <c r="C374" s="660"/>
      <c r="D374" s="660"/>
      <c r="E374" s="660"/>
      <c r="F374" s="660"/>
      <c r="G374" s="660"/>
      <c r="H374" s="660"/>
      <c r="I374" s="660"/>
      <c r="J374" s="660"/>
      <c r="K374" s="660"/>
      <c r="L374" s="660"/>
      <c r="M374" s="660"/>
      <c r="N374" s="660"/>
      <c r="O374" s="660"/>
      <c r="P374" s="662"/>
      <c r="Q374" s="662"/>
      <c r="R374" s="662"/>
      <c r="S374" s="662"/>
      <c r="T374" s="662"/>
      <c r="U374" s="662"/>
      <c r="V374" s="662"/>
      <c r="W374" s="662"/>
      <c r="X374" s="662"/>
      <c r="Y374" s="662"/>
    </row>
    <row r="375" spans="1:25" ht="12" customHeight="1">
      <c r="A375" s="660"/>
      <c r="B375" s="661"/>
      <c r="C375" s="660"/>
      <c r="D375" s="660"/>
      <c r="E375" s="660"/>
      <c r="F375" s="660"/>
      <c r="G375" s="660"/>
      <c r="H375" s="660"/>
      <c r="I375" s="660"/>
      <c r="J375" s="660"/>
      <c r="K375" s="660"/>
      <c r="L375" s="660"/>
      <c r="M375" s="660"/>
      <c r="N375" s="660"/>
      <c r="O375" s="660"/>
      <c r="P375" s="662"/>
      <c r="Q375" s="662"/>
      <c r="R375" s="662"/>
      <c r="S375" s="662"/>
      <c r="T375" s="662"/>
      <c r="U375" s="662"/>
      <c r="V375" s="662"/>
      <c r="W375" s="662"/>
      <c r="X375" s="662"/>
      <c r="Y375" s="662"/>
    </row>
    <row r="376" spans="1:25" ht="12" customHeight="1">
      <c r="A376" s="660"/>
      <c r="B376" s="661"/>
      <c r="C376" s="660"/>
      <c r="D376" s="660"/>
      <c r="E376" s="660"/>
      <c r="F376" s="660"/>
      <c r="G376" s="660"/>
      <c r="H376" s="660"/>
      <c r="I376" s="660"/>
      <c r="J376" s="660"/>
      <c r="K376" s="660"/>
      <c r="L376" s="660"/>
      <c r="M376" s="660"/>
      <c r="N376" s="660"/>
      <c r="O376" s="660"/>
      <c r="P376" s="662"/>
      <c r="Q376" s="662"/>
      <c r="R376" s="662"/>
      <c r="S376" s="662"/>
      <c r="T376" s="662"/>
      <c r="U376" s="662"/>
      <c r="V376" s="662"/>
      <c r="W376" s="662"/>
      <c r="X376" s="662"/>
      <c r="Y376" s="662"/>
    </row>
    <row r="377" spans="1:25" ht="12" customHeight="1">
      <c r="A377" s="660"/>
      <c r="B377" s="661"/>
      <c r="C377" s="660"/>
      <c r="D377" s="660"/>
      <c r="E377" s="660"/>
      <c r="F377" s="660"/>
      <c r="G377" s="660"/>
      <c r="H377" s="660"/>
      <c r="I377" s="660"/>
      <c r="J377" s="660"/>
      <c r="K377" s="660"/>
      <c r="L377" s="660"/>
      <c r="M377" s="660"/>
      <c r="N377" s="660"/>
      <c r="O377" s="660"/>
      <c r="P377" s="662"/>
      <c r="Q377" s="662"/>
      <c r="R377" s="662"/>
      <c r="S377" s="662"/>
      <c r="T377" s="662"/>
      <c r="U377" s="662"/>
      <c r="V377" s="662"/>
      <c r="W377" s="662"/>
      <c r="X377" s="662"/>
      <c r="Y377" s="662"/>
    </row>
    <row r="378" spans="1:25" ht="12" customHeight="1">
      <c r="A378" s="660"/>
      <c r="B378" s="661"/>
      <c r="C378" s="660"/>
      <c r="D378" s="660"/>
      <c r="E378" s="660"/>
      <c r="F378" s="660"/>
      <c r="G378" s="660"/>
      <c r="H378" s="660"/>
      <c r="I378" s="660"/>
      <c r="J378" s="660"/>
      <c r="K378" s="660"/>
      <c r="L378" s="660"/>
      <c r="M378" s="660"/>
      <c r="N378" s="660"/>
      <c r="O378" s="660"/>
      <c r="P378" s="662"/>
      <c r="Q378" s="662"/>
      <c r="R378" s="662"/>
      <c r="S378" s="662"/>
      <c r="T378" s="662"/>
      <c r="U378" s="662"/>
      <c r="V378" s="662"/>
      <c r="W378" s="662"/>
      <c r="X378" s="662"/>
      <c r="Y378" s="662"/>
    </row>
    <row r="379" spans="1:25" ht="12" customHeight="1">
      <c r="A379" s="660"/>
      <c r="B379" s="661"/>
      <c r="C379" s="660"/>
      <c r="D379" s="660"/>
      <c r="E379" s="660"/>
      <c r="F379" s="660"/>
      <c r="G379" s="660"/>
      <c r="H379" s="660"/>
      <c r="I379" s="660"/>
      <c r="J379" s="660"/>
      <c r="K379" s="660"/>
      <c r="L379" s="660"/>
      <c r="M379" s="660"/>
      <c r="N379" s="660"/>
      <c r="O379" s="660"/>
      <c r="P379" s="662"/>
      <c r="Q379" s="662"/>
      <c r="R379" s="662"/>
      <c r="S379" s="662"/>
      <c r="T379" s="662"/>
      <c r="U379" s="662"/>
      <c r="V379" s="662"/>
      <c r="W379" s="662"/>
      <c r="X379" s="662"/>
      <c r="Y379" s="662"/>
    </row>
    <row r="380" spans="1:25" ht="12" customHeight="1">
      <c r="A380" s="660"/>
      <c r="B380" s="661"/>
      <c r="C380" s="660"/>
      <c r="D380" s="660"/>
      <c r="E380" s="660"/>
      <c r="F380" s="660"/>
      <c r="G380" s="660"/>
      <c r="H380" s="660"/>
      <c r="I380" s="660"/>
      <c r="J380" s="660"/>
      <c r="K380" s="660"/>
      <c r="L380" s="660"/>
      <c r="M380" s="660"/>
      <c r="N380" s="660"/>
      <c r="O380" s="660"/>
      <c r="P380" s="662"/>
      <c r="Q380" s="662"/>
      <c r="R380" s="662"/>
      <c r="S380" s="662"/>
      <c r="T380" s="662"/>
      <c r="U380" s="662"/>
      <c r="V380" s="662"/>
      <c r="W380" s="662"/>
      <c r="X380" s="662"/>
      <c r="Y380" s="662"/>
    </row>
    <row r="381" spans="1:25" ht="12" customHeight="1">
      <c r="A381" s="660"/>
      <c r="B381" s="661"/>
      <c r="C381" s="660"/>
      <c r="D381" s="660"/>
      <c r="E381" s="660"/>
      <c r="F381" s="660"/>
      <c r="G381" s="660"/>
      <c r="H381" s="660"/>
      <c r="I381" s="660"/>
      <c r="J381" s="660"/>
      <c r="K381" s="660"/>
      <c r="L381" s="660"/>
      <c r="M381" s="660"/>
      <c r="N381" s="660"/>
      <c r="O381" s="660"/>
      <c r="P381" s="662"/>
      <c r="Q381" s="662"/>
      <c r="R381" s="662"/>
      <c r="S381" s="662"/>
      <c r="T381" s="662"/>
      <c r="U381" s="662"/>
      <c r="V381" s="662"/>
      <c r="W381" s="662"/>
      <c r="X381" s="662"/>
      <c r="Y381" s="662"/>
    </row>
    <row r="382" spans="1:25" ht="12" customHeight="1">
      <c r="A382" s="660"/>
      <c r="B382" s="661"/>
      <c r="C382" s="660"/>
      <c r="D382" s="660"/>
      <c r="E382" s="660"/>
      <c r="F382" s="660"/>
      <c r="G382" s="660"/>
      <c r="H382" s="660"/>
      <c r="I382" s="660"/>
      <c r="J382" s="660"/>
      <c r="K382" s="660"/>
      <c r="L382" s="660"/>
      <c r="M382" s="660"/>
      <c r="N382" s="660"/>
      <c r="O382" s="660"/>
      <c r="P382" s="662"/>
      <c r="Q382" s="662"/>
      <c r="R382" s="662"/>
      <c r="S382" s="662"/>
      <c r="T382" s="662"/>
      <c r="U382" s="662"/>
      <c r="V382" s="662"/>
      <c r="W382" s="662"/>
      <c r="X382" s="662"/>
      <c r="Y382" s="662"/>
    </row>
    <row r="383" spans="1:25" ht="12" customHeight="1">
      <c r="A383" s="660"/>
      <c r="B383" s="661"/>
      <c r="C383" s="660"/>
      <c r="D383" s="660"/>
      <c r="E383" s="660"/>
      <c r="F383" s="660"/>
      <c r="G383" s="660"/>
      <c r="H383" s="660"/>
      <c r="I383" s="660"/>
      <c r="J383" s="660"/>
      <c r="K383" s="660"/>
      <c r="L383" s="660"/>
      <c r="M383" s="660"/>
      <c r="N383" s="660"/>
      <c r="O383" s="660"/>
      <c r="P383" s="662"/>
      <c r="Q383" s="662"/>
      <c r="R383" s="662"/>
      <c r="S383" s="662"/>
      <c r="T383" s="662"/>
      <c r="U383" s="662"/>
      <c r="V383" s="662"/>
      <c r="W383" s="662"/>
      <c r="X383" s="662"/>
      <c r="Y383" s="662"/>
    </row>
    <row r="384" spans="1:25" ht="12" customHeight="1">
      <c r="A384" s="660"/>
      <c r="B384" s="661"/>
      <c r="C384" s="660"/>
      <c r="D384" s="660"/>
      <c r="E384" s="660"/>
      <c r="F384" s="660"/>
      <c r="G384" s="660"/>
      <c r="H384" s="660"/>
      <c r="I384" s="660"/>
      <c r="J384" s="660"/>
      <c r="K384" s="660"/>
      <c r="L384" s="660"/>
      <c r="M384" s="660"/>
      <c r="N384" s="660"/>
      <c r="O384" s="660"/>
      <c r="P384" s="662"/>
      <c r="Q384" s="662"/>
      <c r="R384" s="662"/>
      <c r="S384" s="662"/>
      <c r="T384" s="662"/>
      <c r="U384" s="662"/>
      <c r="V384" s="662"/>
      <c r="W384" s="662"/>
      <c r="X384" s="662"/>
      <c r="Y384" s="662"/>
    </row>
    <row r="385" spans="1:25" ht="12" customHeight="1">
      <c r="A385" s="660"/>
      <c r="B385" s="661"/>
      <c r="C385" s="660"/>
      <c r="D385" s="660"/>
      <c r="E385" s="660"/>
      <c r="F385" s="660"/>
      <c r="G385" s="660"/>
      <c r="H385" s="660"/>
      <c r="I385" s="660"/>
      <c r="J385" s="660"/>
      <c r="K385" s="660"/>
      <c r="L385" s="660"/>
      <c r="M385" s="660"/>
      <c r="N385" s="660"/>
      <c r="O385" s="660"/>
      <c r="P385" s="662"/>
      <c r="Q385" s="662"/>
      <c r="R385" s="662"/>
      <c r="S385" s="662"/>
      <c r="T385" s="662"/>
      <c r="U385" s="662"/>
      <c r="V385" s="662"/>
      <c r="W385" s="662"/>
      <c r="X385" s="662"/>
      <c r="Y385" s="662"/>
    </row>
    <row r="386" spans="1:25" ht="12" customHeight="1">
      <c r="A386" s="660"/>
      <c r="B386" s="661"/>
      <c r="C386" s="660"/>
      <c r="D386" s="660"/>
      <c r="E386" s="660"/>
      <c r="F386" s="660"/>
      <c r="G386" s="660"/>
      <c r="H386" s="660"/>
      <c r="I386" s="660"/>
      <c r="J386" s="660"/>
      <c r="K386" s="660"/>
      <c r="L386" s="660"/>
      <c r="M386" s="660"/>
      <c r="N386" s="660"/>
      <c r="O386" s="660"/>
      <c r="P386" s="662"/>
      <c r="Q386" s="662"/>
      <c r="R386" s="662"/>
      <c r="S386" s="662"/>
      <c r="T386" s="662"/>
      <c r="U386" s="662"/>
      <c r="V386" s="662"/>
      <c r="W386" s="662"/>
      <c r="X386" s="662"/>
      <c r="Y386" s="662"/>
    </row>
    <row r="387" spans="1:25" ht="12" customHeight="1">
      <c r="A387" s="660"/>
      <c r="B387" s="661"/>
      <c r="C387" s="660"/>
      <c r="D387" s="660"/>
      <c r="E387" s="660"/>
      <c r="F387" s="660"/>
      <c r="G387" s="660"/>
      <c r="H387" s="660"/>
      <c r="I387" s="660"/>
      <c r="J387" s="660"/>
      <c r="K387" s="660"/>
      <c r="L387" s="660"/>
      <c r="M387" s="660"/>
      <c r="N387" s="660"/>
      <c r="O387" s="660"/>
      <c r="P387" s="662"/>
      <c r="Q387" s="662"/>
      <c r="R387" s="662"/>
      <c r="S387" s="662"/>
      <c r="T387" s="662"/>
      <c r="U387" s="662"/>
      <c r="V387" s="662"/>
      <c r="W387" s="662"/>
      <c r="X387" s="662"/>
      <c r="Y387" s="662"/>
    </row>
    <row r="388" spans="1:25" ht="12" customHeight="1">
      <c r="A388" s="660"/>
      <c r="B388" s="661"/>
      <c r="C388" s="660"/>
      <c r="D388" s="660"/>
      <c r="E388" s="660"/>
      <c r="F388" s="660"/>
      <c r="G388" s="660"/>
      <c r="H388" s="660"/>
      <c r="I388" s="660"/>
      <c r="J388" s="660"/>
      <c r="K388" s="660"/>
      <c r="L388" s="660"/>
      <c r="M388" s="660"/>
      <c r="N388" s="660"/>
      <c r="O388" s="660"/>
      <c r="P388" s="662"/>
      <c r="Q388" s="662"/>
      <c r="R388" s="662"/>
      <c r="S388" s="662"/>
      <c r="T388" s="662"/>
      <c r="U388" s="662"/>
      <c r="V388" s="662"/>
      <c r="W388" s="662"/>
      <c r="X388" s="662"/>
      <c r="Y388" s="662"/>
    </row>
    <row r="389" spans="1:25" ht="12" customHeight="1">
      <c r="A389" s="660"/>
      <c r="B389" s="661"/>
      <c r="C389" s="660"/>
      <c r="D389" s="660"/>
      <c r="E389" s="660"/>
      <c r="F389" s="660"/>
      <c r="G389" s="660"/>
      <c r="H389" s="660"/>
      <c r="I389" s="660"/>
      <c r="J389" s="660"/>
      <c r="K389" s="660"/>
      <c r="L389" s="660"/>
      <c r="M389" s="660"/>
      <c r="N389" s="660"/>
      <c r="O389" s="660"/>
      <c r="P389" s="662"/>
      <c r="Q389" s="662"/>
      <c r="R389" s="662"/>
      <c r="S389" s="662"/>
      <c r="T389" s="662"/>
      <c r="U389" s="662"/>
      <c r="V389" s="662"/>
      <c r="W389" s="662"/>
      <c r="X389" s="662"/>
      <c r="Y389" s="662"/>
    </row>
    <row r="390" spans="1:25" ht="12" customHeight="1">
      <c r="A390" s="660"/>
      <c r="B390" s="661"/>
      <c r="C390" s="660"/>
      <c r="D390" s="660"/>
      <c r="E390" s="660"/>
      <c r="F390" s="660"/>
      <c r="G390" s="660"/>
      <c r="H390" s="660"/>
      <c r="I390" s="660"/>
      <c r="J390" s="660"/>
      <c r="K390" s="660"/>
      <c r="L390" s="660"/>
      <c r="M390" s="660"/>
      <c r="N390" s="660"/>
      <c r="O390" s="660"/>
      <c r="P390" s="662"/>
      <c r="Q390" s="662"/>
      <c r="R390" s="662"/>
      <c r="S390" s="662"/>
      <c r="T390" s="662"/>
      <c r="U390" s="662"/>
      <c r="V390" s="662"/>
      <c r="W390" s="662"/>
      <c r="X390" s="662"/>
      <c r="Y390" s="662"/>
    </row>
    <row r="391" spans="1:25" ht="12" customHeight="1">
      <c r="A391" s="660"/>
      <c r="B391" s="661"/>
      <c r="C391" s="660"/>
      <c r="D391" s="660"/>
      <c r="E391" s="660"/>
      <c r="F391" s="660"/>
      <c r="G391" s="660"/>
      <c r="H391" s="660"/>
      <c r="I391" s="660"/>
      <c r="J391" s="660"/>
      <c r="K391" s="660"/>
      <c r="L391" s="660"/>
      <c r="M391" s="660"/>
      <c r="N391" s="660"/>
      <c r="O391" s="660"/>
      <c r="P391" s="662"/>
      <c r="Q391" s="662"/>
      <c r="R391" s="662"/>
      <c r="S391" s="662"/>
      <c r="T391" s="662"/>
      <c r="U391" s="662"/>
      <c r="V391" s="662"/>
      <c r="W391" s="662"/>
      <c r="X391" s="662"/>
      <c r="Y391" s="662"/>
    </row>
    <row r="392" spans="1:25" ht="12" customHeight="1">
      <c r="A392" s="660"/>
      <c r="B392" s="661"/>
      <c r="C392" s="660"/>
      <c r="D392" s="660"/>
      <c r="E392" s="660"/>
      <c r="F392" s="660"/>
      <c r="G392" s="660"/>
      <c r="H392" s="660"/>
      <c r="I392" s="660"/>
      <c r="J392" s="660"/>
      <c r="K392" s="660"/>
      <c r="L392" s="660"/>
      <c r="M392" s="660"/>
      <c r="N392" s="660"/>
      <c r="O392" s="660"/>
      <c r="P392" s="662"/>
      <c r="Q392" s="662"/>
      <c r="R392" s="662"/>
      <c r="S392" s="662"/>
      <c r="T392" s="662"/>
      <c r="U392" s="662"/>
      <c r="V392" s="662"/>
      <c r="W392" s="662"/>
      <c r="X392" s="662"/>
      <c r="Y392" s="662"/>
    </row>
    <row r="393" spans="1:25" ht="12" customHeight="1">
      <c r="A393" s="660"/>
      <c r="B393" s="661"/>
      <c r="C393" s="660"/>
      <c r="D393" s="660"/>
      <c r="E393" s="660"/>
      <c r="F393" s="660"/>
      <c r="G393" s="660"/>
      <c r="H393" s="660"/>
      <c r="I393" s="660"/>
      <c r="J393" s="660"/>
      <c r="K393" s="660"/>
      <c r="L393" s="660"/>
      <c r="M393" s="660"/>
      <c r="N393" s="660"/>
      <c r="O393" s="660"/>
      <c r="P393" s="662"/>
      <c r="Q393" s="662"/>
      <c r="R393" s="662"/>
      <c r="S393" s="662"/>
      <c r="T393" s="662"/>
      <c r="U393" s="662"/>
      <c r="V393" s="662"/>
      <c r="W393" s="662"/>
      <c r="X393" s="662"/>
      <c r="Y393" s="662"/>
    </row>
    <row r="394" spans="1:25" ht="12" customHeight="1">
      <c r="A394" s="660"/>
      <c r="B394" s="661"/>
      <c r="C394" s="660"/>
      <c r="D394" s="660"/>
      <c r="E394" s="660"/>
      <c r="F394" s="660"/>
      <c r="G394" s="660"/>
      <c r="H394" s="660"/>
      <c r="I394" s="660"/>
      <c r="J394" s="660"/>
      <c r="K394" s="660"/>
      <c r="L394" s="660"/>
      <c r="M394" s="660"/>
      <c r="N394" s="660"/>
      <c r="O394" s="660"/>
      <c r="P394" s="662"/>
      <c r="Q394" s="662"/>
      <c r="R394" s="662"/>
      <c r="S394" s="662"/>
      <c r="T394" s="662"/>
      <c r="U394" s="662"/>
      <c r="V394" s="662"/>
      <c r="W394" s="662"/>
      <c r="X394" s="662"/>
      <c r="Y394" s="662"/>
    </row>
    <row r="395" spans="1:25" ht="12" customHeight="1">
      <c r="A395" s="660"/>
      <c r="B395" s="661"/>
      <c r="C395" s="660"/>
      <c r="D395" s="660"/>
      <c r="E395" s="660"/>
      <c r="F395" s="660"/>
      <c r="G395" s="660"/>
      <c r="H395" s="660"/>
      <c r="I395" s="660"/>
      <c r="J395" s="660"/>
      <c r="K395" s="660"/>
      <c r="L395" s="660"/>
      <c r="M395" s="660"/>
      <c r="N395" s="660"/>
      <c r="O395" s="660"/>
      <c r="P395" s="662"/>
      <c r="Q395" s="662"/>
      <c r="R395" s="662"/>
      <c r="S395" s="662"/>
      <c r="T395" s="662"/>
      <c r="U395" s="662"/>
      <c r="V395" s="662"/>
      <c r="W395" s="662"/>
      <c r="X395" s="662"/>
      <c r="Y395" s="662"/>
    </row>
    <row r="396" spans="1:25" ht="12" customHeight="1">
      <c r="A396" s="660"/>
      <c r="B396" s="661"/>
      <c r="C396" s="660"/>
      <c r="D396" s="660"/>
      <c r="E396" s="660"/>
      <c r="F396" s="660"/>
      <c r="G396" s="660"/>
      <c r="H396" s="660"/>
      <c r="I396" s="660"/>
      <c r="J396" s="660"/>
      <c r="K396" s="660"/>
      <c r="L396" s="660"/>
      <c r="M396" s="660"/>
      <c r="N396" s="660"/>
      <c r="O396" s="660"/>
      <c r="P396" s="662"/>
      <c r="Q396" s="662"/>
      <c r="R396" s="662"/>
      <c r="S396" s="662"/>
      <c r="T396" s="662"/>
      <c r="U396" s="662"/>
      <c r="V396" s="662"/>
      <c r="W396" s="662"/>
      <c r="X396" s="662"/>
      <c r="Y396" s="662"/>
    </row>
    <row r="397" spans="1:25" ht="12" customHeight="1">
      <c r="A397" s="660"/>
      <c r="B397" s="661"/>
      <c r="C397" s="660"/>
      <c r="D397" s="660"/>
      <c r="E397" s="660"/>
      <c r="F397" s="660"/>
      <c r="G397" s="660"/>
      <c r="H397" s="660"/>
      <c r="I397" s="660"/>
      <c r="J397" s="660"/>
      <c r="K397" s="660"/>
      <c r="L397" s="660"/>
      <c r="M397" s="660"/>
      <c r="N397" s="660"/>
      <c r="O397" s="660"/>
      <c r="P397" s="662"/>
      <c r="Q397" s="662"/>
      <c r="R397" s="662"/>
      <c r="S397" s="662"/>
      <c r="T397" s="662"/>
      <c r="U397" s="662"/>
      <c r="V397" s="662"/>
      <c r="W397" s="662"/>
      <c r="X397" s="662"/>
      <c r="Y397" s="662"/>
    </row>
    <row r="398" spans="1:25" ht="12" customHeight="1">
      <c r="A398" s="660"/>
      <c r="B398" s="661"/>
      <c r="C398" s="660"/>
      <c r="D398" s="660"/>
      <c r="E398" s="660"/>
      <c r="F398" s="660"/>
      <c r="G398" s="660"/>
      <c r="H398" s="660"/>
      <c r="I398" s="660"/>
      <c r="J398" s="660"/>
      <c r="K398" s="660"/>
      <c r="L398" s="660"/>
      <c r="M398" s="660"/>
      <c r="N398" s="660"/>
      <c r="O398" s="660"/>
      <c r="P398" s="662"/>
      <c r="Q398" s="662"/>
      <c r="R398" s="662"/>
      <c r="S398" s="662"/>
      <c r="T398" s="662"/>
      <c r="U398" s="662"/>
      <c r="V398" s="662"/>
      <c r="W398" s="662"/>
      <c r="X398" s="662"/>
      <c r="Y398" s="662"/>
    </row>
    <row r="399" spans="1:25" ht="12" customHeight="1">
      <c r="A399" s="660"/>
      <c r="B399" s="661"/>
      <c r="C399" s="660"/>
      <c r="D399" s="660"/>
      <c r="E399" s="660"/>
      <c r="F399" s="660"/>
      <c r="G399" s="660"/>
      <c r="H399" s="660"/>
      <c r="I399" s="660"/>
      <c r="J399" s="660"/>
      <c r="K399" s="660"/>
      <c r="L399" s="660"/>
      <c r="M399" s="660"/>
      <c r="N399" s="660"/>
      <c r="O399" s="660"/>
      <c r="P399" s="662"/>
      <c r="Q399" s="662"/>
      <c r="R399" s="662"/>
      <c r="S399" s="662"/>
      <c r="T399" s="662"/>
      <c r="U399" s="662"/>
      <c r="V399" s="662"/>
      <c r="W399" s="662"/>
      <c r="X399" s="662"/>
      <c r="Y399" s="662"/>
    </row>
    <row r="400" spans="1:25" ht="12" customHeight="1">
      <c r="A400" s="660"/>
      <c r="B400" s="661"/>
      <c r="C400" s="660"/>
      <c r="D400" s="660"/>
      <c r="E400" s="660"/>
      <c r="F400" s="660"/>
      <c r="G400" s="660"/>
      <c r="H400" s="660"/>
      <c r="I400" s="660"/>
      <c r="J400" s="660"/>
      <c r="K400" s="660"/>
      <c r="L400" s="660"/>
      <c r="M400" s="660"/>
      <c r="N400" s="660"/>
      <c r="O400" s="660"/>
      <c r="P400" s="662"/>
      <c r="Q400" s="662"/>
      <c r="R400" s="662"/>
      <c r="S400" s="662"/>
      <c r="T400" s="662"/>
      <c r="U400" s="662"/>
      <c r="V400" s="662"/>
      <c r="W400" s="662"/>
      <c r="X400" s="662"/>
      <c r="Y400" s="662"/>
    </row>
    <row r="401" spans="1:25" ht="12" customHeight="1">
      <c r="A401" s="660"/>
      <c r="B401" s="661"/>
      <c r="C401" s="660"/>
      <c r="D401" s="660"/>
      <c r="E401" s="660"/>
      <c r="F401" s="660"/>
      <c r="G401" s="660"/>
      <c r="H401" s="660"/>
      <c r="I401" s="660"/>
      <c r="J401" s="660"/>
      <c r="K401" s="660"/>
      <c r="L401" s="660"/>
      <c r="M401" s="660"/>
      <c r="N401" s="660"/>
      <c r="O401" s="660"/>
      <c r="P401" s="662"/>
      <c r="Q401" s="662"/>
      <c r="R401" s="662"/>
      <c r="S401" s="662"/>
      <c r="T401" s="662"/>
      <c r="U401" s="662"/>
      <c r="V401" s="662"/>
      <c r="W401" s="662"/>
      <c r="X401" s="662"/>
      <c r="Y401" s="662"/>
    </row>
    <row r="402" spans="1:25" ht="12" customHeight="1">
      <c r="A402" s="660"/>
      <c r="B402" s="661"/>
      <c r="C402" s="660"/>
      <c r="D402" s="660"/>
      <c r="E402" s="660"/>
      <c r="F402" s="660"/>
      <c r="G402" s="660"/>
      <c r="H402" s="660"/>
      <c r="I402" s="660"/>
      <c r="J402" s="660"/>
      <c r="K402" s="660"/>
      <c r="L402" s="660"/>
      <c r="M402" s="660"/>
      <c r="N402" s="660"/>
      <c r="O402" s="660"/>
      <c r="P402" s="662"/>
      <c r="Q402" s="662"/>
      <c r="R402" s="662"/>
      <c r="S402" s="662"/>
      <c r="T402" s="662"/>
      <c r="U402" s="662"/>
      <c r="V402" s="662"/>
      <c r="W402" s="662"/>
      <c r="X402" s="662"/>
      <c r="Y402" s="662"/>
    </row>
    <row r="403" spans="1:25" ht="12" customHeight="1">
      <c r="A403" s="660"/>
      <c r="B403" s="661"/>
      <c r="C403" s="660"/>
      <c r="D403" s="660"/>
      <c r="E403" s="660"/>
      <c r="F403" s="660"/>
      <c r="G403" s="660"/>
      <c r="H403" s="660"/>
      <c r="I403" s="660"/>
      <c r="J403" s="660"/>
      <c r="K403" s="660"/>
      <c r="L403" s="660"/>
      <c r="M403" s="660"/>
      <c r="N403" s="660"/>
      <c r="O403" s="660"/>
      <c r="P403" s="662"/>
      <c r="Q403" s="662"/>
      <c r="R403" s="662"/>
      <c r="S403" s="662"/>
      <c r="T403" s="662"/>
      <c r="U403" s="662"/>
      <c r="V403" s="662"/>
      <c r="W403" s="662"/>
      <c r="X403" s="662"/>
      <c r="Y403" s="662"/>
    </row>
    <row r="404" spans="1:25" ht="12" customHeight="1">
      <c r="A404" s="660"/>
      <c r="B404" s="661"/>
      <c r="C404" s="660"/>
      <c r="D404" s="660"/>
      <c r="E404" s="660"/>
      <c r="F404" s="660"/>
      <c r="G404" s="660"/>
      <c r="H404" s="660"/>
      <c r="I404" s="660"/>
      <c r="J404" s="660"/>
      <c r="K404" s="660"/>
      <c r="L404" s="660"/>
      <c r="M404" s="660"/>
      <c r="N404" s="660"/>
      <c r="O404" s="660"/>
      <c r="P404" s="662"/>
      <c r="Q404" s="662"/>
      <c r="R404" s="662"/>
      <c r="S404" s="662"/>
      <c r="T404" s="662"/>
      <c r="U404" s="662"/>
      <c r="V404" s="662"/>
      <c r="W404" s="662"/>
      <c r="X404" s="662"/>
      <c r="Y404" s="662"/>
    </row>
    <row r="405" spans="1:25" ht="12" customHeight="1">
      <c r="A405" s="660"/>
      <c r="B405" s="661"/>
      <c r="C405" s="660"/>
      <c r="D405" s="660"/>
      <c r="E405" s="660"/>
      <c r="F405" s="660"/>
      <c r="G405" s="660"/>
      <c r="H405" s="660"/>
      <c r="I405" s="660"/>
      <c r="J405" s="660"/>
      <c r="K405" s="660"/>
      <c r="L405" s="660"/>
      <c r="M405" s="660"/>
      <c r="N405" s="660"/>
      <c r="O405" s="660"/>
      <c r="P405" s="662"/>
      <c r="Q405" s="662"/>
      <c r="R405" s="662"/>
      <c r="S405" s="662"/>
      <c r="T405" s="662"/>
      <c r="U405" s="662"/>
      <c r="V405" s="662"/>
      <c r="W405" s="662"/>
      <c r="X405" s="662"/>
      <c r="Y405" s="662"/>
    </row>
    <row r="406" spans="1:25" ht="12" customHeight="1">
      <c r="A406" s="660"/>
      <c r="B406" s="661"/>
      <c r="C406" s="660"/>
      <c r="D406" s="660"/>
      <c r="E406" s="660"/>
      <c r="F406" s="660"/>
      <c r="G406" s="660"/>
      <c r="H406" s="660"/>
      <c r="I406" s="660"/>
      <c r="J406" s="660"/>
      <c r="K406" s="660"/>
      <c r="L406" s="660"/>
      <c r="M406" s="660"/>
      <c r="N406" s="660"/>
      <c r="O406" s="660"/>
      <c r="P406" s="662"/>
      <c r="Q406" s="662"/>
      <c r="R406" s="662"/>
      <c r="S406" s="662"/>
      <c r="T406" s="662"/>
      <c r="U406" s="662"/>
      <c r="V406" s="662"/>
      <c r="W406" s="662"/>
      <c r="X406" s="662"/>
      <c r="Y406" s="662"/>
    </row>
    <row r="407" spans="1:25" ht="12" customHeight="1">
      <c r="A407" s="660"/>
      <c r="B407" s="661"/>
      <c r="C407" s="660"/>
      <c r="D407" s="660"/>
      <c r="E407" s="660"/>
      <c r="F407" s="660"/>
      <c r="G407" s="660"/>
      <c r="H407" s="660"/>
      <c r="I407" s="660"/>
      <c r="J407" s="660"/>
      <c r="K407" s="660"/>
      <c r="L407" s="660"/>
      <c r="M407" s="660"/>
      <c r="N407" s="660"/>
      <c r="O407" s="660"/>
      <c r="P407" s="662"/>
      <c r="Q407" s="662"/>
      <c r="R407" s="662"/>
      <c r="S407" s="662"/>
      <c r="T407" s="662"/>
      <c r="U407" s="662"/>
      <c r="V407" s="662"/>
      <c r="W407" s="662"/>
      <c r="X407" s="662"/>
      <c r="Y407" s="662"/>
    </row>
    <row r="408" spans="1:25" ht="12" customHeight="1">
      <c r="A408" s="660"/>
      <c r="B408" s="661"/>
      <c r="C408" s="660"/>
      <c r="D408" s="660"/>
      <c r="E408" s="660"/>
      <c r="F408" s="660"/>
      <c r="G408" s="660"/>
      <c r="H408" s="660"/>
      <c r="I408" s="660"/>
      <c r="J408" s="660"/>
      <c r="K408" s="660"/>
      <c r="L408" s="660"/>
      <c r="M408" s="660"/>
      <c r="N408" s="660"/>
      <c r="O408" s="660"/>
      <c r="P408" s="662"/>
      <c r="Q408" s="662"/>
      <c r="R408" s="662"/>
      <c r="S408" s="662"/>
      <c r="T408" s="662"/>
      <c r="U408" s="662"/>
      <c r="V408" s="662"/>
      <c r="W408" s="662"/>
      <c r="X408" s="662"/>
      <c r="Y408" s="662"/>
    </row>
    <row r="409" spans="1:25" ht="12" customHeight="1">
      <c r="A409" s="660"/>
      <c r="B409" s="661"/>
      <c r="C409" s="660"/>
      <c r="D409" s="660"/>
      <c r="E409" s="660"/>
      <c r="F409" s="660"/>
      <c r="G409" s="660"/>
      <c r="H409" s="660"/>
      <c r="I409" s="660"/>
      <c r="J409" s="660"/>
      <c r="K409" s="660"/>
      <c r="L409" s="660"/>
      <c r="M409" s="660"/>
      <c r="N409" s="660"/>
      <c r="O409" s="660"/>
      <c r="P409" s="662"/>
      <c r="Q409" s="662"/>
      <c r="R409" s="662"/>
      <c r="S409" s="662"/>
      <c r="T409" s="662"/>
      <c r="U409" s="662"/>
      <c r="V409" s="662"/>
      <c r="W409" s="662"/>
      <c r="X409" s="662"/>
      <c r="Y409" s="662"/>
    </row>
    <row r="410" spans="1:25" ht="12" customHeight="1">
      <c r="A410" s="660"/>
      <c r="B410" s="661"/>
      <c r="C410" s="660"/>
      <c r="D410" s="660"/>
      <c r="E410" s="660"/>
      <c r="F410" s="660"/>
      <c r="G410" s="660"/>
      <c r="H410" s="660"/>
      <c r="I410" s="660"/>
      <c r="J410" s="660"/>
      <c r="K410" s="660"/>
      <c r="L410" s="660"/>
      <c r="M410" s="660"/>
      <c r="N410" s="660"/>
      <c r="O410" s="660"/>
      <c r="P410" s="662"/>
      <c r="Q410" s="662"/>
      <c r="R410" s="662"/>
      <c r="S410" s="662"/>
      <c r="T410" s="662"/>
      <c r="U410" s="662"/>
      <c r="V410" s="662"/>
      <c r="W410" s="662"/>
      <c r="X410" s="662"/>
      <c r="Y410" s="662"/>
    </row>
    <row r="411" spans="1:25" ht="12" customHeight="1">
      <c r="A411" s="660"/>
      <c r="B411" s="661"/>
      <c r="C411" s="660"/>
      <c r="D411" s="660"/>
      <c r="E411" s="660"/>
      <c r="F411" s="660"/>
      <c r="G411" s="660"/>
      <c r="H411" s="660"/>
      <c r="I411" s="660"/>
      <c r="J411" s="660"/>
      <c r="K411" s="660"/>
      <c r="L411" s="660"/>
      <c r="M411" s="660"/>
      <c r="N411" s="660"/>
      <c r="O411" s="660"/>
      <c r="P411" s="662"/>
      <c r="Q411" s="662"/>
      <c r="R411" s="662"/>
      <c r="S411" s="662"/>
      <c r="T411" s="662"/>
      <c r="U411" s="662"/>
      <c r="V411" s="662"/>
      <c r="W411" s="662"/>
      <c r="X411" s="662"/>
      <c r="Y411" s="662"/>
    </row>
    <row r="412" spans="1:25" ht="12" customHeight="1">
      <c r="A412" s="660"/>
      <c r="B412" s="661"/>
      <c r="C412" s="660"/>
      <c r="D412" s="660"/>
      <c r="E412" s="660"/>
      <c r="F412" s="660"/>
      <c r="G412" s="660"/>
      <c r="H412" s="660"/>
      <c r="I412" s="660"/>
      <c r="J412" s="660"/>
      <c r="K412" s="660"/>
      <c r="L412" s="660"/>
      <c r="M412" s="660"/>
      <c r="N412" s="660"/>
      <c r="O412" s="660"/>
      <c r="P412" s="662"/>
      <c r="Q412" s="662"/>
      <c r="R412" s="662"/>
      <c r="S412" s="662"/>
      <c r="T412" s="662"/>
      <c r="U412" s="662"/>
      <c r="V412" s="662"/>
      <c r="W412" s="662"/>
      <c r="X412" s="662"/>
      <c r="Y412" s="662"/>
    </row>
    <row r="413" spans="1:25" ht="12" customHeight="1">
      <c r="A413" s="660"/>
      <c r="B413" s="661"/>
      <c r="C413" s="660"/>
      <c r="D413" s="660"/>
      <c r="E413" s="660"/>
      <c r="F413" s="660"/>
      <c r="G413" s="660"/>
      <c r="H413" s="660"/>
      <c r="I413" s="660"/>
      <c r="J413" s="660"/>
      <c r="K413" s="660"/>
      <c r="L413" s="660"/>
      <c r="M413" s="660"/>
      <c r="N413" s="660"/>
      <c r="O413" s="660"/>
      <c r="P413" s="662"/>
      <c r="Q413" s="662"/>
      <c r="R413" s="662"/>
      <c r="S413" s="662"/>
      <c r="T413" s="662"/>
      <c r="U413" s="662"/>
      <c r="V413" s="662"/>
      <c r="W413" s="662"/>
      <c r="X413" s="662"/>
      <c r="Y413" s="662"/>
    </row>
    <row r="414" spans="1:25" ht="12" customHeight="1">
      <c r="A414" s="660"/>
      <c r="B414" s="661"/>
      <c r="C414" s="660"/>
      <c r="D414" s="660"/>
      <c r="E414" s="660"/>
      <c r="F414" s="660"/>
      <c r="G414" s="660"/>
      <c r="H414" s="660"/>
      <c r="I414" s="660"/>
      <c r="J414" s="660"/>
      <c r="K414" s="660"/>
      <c r="L414" s="660"/>
      <c r="M414" s="660"/>
      <c r="N414" s="660"/>
      <c r="O414" s="660"/>
      <c r="P414" s="662"/>
      <c r="Q414" s="662"/>
      <c r="R414" s="662"/>
      <c r="S414" s="662"/>
      <c r="T414" s="662"/>
      <c r="U414" s="662"/>
      <c r="V414" s="662"/>
      <c r="W414" s="662"/>
      <c r="X414" s="662"/>
      <c r="Y414" s="662"/>
    </row>
    <row r="415" spans="1:25" ht="12" customHeight="1">
      <c r="A415" s="660"/>
      <c r="B415" s="661"/>
      <c r="C415" s="660"/>
      <c r="D415" s="660"/>
      <c r="E415" s="660"/>
      <c r="F415" s="660"/>
      <c r="G415" s="660"/>
      <c r="H415" s="660"/>
      <c r="I415" s="660"/>
      <c r="J415" s="660"/>
      <c r="K415" s="660"/>
      <c r="L415" s="660"/>
      <c r="M415" s="660"/>
      <c r="N415" s="660"/>
      <c r="O415" s="660"/>
      <c r="P415" s="662"/>
      <c r="Q415" s="662"/>
      <c r="R415" s="662"/>
      <c r="S415" s="662"/>
      <c r="T415" s="662"/>
      <c r="U415" s="662"/>
      <c r="V415" s="662"/>
      <c r="W415" s="662"/>
      <c r="X415" s="662"/>
      <c r="Y415" s="662"/>
    </row>
    <row r="416" spans="1:25" ht="12" customHeight="1">
      <c r="A416" s="660"/>
      <c r="B416" s="661"/>
      <c r="C416" s="660"/>
      <c r="D416" s="660"/>
      <c r="E416" s="660"/>
      <c r="F416" s="660"/>
      <c r="G416" s="660"/>
      <c r="H416" s="660"/>
      <c r="I416" s="660"/>
      <c r="J416" s="660"/>
      <c r="K416" s="660"/>
      <c r="L416" s="660"/>
      <c r="M416" s="660"/>
      <c r="N416" s="660"/>
      <c r="O416" s="660"/>
      <c r="P416" s="662"/>
      <c r="Q416" s="662"/>
      <c r="R416" s="662"/>
      <c r="S416" s="662"/>
      <c r="T416" s="662"/>
      <c r="U416" s="662"/>
      <c r="V416" s="662"/>
      <c r="W416" s="662"/>
      <c r="X416" s="662"/>
      <c r="Y416" s="662"/>
    </row>
    <row r="417" spans="1:25" ht="12" customHeight="1">
      <c r="A417" s="660"/>
      <c r="B417" s="661"/>
      <c r="C417" s="660"/>
      <c r="D417" s="660"/>
      <c r="E417" s="660"/>
      <c r="F417" s="660"/>
      <c r="G417" s="660"/>
      <c r="H417" s="660"/>
      <c r="I417" s="660"/>
      <c r="J417" s="660"/>
      <c r="K417" s="660"/>
      <c r="L417" s="660"/>
      <c r="M417" s="660"/>
      <c r="N417" s="660"/>
      <c r="O417" s="660"/>
      <c r="P417" s="662"/>
      <c r="Q417" s="662"/>
      <c r="R417" s="662"/>
      <c r="S417" s="662"/>
      <c r="T417" s="662"/>
      <c r="U417" s="662"/>
      <c r="V417" s="662"/>
      <c r="W417" s="662"/>
      <c r="X417" s="662"/>
      <c r="Y417" s="662"/>
    </row>
    <row r="418" spans="1:25" ht="12" customHeight="1">
      <c r="A418" s="660"/>
      <c r="B418" s="661"/>
      <c r="C418" s="660"/>
      <c r="D418" s="660"/>
      <c r="E418" s="660"/>
      <c r="F418" s="660"/>
      <c r="G418" s="660"/>
      <c r="H418" s="660"/>
      <c r="I418" s="660"/>
      <c r="J418" s="660"/>
      <c r="K418" s="660"/>
      <c r="L418" s="660"/>
      <c r="M418" s="660"/>
      <c r="N418" s="660"/>
      <c r="O418" s="660"/>
      <c r="P418" s="662"/>
      <c r="Q418" s="662"/>
      <c r="R418" s="662"/>
      <c r="S418" s="662"/>
      <c r="T418" s="662"/>
      <c r="U418" s="662"/>
      <c r="V418" s="662"/>
      <c r="W418" s="662"/>
      <c r="X418" s="662"/>
      <c r="Y418" s="662"/>
    </row>
    <row r="419" spans="1:25" ht="12" customHeight="1">
      <c r="A419" s="660"/>
      <c r="B419" s="661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2"/>
      <c r="Q419" s="662"/>
      <c r="R419" s="662"/>
      <c r="S419" s="662"/>
      <c r="T419" s="662"/>
      <c r="U419" s="662"/>
      <c r="V419" s="662"/>
      <c r="W419" s="662"/>
      <c r="X419" s="662"/>
      <c r="Y419" s="662"/>
    </row>
    <row r="420" spans="1:25" ht="12" customHeight="1">
      <c r="A420" s="660"/>
      <c r="B420" s="661"/>
      <c r="C420" s="660"/>
      <c r="D420" s="660"/>
      <c r="E420" s="660"/>
      <c r="F420" s="660"/>
      <c r="G420" s="660"/>
      <c r="H420" s="660"/>
      <c r="I420" s="660"/>
      <c r="J420" s="660"/>
      <c r="K420" s="660"/>
      <c r="L420" s="660"/>
      <c r="M420" s="660"/>
      <c r="N420" s="660"/>
      <c r="O420" s="660"/>
      <c r="P420" s="662"/>
      <c r="Q420" s="662"/>
      <c r="R420" s="662"/>
      <c r="S420" s="662"/>
      <c r="T420" s="662"/>
      <c r="U420" s="662"/>
      <c r="V420" s="662"/>
      <c r="W420" s="662"/>
      <c r="X420" s="662"/>
      <c r="Y420" s="662"/>
    </row>
    <row r="421" spans="1:25" ht="12" customHeight="1">
      <c r="A421" s="660"/>
      <c r="B421" s="661"/>
      <c r="C421" s="660"/>
      <c r="D421" s="660"/>
      <c r="E421" s="660"/>
      <c r="F421" s="660"/>
      <c r="G421" s="660"/>
      <c r="H421" s="660"/>
      <c r="I421" s="660"/>
      <c r="J421" s="660"/>
      <c r="K421" s="660"/>
      <c r="L421" s="660"/>
      <c r="M421" s="660"/>
      <c r="N421" s="660"/>
      <c r="O421" s="660"/>
      <c r="P421" s="662"/>
      <c r="Q421" s="662"/>
      <c r="R421" s="662"/>
      <c r="S421" s="662"/>
      <c r="T421" s="662"/>
      <c r="U421" s="662"/>
      <c r="V421" s="662"/>
      <c r="W421" s="662"/>
      <c r="X421" s="662"/>
      <c r="Y421" s="662"/>
    </row>
    <row r="422" spans="1:25" ht="12" customHeight="1">
      <c r="A422" s="660"/>
      <c r="B422" s="661"/>
      <c r="C422" s="660"/>
      <c r="D422" s="660"/>
      <c r="E422" s="660"/>
      <c r="F422" s="660"/>
      <c r="G422" s="660"/>
      <c r="H422" s="660"/>
      <c r="I422" s="660"/>
      <c r="J422" s="660"/>
      <c r="K422" s="660"/>
      <c r="L422" s="660"/>
      <c r="M422" s="660"/>
      <c r="N422" s="660"/>
      <c r="O422" s="660"/>
      <c r="P422" s="662"/>
      <c r="Q422" s="662"/>
      <c r="R422" s="662"/>
      <c r="S422" s="662"/>
      <c r="T422" s="662"/>
      <c r="U422" s="662"/>
      <c r="V422" s="662"/>
      <c r="W422" s="662"/>
      <c r="X422" s="662"/>
      <c r="Y422" s="662"/>
    </row>
    <row r="423" spans="1:25" ht="12" customHeight="1">
      <c r="A423" s="660"/>
      <c r="B423" s="661"/>
      <c r="C423" s="660"/>
      <c r="D423" s="660"/>
      <c r="E423" s="660"/>
      <c r="F423" s="660"/>
      <c r="G423" s="660"/>
      <c r="H423" s="660"/>
      <c r="I423" s="660"/>
      <c r="J423" s="660"/>
      <c r="K423" s="660"/>
      <c r="L423" s="660"/>
      <c r="M423" s="660"/>
      <c r="N423" s="660"/>
      <c r="O423" s="660"/>
      <c r="P423" s="662"/>
      <c r="Q423" s="662"/>
      <c r="R423" s="662"/>
      <c r="S423" s="662"/>
      <c r="T423" s="662"/>
      <c r="U423" s="662"/>
      <c r="V423" s="662"/>
      <c r="W423" s="662"/>
      <c r="X423" s="662"/>
      <c r="Y423" s="662"/>
    </row>
    <row r="424" spans="1:25" ht="12" customHeight="1">
      <c r="A424" s="660"/>
      <c r="B424" s="661"/>
      <c r="C424" s="660"/>
      <c r="D424" s="660"/>
      <c r="E424" s="660"/>
      <c r="F424" s="660"/>
      <c r="G424" s="660"/>
      <c r="H424" s="660"/>
      <c r="I424" s="660"/>
      <c r="J424" s="660"/>
      <c r="K424" s="660"/>
      <c r="L424" s="660"/>
      <c r="M424" s="660"/>
      <c r="N424" s="660"/>
      <c r="O424" s="660"/>
      <c r="P424" s="662"/>
      <c r="Q424" s="662"/>
      <c r="R424" s="662"/>
      <c r="S424" s="662"/>
      <c r="T424" s="662"/>
      <c r="U424" s="662"/>
      <c r="V424" s="662"/>
      <c r="W424" s="662"/>
      <c r="X424" s="662"/>
      <c r="Y424" s="662"/>
    </row>
    <row r="425" spans="1:25" ht="12" customHeight="1">
      <c r="A425" s="660"/>
      <c r="B425" s="661"/>
      <c r="C425" s="660"/>
      <c r="D425" s="660"/>
      <c r="E425" s="660"/>
      <c r="F425" s="660"/>
      <c r="G425" s="660"/>
      <c r="H425" s="660"/>
      <c r="I425" s="660"/>
      <c r="J425" s="660"/>
      <c r="K425" s="660"/>
      <c r="L425" s="660"/>
      <c r="M425" s="660"/>
      <c r="N425" s="660"/>
      <c r="O425" s="660"/>
      <c r="P425" s="662"/>
      <c r="Q425" s="662"/>
      <c r="R425" s="662"/>
      <c r="S425" s="662"/>
      <c r="T425" s="662"/>
      <c r="U425" s="662"/>
      <c r="V425" s="662"/>
      <c r="W425" s="662"/>
      <c r="X425" s="662"/>
      <c r="Y425" s="662"/>
    </row>
    <row r="426" spans="1:25" ht="12" customHeight="1">
      <c r="A426" s="660"/>
      <c r="B426" s="661"/>
      <c r="C426" s="660"/>
      <c r="D426" s="660"/>
      <c r="E426" s="660"/>
      <c r="F426" s="660"/>
      <c r="G426" s="660"/>
      <c r="H426" s="660"/>
      <c r="I426" s="660"/>
      <c r="J426" s="660"/>
      <c r="K426" s="660"/>
      <c r="L426" s="660"/>
      <c r="M426" s="660"/>
      <c r="N426" s="660"/>
      <c r="O426" s="660"/>
      <c r="P426" s="662"/>
      <c r="Q426" s="662"/>
      <c r="R426" s="662"/>
      <c r="S426" s="662"/>
      <c r="T426" s="662"/>
      <c r="U426" s="662"/>
      <c r="V426" s="662"/>
      <c r="W426" s="662"/>
      <c r="X426" s="662"/>
      <c r="Y426" s="662"/>
    </row>
    <row r="427" spans="1:25" ht="12" customHeight="1">
      <c r="A427" s="660"/>
      <c r="B427" s="661"/>
      <c r="C427" s="660"/>
      <c r="D427" s="660"/>
      <c r="E427" s="660"/>
      <c r="F427" s="660"/>
      <c r="G427" s="660"/>
      <c r="H427" s="660"/>
      <c r="I427" s="660"/>
      <c r="J427" s="660"/>
      <c r="K427" s="660"/>
      <c r="L427" s="660"/>
      <c r="M427" s="660"/>
      <c r="N427" s="660"/>
      <c r="O427" s="660"/>
      <c r="P427" s="662"/>
      <c r="Q427" s="662"/>
      <c r="R427" s="662"/>
      <c r="S427" s="662"/>
      <c r="T427" s="662"/>
      <c r="U427" s="662"/>
      <c r="V427" s="662"/>
      <c r="W427" s="662"/>
      <c r="X427" s="662"/>
      <c r="Y427" s="662"/>
    </row>
    <row r="428" spans="1:25" ht="12" customHeight="1">
      <c r="A428" s="660"/>
      <c r="B428" s="661"/>
      <c r="C428" s="660"/>
      <c r="D428" s="660"/>
      <c r="E428" s="660"/>
      <c r="F428" s="660"/>
      <c r="G428" s="660"/>
      <c r="H428" s="660"/>
      <c r="I428" s="660"/>
      <c r="J428" s="660"/>
      <c r="K428" s="660"/>
      <c r="L428" s="660"/>
      <c r="M428" s="660"/>
      <c r="N428" s="660"/>
      <c r="O428" s="660"/>
      <c r="P428" s="662"/>
      <c r="Q428" s="662"/>
      <c r="R428" s="662"/>
      <c r="S428" s="662"/>
      <c r="T428" s="662"/>
      <c r="U428" s="662"/>
      <c r="V428" s="662"/>
      <c r="W428" s="662"/>
      <c r="X428" s="662"/>
      <c r="Y428" s="662"/>
    </row>
    <row r="429" spans="1:25" ht="12" customHeight="1">
      <c r="A429" s="660"/>
      <c r="B429" s="661"/>
      <c r="C429" s="660"/>
      <c r="D429" s="660"/>
      <c r="E429" s="660"/>
      <c r="F429" s="660"/>
      <c r="G429" s="660"/>
      <c r="H429" s="660"/>
      <c r="I429" s="660"/>
      <c r="J429" s="660"/>
      <c r="K429" s="660"/>
      <c r="L429" s="660"/>
      <c r="M429" s="660"/>
      <c r="N429" s="660"/>
      <c r="O429" s="660"/>
      <c r="P429" s="662"/>
      <c r="Q429" s="662"/>
      <c r="R429" s="662"/>
      <c r="S429" s="662"/>
      <c r="T429" s="662"/>
      <c r="U429" s="662"/>
      <c r="V429" s="662"/>
      <c r="W429" s="662"/>
      <c r="X429" s="662"/>
      <c r="Y429" s="662"/>
    </row>
    <row r="430" spans="1:25" ht="12" customHeight="1">
      <c r="A430" s="660"/>
      <c r="B430" s="661"/>
      <c r="C430" s="660"/>
      <c r="D430" s="660"/>
      <c r="E430" s="660"/>
      <c r="F430" s="660"/>
      <c r="G430" s="660"/>
      <c r="H430" s="660"/>
      <c r="I430" s="660"/>
      <c r="J430" s="660"/>
      <c r="K430" s="660"/>
      <c r="L430" s="660"/>
      <c r="M430" s="660"/>
      <c r="N430" s="660"/>
      <c r="O430" s="660"/>
      <c r="P430" s="662"/>
      <c r="Q430" s="662"/>
      <c r="R430" s="662"/>
      <c r="S430" s="662"/>
      <c r="T430" s="662"/>
      <c r="U430" s="662"/>
      <c r="V430" s="662"/>
      <c r="W430" s="662"/>
      <c r="X430" s="662"/>
      <c r="Y430" s="662"/>
    </row>
    <row r="431" spans="1:25" ht="12" customHeight="1">
      <c r="A431" s="660"/>
      <c r="B431" s="661"/>
      <c r="C431" s="660"/>
      <c r="D431" s="660"/>
      <c r="E431" s="660"/>
      <c r="F431" s="660"/>
      <c r="G431" s="660"/>
      <c r="H431" s="660"/>
      <c r="I431" s="660"/>
      <c r="J431" s="660"/>
      <c r="K431" s="660"/>
      <c r="L431" s="660"/>
      <c r="M431" s="660"/>
      <c r="N431" s="660"/>
      <c r="O431" s="660"/>
      <c r="P431" s="662"/>
      <c r="Q431" s="662"/>
      <c r="R431" s="662"/>
      <c r="S431" s="662"/>
      <c r="T431" s="662"/>
      <c r="U431" s="662"/>
      <c r="V431" s="662"/>
      <c r="W431" s="662"/>
      <c r="X431" s="662"/>
      <c r="Y431" s="662"/>
    </row>
    <row r="432" spans="1:25" ht="12" customHeight="1">
      <c r="A432" s="660"/>
      <c r="B432" s="661"/>
      <c r="C432" s="660"/>
      <c r="D432" s="660"/>
      <c r="E432" s="660"/>
      <c r="F432" s="660"/>
      <c r="G432" s="660"/>
      <c r="H432" s="660"/>
      <c r="I432" s="660"/>
      <c r="J432" s="660"/>
      <c r="K432" s="660"/>
      <c r="L432" s="660"/>
      <c r="M432" s="660"/>
      <c r="N432" s="660"/>
      <c r="O432" s="660"/>
      <c r="P432" s="662"/>
      <c r="Q432" s="662"/>
      <c r="R432" s="662"/>
      <c r="S432" s="662"/>
      <c r="T432" s="662"/>
      <c r="U432" s="662"/>
      <c r="V432" s="662"/>
      <c r="W432" s="662"/>
      <c r="X432" s="662"/>
      <c r="Y432" s="662"/>
    </row>
    <row r="433" spans="1:25" ht="12" customHeight="1">
      <c r="A433" s="660"/>
      <c r="B433" s="661"/>
      <c r="C433" s="660"/>
      <c r="D433" s="660"/>
      <c r="E433" s="660"/>
      <c r="F433" s="660"/>
      <c r="G433" s="660"/>
      <c r="H433" s="660"/>
      <c r="I433" s="660"/>
      <c r="J433" s="660"/>
      <c r="K433" s="660"/>
      <c r="L433" s="660"/>
      <c r="M433" s="660"/>
      <c r="N433" s="660"/>
      <c r="O433" s="660"/>
      <c r="P433" s="662"/>
      <c r="Q433" s="662"/>
      <c r="R433" s="662"/>
      <c r="S433" s="662"/>
      <c r="T433" s="662"/>
      <c r="U433" s="662"/>
      <c r="V433" s="662"/>
      <c r="W433" s="662"/>
      <c r="X433" s="662"/>
      <c r="Y433" s="662"/>
    </row>
    <row r="434" spans="1:25" ht="12" customHeight="1">
      <c r="A434" s="660"/>
      <c r="B434" s="661"/>
      <c r="C434" s="660"/>
      <c r="D434" s="660"/>
      <c r="E434" s="660"/>
      <c r="F434" s="660"/>
      <c r="G434" s="660"/>
      <c r="H434" s="660"/>
      <c r="I434" s="660"/>
      <c r="J434" s="660"/>
      <c r="K434" s="660"/>
      <c r="L434" s="660"/>
      <c r="M434" s="660"/>
      <c r="N434" s="660"/>
      <c r="O434" s="660"/>
      <c r="P434" s="662"/>
      <c r="Q434" s="662"/>
      <c r="R434" s="662"/>
      <c r="S434" s="662"/>
      <c r="T434" s="662"/>
      <c r="U434" s="662"/>
      <c r="V434" s="662"/>
      <c r="W434" s="662"/>
      <c r="X434" s="662"/>
      <c r="Y434" s="662"/>
    </row>
    <row r="435" spans="1:25" ht="12" customHeight="1">
      <c r="A435" s="660"/>
      <c r="B435" s="661"/>
      <c r="C435" s="660"/>
      <c r="D435" s="660"/>
      <c r="E435" s="660"/>
      <c r="F435" s="660"/>
      <c r="G435" s="660"/>
      <c r="H435" s="660"/>
      <c r="I435" s="660"/>
      <c r="J435" s="660"/>
      <c r="K435" s="660"/>
      <c r="L435" s="660"/>
      <c r="M435" s="660"/>
      <c r="N435" s="660"/>
      <c r="O435" s="660"/>
      <c r="P435" s="662"/>
      <c r="Q435" s="662"/>
      <c r="R435" s="662"/>
      <c r="S435" s="662"/>
      <c r="T435" s="662"/>
      <c r="U435" s="662"/>
      <c r="V435" s="662"/>
      <c r="W435" s="662"/>
      <c r="X435" s="662"/>
      <c r="Y435" s="662"/>
    </row>
    <row r="436" spans="1:25" ht="12" customHeight="1">
      <c r="A436" s="660"/>
      <c r="B436" s="661"/>
      <c r="C436" s="660"/>
      <c r="D436" s="660"/>
      <c r="E436" s="660"/>
      <c r="F436" s="660"/>
      <c r="G436" s="660"/>
      <c r="H436" s="660"/>
      <c r="I436" s="660"/>
      <c r="J436" s="660"/>
      <c r="K436" s="660"/>
      <c r="L436" s="660"/>
      <c r="M436" s="660"/>
      <c r="N436" s="660"/>
      <c r="O436" s="660"/>
      <c r="P436" s="662"/>
      <c r="Q436" s="662"/>
      <c r="R436" s="662"/>
      <c r="S436" s="662"/>
      <c r="T436" s="662"/>
      <c r="U436" s="662"/>
      <c r="V436" s="662"/>
      <c r="W436" s="662"/>
      <c r="X436" s="662"/>
      <c r="Y436" s="662"/>
    </row>
    <row r="437" spans="1:25" ht="12" customHeight="1">
      <c r="A437" s="660"/>
      <c r="B437" s="661"/>
      <c r="C437" s="660"/>
      <c r="D437" s="660"/>
      <c r="E437" s="660"/>
      <c r="F437" s="660"/>
      <c r="G437" s="660"/>
      <c r="H437" s="660"/>
      <c r="I437" s="660"/>
      <c r="J437" s="660"/>
      <c r="K437" s="660"/>
      <c r="L437" s="660"/>
      <c r="M437" s="660"/>
      <c r="N437" s="660"/>
      <c r="O437" s="660"/>
      <c r="P437" s="662"/>
      <c r="Q437" s="662"/>
      <c r="R437" s="662"/>
      <c r="S437" s="662"/>
      <c r="T437" s="662"/>
      <c r="U437" s="662"/>
      <c r="V437" s="662"/>
      <c r="W437" s="662"/>
      <c r="X437" s="662"/>
      <c r="Y437" s="662"/>
    </row>
    <row r="438" spans="1:25" ht="12" customHeight="1">
      <c r="A438" s="660"/>
      <c r="B438" s="661"/>
      <c r="C438" s="660"/>
      <c r="D438" s="660"/>
      <c r="E438" s="660"/>
      <c r="F438" s="660"/>
      <c r="G438" s="660"/>
      <c r="H438" s="660"/>
      <c r="I438" s="660"/>
      <c r="J438" s="660"/>
      <c r="K438" s="660"/>
      <c r="L438" s="660"/>
      <c r="M438" s="660"/>
      <c r="N438" s="660"/>
      <c r="O438" s="660"/>
      <c r="P438" s="662"/>
      <c r="Q438" s="662"/>
      <c r="R438" s="662"/>
      <c r="S438" s="662"/>
      <c r="T438" s="662"/>
      <c r="U438" s="662"/>
      <c r="V438" s="662"/>
      <c r="W438" s="662"/>
      <c r="X438" s="662"/>
      <c r="Y438" s="662"/>
    </row>
    <row r="439" spans="1:25" ht="12" customHeight="1">
      <c r="A439" s="660"/>
      <c r="B439" s="661"/>
      <c r="C439" s="660"/>
      <c r="D439" s="660"/>
      <c r="E439" s="660"/>
      <c r="F439" s="660"/>
      <c r="G439" s="660"/>
      <c r="H439" s="660"/>
      <c r="I439" s="660"/>
      <c r="J439" s="660"/>
      <c r="K439" s="660"/>
      <c r="L439" s="660"/>
      <c r="M439" s="660"/>
      <c r="N439" s="660"/>
      <c r="O439" s="660"/>
      <c r="P439" s="662"/>
      <c r="Q439" s="662"/>
      <c r="R439" s="662"/>
      <c r="S439" s="662"/>
      <c r="T439" s="662"/>
      <c r="U439" s="662"/>
      <c r="V439" s="662"/>
      <c r="W439" s="662"/>
      <c r="X439" s="662"/>
      <c r="Y439" s="662"/>
    </row>
    <row r="440" spans="1:25" ht="12" customHeight="1">
      <c r="A440" s="660"/>
      <c r="B440" s="661"/>
      <c r="C440" s="660"/>
      <c r="D440" s="660"/>
      <c r="E440" s="660"/>
      <c r="F440" s="660"/>
      <c r="G440" s="660"/>
      <c r="H440" s="660"/>
      <c r="I440" s="660"/>
      <c r="J440" s="660"/>
      <c r="K440" s="660"/>
      <c r="L440" s="660"/>
      <c r="M440" s="660"/>
      <c r="N440" s="660"/>
      <c r="O440" s="660"/>
      <c r="P440" s="662"/>
      <c r="Q440" s="662"/>
      <c r="R440" s="662"/>
      <c r="S440" s="662"/>
      <c r="T440" s="662"/>
      <c r="U440" s="662"/>
      <c r="V440" s="662"/>
      <c r="W440" s="662"/>
      <c r="X440" s="662"/>
      <c r="Y440" s="662"/>
    </row>
    <row r="441" spans="1:25" ht="12" customHeight="1">
      <c r="A441" s="660"/>
      <c r="B441" s="661"/>
      <c r="C441" s="660"/>
      <c r="D441" s="660"/>
      <c r="E441" s="660"/>
      <c r="F441" s="660"/>
      <c r="G441" s="660"/>
      <c r="H441" s="660"/>
      <c r="I441" s="660"/>
      <c r="J441" s="660"/>
      <c r="K441" s="660"/>
      <c r="L441" s="660"/>
      <c r="M441" s="660"/>
      <c r="N441" s="660"/>
      <c r="O441" s="660"/>
      <c r="P441" s="662"/>
      <c r="Q441" s="662"/>
      <c r="R441" s="662"/>
      <c r="S441" s="662"/>
      <c r="T441" s="662"/>
      <c r="U441" s="662"/>
      <c r="V441" s="662"/>
      <c r="W441" s="662"/>
      <c r="X441" s="662"/>
      <c r="Y441" s="662"/>
    </row>
    <row r="442" spans="1:25" ht="12" customHeight="1">
      <c r="A442" s="660"/>
      <c r="B442" s="661"/>
      <c r="C442" s="660"/>
      <c r="D442" s="660"/>
      <c r="E442" s="660"/>
      <c r="F442" s="660"/>
      <c r="G442" s="660"/>
      <c r="H442" s="660"/>
      <c r="I442" s="660"/>
      <c r="J442" s="660"/>
      <c r="K442" s="660"/>
      <c r="L442" s="660"/>
      <c r="M442" s="660"/>
      <c r="N442" s="660"/>
      <c r="O442" s="660"/>
      <c r="P442" s="662"/>
      <c r="Q442" s="662"/>
      <c r="R442" s="662"/>
      <c r="S442" s="662"/>
      <c r="T442" s="662"/>
      <c r="U442" s="662"/>
      <c r="V442" s="662"/>
      <c r="W442" s="662"/>
      <c r="X442" s="662"/>
      <c r="Y442" s="662"/>
    </row>
    <row r="443" spans="1:25" ht="12" customHeight="1">
      <c r="A443" s="660"/>
      <c r="B443" s="661"/>
      <c r="C443" s="660"/>
      <c r="D443" s="660"/>
      <c r="E443" s="660"/>
      <c r="F443" s="660"/>
      <c r="G443" s="660"/>
      <c r="H443" s="660"/>
      <c r="I443" s="660"/>
      <c r="J443" s="660"/>
      <c r="K443" s="660"/>
      <c r="L443" s="660"/>
      <c r="M443" s="660"/>
      <c r="N443" s="660"/>
      <c r="O443" s="660"/>
      <c r="P443" s="662"/>
      <c r="Q443" s="662"/>
      <c r="R443" s="662"/>
      <c r="S443" s="662"/>
      <c r="T443" s="662"/>
      <c r="U443" s="662"/>
      <c r="V443" s="662"/>
      <c r="W443" s="662"/>
      <c r="X443" s="662"/>
      <c r="Y443" s="662"/>
    </row>
    <row r="444" spans="1:25" ht="12" customHeight="1">
      <c r="A444" s="660"/>
      <c r="B444" s="661"/>
      <c r="C444" s="660"/>
      <c r="D444" s="660"/>
      <c r="E444" s="660"/>
      <c r="F444" s="660"/>
      <c r="G444" s="660"/>
      <c r="H444" s="660"/>
      <c r="I444" s="660"/>
      <c r="J444" s="660"/>
      <c r="K444" s="660"/>
      <c r="L444" s="660"/>
      <c r="M444" s="660"/>
      <c r="N444" s="660"/>
      <c r="O444" s="660"/>
      <c r="P444" s="662"/>
      <c r="Q444" s="662"/>
      <c r="R444" s="662"/>
      <c r="S444" s="662"/>
      <c r="T444" s="662"/>
      <c r="U444" s="662"/>
      <c r="V444" s="662"/>
      <c r="W444" s="662"/>
      <c r="X444" s="662"/>
      <c r="Y444" s="662"/>
    </row>
    <row r="445" spans="1:25" ht="12" customHeight="1">
      <c r="A445" s="660"/>
      <c r="B445" s="661"/>
      <c r="C445" s="660"/>
      <c r="D445" s="660"/>
      <c r="E445" s="660"/>
      <c r="F445" s="660"/>
      <c r="G445" s="660"/>
      <c r="H445" s="660"/>
      <c r="I445" s="660"/>
      <c r="J445" s="660"/>
      <c r="K445" s="660"/>
      <c r="L445" s="660"/>
      <c r="M445" s="660"/>
      <c r="N445" s="660"/>
      <c r="O445" s="660"/>
      <c r="P445" s="662"/>
      <c r="Q445" s="662"/>
      <c r="R445" s="662"/>
      <c r="S445" s="662"/>
      <c r="T445" s="662"/>
      <c r="U445" s="662"/>
      <c r="V445" s="662"/>
      <c r="W445" s="662"/>
      <c r="X445" s="662"/>
      <c r="Y445" s="662"/>
    </row>
    <row r="446" spans="1:25" ht="12" customHeight="1">
      <c r="A446" s="660"/>
      <c r="B446" s="661"/>
      <c r="C446" s="660"/>
      <c r="D446" s="660"/>
      <c r="E446" s="660"/>
      <c r="F446" s="660"/>
      <c r="G446" s="660"/>
      <c r="H446" s="660"/>
      <c r="I446" s="660"/>
      <c r="J446" s="660"/>
      <c r="K446" s="660"/>
      <c r="L446" s="660"/>
      <c r="M446" s="660"/>
      <c r="N446" s="660"/>
      <c r="O446" s="660"/>
      <c r="P446" s="662"/>
      <c r="Q446" s="662"/>
      <c r="R446" s="662"/>
      <c r="S446" s="662"/>
      <c r="T446" s="662"/>
      <c r="U446" s="662"/>
      <c r="V446" s="662"/>
      <c r="W446" s="662"/>
      <c r="X446" s="662"/>
      <c r="Y446" s="662"/>
    </row>
    <row r="447" spans="1:25" ht="12" customHeight="1">
      <c r="A447" s="660"/>
      <c r="B447" s="661"/>
      <c r="C447" s="660"/>
      <c r="D447" s="660"/>
      <c r="E447" s="660"/>
      <c r="F447" s="660"/>
      <c r="G447" s="660"/>
      <c r="H447" s="660"/>
      <c r="I447" s="660"/>
      <c r="J447" s="660"/>
      <c r="K447" s="660"/>
      <c r="L447" s="660"/>
      <c r="M447" s="660"/>
      <c r="N447" s="660"/>
      <c r="O447" s="660"/>
      <c r="P447" s="662"/>
      <c r="Q447" s="662"/>
      <c r="R447" s="662"/>
      <c r="S447" s="662"/>
      <c r="T447" s="662"/>
      <c r="U447" s="662"/>
      <c r="V447" s="662"/>
      <c r="W447" s="662"/>
      <c r="X447" s="662"/>
      <c r="Y447" s="662"/>
    </row>
    <row r="448" spans="1:25" ht="12" customHeight="1">
      <c r="A448" s="660"/>
      <c r="B448" s="661"/>
      <c r="C448" s="660"/>
      <c r="D448" s="660"/>
      <c r="E448" s="660"/>
      <c r="F448" s="660"/>
      <c r="G448" s="660"/>
      <c r="H448" s="660"/>
      <c r="I448" s="660"/>
      <c r="J448" s="660"/>
      <c r="K448" s="660"/>
      <c r="L448" s="660"/>
      <c r="M448" s="660"/>
      <c r="N448" s="660"/>
      <c r="O448" s="660"/>
      <c r="P448" s="662"/>
      <c r="Q448" s="662"/>
      <c r="R448" s="662"/>
      <c r="S448" s="662"/>
      <c r="T448" s="662"/>
      <c r="U448" s="662"/>
      <c r="V448" s="662"/>
      <c r="W448" s="662"/>
      <c r="X448" s="662"/>
      <c r="Y448" s="662"/>
    </row>
    <row r="449" spans="1:25" ht="12" customHeight="1">
      <c r="A449" s="660"/>
      <c r="B449" s="661"/>
      <c r="C449" s="660"/>
      <c r="D449" s="660"/>
      <c r="E449" s="660"/>
      <c r="F449" s="660"/>
      <c r="G449" s="660"/>
      <c r="H449" s="660"/>
      <c r="I449" s="660"/>
      <c r="J449" s="660"/>
      <c r="K449" s="660"/>
      <c r="L449" s="660"/>
      <c r="M449" s="660"/>
      <c r="N449" s="660"/>
      <c r="O449" s="660"/>
      <c r="P449" s="662"/>
      <c r="Q449" s="662"/>
      <c r="R449" s="662"/>
      <c r="S449" s="662"/>
      <c r="T449" s="662"/>
      <c r="U449" s="662"/>
      <c r="V449" s="662"/>
      <c r="W449" s="662"/>
      <c r="X449" s="662"/>
      <c r="Y449" s="662"/>
    </row>
    <row r="450" spans="1:25" ht="12" customHeight="1">
      <c r="A450" s="660"/>
      <c r="B450" s="661"/>
      <c r="C450" s="660"/>
      <c r="D450" s="660"/>
      <c r="E450" s="660"/>
      <c r="F450" s="660"/>
      <c r="G450" s="660"/>
      <c r="H450" s="660"/>
      <c r="I450" s="660"/>
      <c r="J450" s="660"/>
      <c r="K450" s="660"/>
      <c r="L450" s="660"/>
      <c r="M450" s="660"/>
      <c r="N450" s="660"/>
      <c r="O450" s="660"/>
      <c r="P450" s="662"/>
      <c r="Q450" s="662"/>
      <c r="R450" s="662"/>
      <c r="S450" s="662"/>
      <c r="T450" s="662"/>
      <c r="U450" s="662"/>
      <c r="V450" s="662"/>
      <c r="W450" s="662"/>
      <c r="X450" s="662"/>
      <c r="Y450" s="662"/>
    </row>
    <row r="451" spans="1:25" ht="12" customHeight="1">
      <c r="A451" s="660"/>
      <c r="B451" s="661"/>
      <c r="C451" s="660"/>
      <c r="D451" s="660"/>
      <c r="E451" s="660"/>
      <c r="F451" s="660"/>
      <c r="G451" s="660"/>
      <c r="H451" s="660"/>
      <c r="I451" s="660"/>
      <c r="J451" s="660"/>
      <c r="K451" s="660"/>
      <c r="L451" s="660"/>
      <c r="M451" s="660"/>
      <c r="N451" s="660"/>
      <c r="O451" s="660"/>
      <c r="P451" s="662"/>
      <c r="Q451" s="662"/>
      <c r="R451" s="662"/>
      <c r="S451" s="662"/>
      <c r="T451" s="662"/>
      <c r="U451" s="662"/>
      <c r="V451" s="662"/>
      <c r="W451" s="662"/>
      <c r="X451" s="662"/>
      <c r="Y451" s="662"/>
    </row>
    <row r="452" spans="1:25" ht="12" customHeight="1">
      <c r="A452" s="660"/>
      <c r="B452" s="661"/>
      <c r="C452" s="660"/>
      <c r="D452" s="660"/>
      <c r="E452" s="660"/>
      <c r="F452" s="660"/>
      <c r="G452" s="660"/>
      <c r="H452" s="660"/>
      <c r="I452" s="660"/>
      <c r="J452" s="660"/>
      <c r="K452" s="660"/>
      <c r="L452" s="660"/>
      <c r="M452" s="660"/>
      <c r="N452" s="660"/>
      <c r="O452" s="660"/>
      <c r="P452" s="662"/>
      <c r="Q452" s="662"/>
      <c r="R452" s="662"/>
      <c r="S452" s="662"/>
      <c r="T452" s="662"/>
      <c r="U452" s="662"/>
      <c r="V452" s="662"/>
      <c r="W452" s="662"/>
      <c r="X452" s="662"/>
      <c r="Y452" s="662"/>
    </row>
    <row r="453" spans="1:25" ht="12" customHeight="1">
      <c r="A453" s="660"/>
      <c r="B453" s="661"/>
      <c r="C453" s="660"/>
      <c r="D453" s="660"/>
      <c r="E453" s="660"/>
      <c r="F453" s="660"/>
      <c r="G453" s="660"/>
      <c r="H453" s="660"/>
      <c r="I453" s="660"/>
      <c r="J453" s="660"/>
      <c r="K453" s="660"/>
      <c r="L453" s="660"/>
      <c r="M453" s="660"/>
      <c r="N453" s="660"/>
      <c r="O453" s="660"/>
      <c r="P453" s="662"/>
      <c r="Q453" s="662"/>
      <c r="R453" s="662"/>
      <c r="S453" s="662"/>
      <c r="T453" s="662"/>
      <c r="U453" s="662"/>
      <c r="V453" s="662"/>
      <c r="W453" s="662"/>
      <c r="X453" s="662"/>
      <c r="Y453" s="662"/>
    </row>
    <row r="454" spans="1:25" ht="12" customHeight="1">
      <c r="A454" s="660"/>
      <c r="B454" s="661"/>
      <c r="C454" s="660"/>
      <c r="D454" s="660"/>
      <c r="E454" s="660"/>
      <c r="F454" s="660"/>
      <c r="G454" s="660"/>
      <c r="H454" s="660"/>
      <c r="I454" s="660"/>
      <c r="J454" s="660"/>
      <c r="K454" s="660"/>
      <c r="L454" s="660"/>
      <c r="M454" s="660"/>
      <c r="N454" s="660"/>
      <c r="O454" s="660"/>
      <c r="P454" s="662"/>
      <c r="Q454" s="662"/>
      <c r="R454" s="662"/>
      <c r="S454" s="662"/>
      <c r="T454" s="662"/>
      <c r="U454" s="662"/>
      <c r="V454" s="662"/>
      <c r="W454" s="662"/>
      <c r="X454" s="662"/>
      <c r="Y454" s="662"/>
    </row>
    <row r="455" spans="1:25" ht="12" customHeight="1">
      <c r="A455" s="660"/>
      <c r="B455" s="661"/>
      <c r="C455" s="660"/>
      <c r="D455" s="660"/>
      <c r="E455" s="660"/>
      <c r="F455" s="660"/>
      <c r="G455" s="660"/>
      <c r="H455" s="660"/>
      <c r="I455" s="660"/>
      <c r="J455" s="660"/>
      <c r="K455" s="660"/>
      <c r="L455" s="660"/>
      <c r="M455" s="660"/>
      <c r="N455" s="660"/>
      <c r="O455" s="660"/>
      <c r="P455" s="662"/>
      <c r="Q455" s="662"/>
      <c r="R455" s="662"/>
      <c r="S455" s="662"/>
      <c r="T455" s="662"/>
      <c r="U455" s="662"/>
      <c r="V455" s="662"/>
      <c r="W455" s="662"/>
      <c r="X455" s="662"/>
      <c r="Y455" s="662"/>
    </row>
    <row r="456" spans="1:25" ht="12" customHeight="1">
      <c r="A456" s="660"/>
      <c r="B456" s="661"/>
      <c r="C456" s="660"/>
      <c r="D456" s="660"/>
      <c r="E456" s="660"/>
      <c r="F456" s="660"/>
      <c r="G456" s="660"/>
      <c r="H456" s="660"/>
      <c r="I456" s="660"/>
      <c r="J456" s="660"/>
      <c r="K456" s="660"/>
      <c r="L456" s="660"/>
      <c r="M456" s="660"/>
      <c r="N456" s="660"/>
      <c r="O456" s="660"/>
      <c r="P456" s="662"/>
      <c r="Q456" s="662"/>
      <c r="R456" s="662"/>
      <c r="S456" s="662"/>
      <c r="T456" s="662"/>
      <c r="U456" s="662"/>
      <c r="V456" s="662"/>
      <c r="W456" s="662"/>
      <c r="X456" s="662"/>
      <c r="Y456" s="662"/>
    </row>
    <row r="457" spans="1:25" ht="12" customHeight="1">
      <c r="A457" s="660"/>
      <c r="B457" s="661"/>
      <c r="C457" s="660"/>
      <c r="D457" s="660"/>
      <c r="E457" s="660"/>
      <c r="F457" s="660"/>
      <c r="G457" s="660"/>
      <c r="H457" s="660"/>
      <c r="I457" s="660"/>
      <c r="J457" s="660"/>
      <c r="K457" s="660"/>
      <c r="L457" s="660"/>
      <c r="M457" s="660"/>
      <c r="N457" s="660"/>
      <c r="O457" s="660"/>
      <c r="P457" s="662"/>
      <c r="Q457" s="662"/>
      <c r="R457" s="662"/>
      <c r="S457" s="662"/>
      <c r="T457" s="662"/>
      <c r="U457" s="662"/>
      <c r="V457" s="662"/>
      <c r="W457" s="662"/>
      <c r="X457" s="662"/>
      <c r="Y457" s="662"/>
    </row>
    <row r="458" spans="1:25" ht="12" customHeight="1">
      <c r="A458" s="660"/>
      <c r="B458" s="661"/>
      <c r="C458" s="660"/>
      <c r="D458" s="660"/>
      <c r="E458" s="660"/>
      <c r="F458" s="660"/>
      <c r="G458" s="660"/>
      <c r="H458" s="660"/>
      <c r="I458" s="660"/>
      <c r="J458" s="660"/>
      <c r="K458" s="660"/>
      <c r="L458" s="660"/>
      <c r="M458" s="660"/>
      <c r="N458" s="660"/>
      <c r="O458" s="660"/>
      <c r="P458" s="662"/>
      <c r="Q458" s="662"/>
      <c r="R458" s="662"/>
      <c r="S458" s="662"/>
      <c r="T458" s="662"/>
      <c r="U458" s="662"/>
      <c r="V458" s="662"/>
      <c r="W458" s="662"/>
      <c r="X458" s="662"/>
      <c r="Y458" s="662"/>
    </row>
    <row r="459" spans="1:25" ht="12" customHeight="1">
      <c r="A459" s="660"/>
      <c r="B459" s="661"/>
      <c r="C459" s="660"/>
      <c r="D459" s="660"/>
      <c r="E459" s="660"/>
      <c r="F459" s="660"/>
      <c r="G459" s="660"/>
      <c r="H459" s="660"/>
      <c r="I459" s="660"/>
      <c r="J459" s="660"/>
      <c r="K459" s="660"/>
      <c r="L459" s="660"/>
      <c r="M459" s="660"/>
      <c r="N459" s="660"/>
      <c r="O459" s="660"/>
      <c r="P459" s="662"/>
      <c r="Q459" s="662"/>
      <c r="R459" s="662"/>
      <c r="S459" s="662"/>
      <c r="T459" s="662"/>
      <c r="U459" s="662"/>
      <c r="V459" s="662"/>
      <c r="W459" s="662"/>
      <c r="X459" s="662"/>
      <c r="Y459" s="662"/>
    </row>
    <row r="460" spans="1:25" ht="12" customHeight="1">
      <c r="A460" s="660"/>
      <c r="B460" s="661"/>
      <c r="C460" s="660"/>
      <c r="D460" s="660"/>
      <c r="E460" s="660"/>
      <c r="F460" s="660"/>
      <c r="G460" s="660"/>
      <c r="H460" s="660"/>
      <c r="I460" s="660"/>
      <c r="J460" s="660"/>
      <c r="K460" s="660"/>
      <c r="L460" s="660"/>
      <c r="M460" s="660"/>
      <c r="N460" s="660"/>
      <c r="O460" s="660"/>
      <c r="P460" s="662"/>
      <c r="Q460" s="662"/>
      <c r="R460" s="662"/>
      <c r="S460" s="662"/>
      <c r="T460" s="662"/>
      <c r="U460" s="662"/>
      <c r="V460" s="662"/>
      <c r="W460" s="662"/>
      <c r="X460" s="662"/>
      <c r="Y460" s="662"/>
    </row>
    <row r="461" spans="1:25" ht="12" customHeight="1">
      <c r="A461" s="660"/>
      <c r="B461" s="661"/>
      <c r="C461" s="660"/>
      <c r="D461" s="660"/>
      <c r="E461" s="660"/>
      <c r="F461" s="660"/>
      <c r="G461" s="660"/>
      <c r="H461" s="660"/>
      <c r="I461" s="660"/>
      <c r="J461" s="660"/>
      <c r="K461" s="660"/>
      <c r="L461" s="660"/>
      <c r="M461" s="660"/>
      <c r="N461" s="660"/>
      <c r="O461" s="660"/>
      <c r="P461" s="662"/>
      <c r="Q461" s="662"/>
      <c r="R461" s="662"/>
      <c r="S461" s="662"/>
      <c r="T461" s="662"/>
      <c r="U461" s="662"/>
      <c r="V461" s="662"/>
      <c r="W461" s="662"/>
      <c r="X461" s="662"/>
      <c r="Y461" s="662"/>
    </row>
    <row r="462" spans="1:25" ht="12" customHeight="1">
      <c r="A462" s="660"/>
      <c r="B462" s="661"/>
      <c r="C462" s="660"/>
      <c r="D462" s="660"/>
      <c r="E462" s="660"/>
      <c r="F462" s="660"/>
      <c r="G462" s="660"/>
      <c r="H462" s="660"/>
      <c r="I462" s="660"/>
      <c r="J462" s="660"/>
      <c r="K462" s="660"/>
      <c r="L462" s="660"/>
      <c r="M462" s="660"/>
      <c r="N462" s="660"/>
      <c r="O462" s="660"/>
      <c r="P462" s="662"/>
      <c r="Q462" s="662"/>
      <c r="R462" s="662"/>
      <c r="S462" s="662"/>
      <c r="T462" s="662"/>
      <c r="U462" s="662"/>
      <c r="V462" s="662"/>
      <c r="W462" s="662"/>
      <c r="X462" s="662"/>
      <c r="Y462" s="662"/>
    </row>
    <row r="463" spans="1:25" ht="12" customHeight="1">
      <c r="A463" s="660"/>
      <c r="B463" s="661"/>
      <c r="C463" s="660"/>
      <c r="D463" s="660"/>
      <c r="E463" s="660"/>
      <c r="F463" s="660"/>
      <c r="G463" s="660"/>
      <c r="H463" s="660"/>
      <c r="I463" s="660"/>
      <c r="J463" s="660"/>
      <c r="K463" s="660"/>
      <c r="L463" s="660"/>
      <c r="M463" s="660"/>
      <c r="N463" s="660"/>
      <c r="O463" s="660"/>
      <c r="P463" s="662"/>
      <c r="Q463" s="662"/>
      <c r="R463" s="662"/>
      <c r="S463" s="662"/>
      <c r="T463" s="662"/>
      <c r="U463" s="662"/>
      <c r="V463" s="662"/>
      <c r="W463" s="662"/>
      <c r="X463" s="662"/>
      <c r="Y463" s="662"/>
    </row>
    <row r="464" spans="1:25" ht="12" customHeight="1">
      <c r="A464" s="660"/>
      <c r="B464" s="661"/>
      <c r="C464" s="660"/>
      <c r="D464" s="660"/>
      <c r="E464" s="660"/>
      <c r="F464" s="660"/>
      <c r="G464" s="660"/>
      <c r="H464" s="660"/>
      <c r="I464" s="660"/>
      <c r="J464" s="660"/>
      <c r="K464" s="660"/>
      <c r="L464" s="660"/>
      <c r="M464" s="660"/>
      <c r="N464" s="660"/>
      <c r="O464" s="660"/>
      <c r="P464" s="662"/>
      <c r="Q464" s="662"/>
      <c r="R464" s="662"/>
      <c r="S464" s="662"/>
      <c r="T464" s="662"/>
      <c r="U464" s="662"/>
      <c r="V464" s="662"/>
      <c r="W464" s="662"/>
      <c r="X464" s="662"/>
      <c r="Y464" s="662"/>
    </row>
    <row r="465" spans="1:25" ht="12" customHeight="1">
      <c r="A465" s="660"/>
      <c r="B465" s="661"/>
      <c r="C465" s="660"/>
      <c r="D465" s="660"/>
      <c r="E465" s="660"/>
      <c r="F465" s="660"/>
      <c r="G465" s="660"/>
      <c r="H465" s="660"/>
      <c r="I465" s="660"/>
      <c r="J465" s="660"/>
      <c r="K465" s="660"/>
      <c r="L465" s="660"/>
      <c r="M465" s="660"/>
      <c r="N465" s="660"/>
      <c r="O465" s="660"/>
      <c r="P465" s="662"/>
      <c r="Q465" s="662"/>
      <c r="R465" s="662"/>
      <c r="S465" s="662"/>
      <c r="T465" s="662"/>
      <c r="U465" s="662"/>
      <c r="V465" s="662"/>
      <c r="W465" s="662"/>
      <c r="X465" s="662"/>
      <c r="Y465" s="662"/>
    </row>
    <row r="466" spans="1:25" ht="12" customHeight="1">
      <c r="A466" s="660"/>
      <c r="B466" s="661"/>
      <c r="C466" s="660"/>
      <c r="D466" s="660"/>
      <c r="E466" s="660"/>
      <c r="F466" s="660"/>
      <c r="G466" s="660"/>
      <c r="H466" s="660"/>
      <c r="I466" s="660"/>
      <c r="J466" s="660"/>
      <c r="K466" s="660"/>
      <c r="L466" s="660"/>
      <c r="M466" s="660"/>
      <c r="N466" s="660"/>
      <c r="O466" s="660"/>
      <c r="P466" s="662"/>
      <c r="Q466" s="662"/>
      <c r="R466" s="662"/>
      <c r="S466" s="662"/>
      <c r="T466" s="662"/>
      <c r="U466" s="662"/>
      <c r="V466" s="662"/>
      <c r="W466" s="662"/>
      <c r="X466" s="662"/>
      <c r="Y466" s="662"/>
    </row>
    <row r="467" spans="1:25" ht="12" customHeight="1">
      <c r="A467" s="660"/>
      <c r="B467" s="661"/>
      <c r="C467" s="660"/>
      <c r="D467" s="660"/>
      <c r="E467" s="660"/>
      <c r="F467" s="660"/>
      <c r="G467" s="660"/>
      <c r="H467" s="660"/>
      <c r="I467" s="660"/>
      <c r="J467" s="660"/>
      <c r="K467" s="660"/>
      <c r="L467" s="660"/>
      <c r="M467" s="660"/>
      <c r="N467" s="660"/>
      <c r="O467" s="660"/>
      <c r="P467" s="662"/>
      <c r="Q467" s="662"/>
      <c r="R467" s="662"/>
      <c r="S467" s="662"/>
      <c r="T467" s="662"/>
      <c r="U467" s="662"/>
      <c r="V467" s="662"/>
      <c r="W467" s="662"/>
      <c r="X467" s="662"/>
      <c r="Y467" s="662"/>
    </row>
    <row r="468" spans="1:25" ht="12" customHeight="1">
      <c r="A468" s="660"/>
      <c r="B468" s="661"/>
      <c r="C468" s="660"/>
      <c r="D468" s="660"/>
      <c r="E468" s="660"/>
      <c r="F468" s="660"/>
      <c r="G468" s="660"/>
      <c r="H468" s="660"/>
      <c r="I468" s="660"/>
      <c r="J468" s="660"/>
      <c r="K468" s="660"/>
      <c r="L468" s="660"/>
      <c r="M468" s="660"/>
      <c r="N468" s="660"/>
      <c r="O468" s="660"/>
      <c r="P468" s="662"/>
      <c r="Q468" s="662"/>
      <c r="R468" s="662"/>
      <c r="S468" s="662"/>
      <c r="T468" s="662"/>
      <c r="U468" s="662"/>
      <c r="V468" s="662"/>
      <c r="W468" s="662"/>
      <c r="X468" s="662"/>
      <c r="Y468" s="662"/>
    </row>
    <row r="469" spans="1:25" ht="12" customHeight="1">
      <c r="A469" s="660"/>
      <c r="B469" s="661"/>
      <c r="C469" s="660"/>
      <c r="D469" s="660"/>
      <c r="E469" s="660"/>
      <c r="F469" s="660"/>
      <c r="G469" s="660"/>
      <c r="H469" s="660"/>
      <c r="I469" s="660"/>
      <c r="J469" s="660"/>
      <c r="K469" s="660"/>
      <c r="L469" s="660"/>
      <c r="M469" s="660"/>
      <c r="N469" s="660"/>
      <c r="O469" s="660"/>
      <c r="P469" s="662"/>
      <c r="Q469" s="662"/>
      <c r="R469" s="662"/>
      <c r="S469" s="662"/>
      <c r="T469" s="662"/>
      <c r="U469" s="662"/>
      <c r="V469" s="662"/>
      <c r="W469" s="662"/>
      <c r="X469" s="662"/>
      <c r="Y469" s="662"/>
    </row>
    <row r="470" spans="1:25" ht="12" customHeight="1">
      <c r="A470" s="660"/>
      <c r="B470" s="661"/>
      <c r="C470" s="660"/>
      <c r="D470" s="660"/>
      <c r="E470" s="660"/>
      <c r="F470" s="660"/>
      <c r="G470" s="660"/>
      <c r="H470" s="660"/>
      <c r="I470" s="660"/>
      <c r="J470" s="660"/>
      <c r="K470" s="660"/>
      <c r="L470" s="660"/>
      <c r="M470" s="660"/>
      <c r="N470" s="660"/>
      <c r="O470" s="660"/>
      <c r="P470" s="662"/>
      <c r="Q470" s="662"/>
      <c r="R470" s="662"/>
      <c r="S470" s="662"/>
      <c r="T470" s="662"/>
      <c r="U470" s="662"/>
      <c r="V470" s="662"/>
      <c r="W470" s="662"/>
      <c r="X470" s="662"/>
      <c r="Y470" s="662"/>
    </row>
    <row r="471" spans="1:25" ht="12" customHeight="1">
      <c r="A471" s="660"/>
      <c r="B471" s="661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2"/>
      <c r="Q471" s="662"/>
      <c r="R471" s="662"/>
      <c r="S471" s="662"/>
      <c r="T471" s="662"/>
      <c r="U471" s="662"/>
      <c r="V471" s="662"/>
      <c r="W471" s="662"/>
      <c r="X471" s="662"/>
      <c r="Y471" s="662"/>
    </row>
    <row r="472" spans="1:25" ht="12" customHeight="1">
      <c r="A472" s="660"/>
      <c r="B472" s="661"/>
      <c r="C472" s="660"/>
      <c r="D472" s="660"/>
      <c r="E472" s="660"/>
      <c r="F472" s="660"/>
      <c r="G472" s="660"/>
      <c r="H472" s="660"/>
      <c r="I472" s="660"/>
      <c r="J472" s="660"/>
      <c r="K472" s="660"/>
      <c r="L472" s="660"/>
      <c r="M472" s="660"/>
      <c r="N472" s="660"/>
      <c r="O472" s="660"/>
      <c r="P472" s="662"/>
      <c r="Q472" s="662"/>
      <c r="R472" s="662"/>
      <c r="S472" s="662"/>
      <c r="T472" s="662"/>
      <c r="U472" s="662"/>
      <c r="V472" s="662"/>
      <c r="W472" s="662"/>
      <c r="X472" s="662"/>
      <c r="Y472" s="662"/>
    </row>
    <row r="473" spans="1:25" ht="12" customHeight="1">
      <c r="A473" s="660"/>
      <c r="B473" s="661"/>
      <c r="C473" s="660"/>
      <c r="D473" s="660"/>
      <c r="E473" s="660"/>
      <c r="F473" s="660"/>
      <c r="G473" s="660"/>
      <c r="H473" s="660"/>
      <c r="I473" s="660"/>
      <c r="J473" s="660"/>
      <c r="K473" s="660"/>
      <c r="L473" s="660"/>
      <c r="M473" s="660"/>
      <c r="N473" s="660"/>
      <c r="O473" s="660"/>
      <c r="P473" s="662"/>
      <c r="Q473" s="662"/>
      <c r="R473" s="662"/>
      <c r="S473" s="662"/>
      <c r="T473" s="662"/>
      <c r="U473" s="662"/>
      <c r="V473" s="662"/>
      <c r="W473" s="662"/>
      <c r="X473" s="662"/>
      <c r="Y473" s="662"/>
    </row>
    <row r="474" spans="1:25" ht="12" customHeight="1">
      <c r="A474" s="660"/>
      <c r="B474" s="661"/>
      <c r="C474" s="660"/>
      <c r="D474" s="660"/>
      <c r="E474" s="660"/>
      <c r="F474" s="660"/>
      <c r="G474" s="660"/>
      <c r="H474" s="660"/>
      <c r="I474" s="660"/>
      <c r="J474" s="660"/>
      <c r="K474" s="660"/>
      <c r="L474" s="660"/>
      <c r="M474" s="660"/>
      <c r="N474" s="660"/>
      <c r="O474" s="660"/>
      <c r="P474" s="662"/>
      <c r="Q474" s="662"/>
      <c r="R474" s="662"/>
      <c r="S474" s="662"/>
      <c r="T474" s="662"/>
      <c r="U474" s="662"/>
      <c r="V474" s="662"/>
      <c r="W474" s="662"/>
      <c r="X474" s="662"/>
      <c r="Y474" s="662"/>
    </row>
    <row r="475" spans="1:25" ht="12" customHeight="1">
      <c r="A475" s="660"/>
      <c r="B475" s="661"/>
      <c r="C475" s="660"/>
      <c r="D475" s="660"/>
      <c r="E475" s="660"/>
      <c r="F475" s="660"/>
      <c r="G475" s="660"/>
      <c r="H475" s="660"/>
      <c r="I475" s="660"/>
      <c r="J475" s="660"/>
      <c r="K475" s="660"/>
      <c r="L475" s="660"/>
      <c r="M475" s="660"/>
      <c r="N475" s="660"/>
      <c r="O475" s="660"/>
      <c r="P475" s="662"/>
      <c r="Q475" s="662"/>
      <c r="R475" s="662"/>
      <c r="S475" s="662"/>
      <c r="T475" s="662"/>
      <c r="U475" s="662"/>
      <c r="V475" s="662"/>
      <c r="W475" s="662"/>
      <c r="X475" s="662"/>
      <c r="Y475" s="662"/>
    </row>
    <row r="476" spans="1:25" ht="12" customHeight="1">
      <c r="A476" s="660"/>
      <c r="B476" s="661"/>
      <c r="C476" s="660"/>
      <c r="D476" s="660"/>
      <c r="E476" s="660"/>
      <c r="F476" s="660"/>
      <c r="G476" s="660"/>
      <c r="H476" s="660"/>
      <c r="I476" s="660"/>
      <c r="J476" s="660"/>
      <c r="K476" s="660"/>
      <c r="L476" s="660"/>
      <c r="M476" s="660"/>
      <c r="N476" s="660"/>
      <c r="O476" s="660"/>
      <c r="P476" s="662"/>
      <c r="Q476" s="662"/>
      <c r="R476" s="662"/>
      <c r="S476" s="662"/>
      <c r="T476" s="662"/>
      <c r="U476" s="662"/>
      <c r="V476" s="662"/>
      <c r="W476" s="662"/>
      <c r="X476" s="662"/>
      <c r="Y476" s="662"/>
    </row>
    <row r="477" spans="1:25" ht="12" customHeight="1">
      <c r="A477" s="660"/>
      <c r="B477" s="661"/>
      <c r="C477" s="660"/>
      <c r="D477" s="660"/>
      <c r="E477" s="660"/>
      <c r="F477" s="660"/>
      <c r="G477" s="660"/>
      <c r="H477" s="660"/>
      <c r="I477" s="660"/>
      <c r="J477" s="660"/>
      <c r="K477" s="660"/>
      <c r="L477" s="660"/>
      <c r="M477" s="660"/>
      <c r="N477" s="660"/>
      <c r="O477" s="660"/>
      <c r="P477" s="662"/>
      <c r="Q477" s="662"/>
      <c r="R477" s="662"/>
      <c r="S477" s="662"/>
      <c r="T477" s="662"/>
      <c r="U477" s="662"/>
      <c r="V477" s="662"/>
      <c r="W477" s="662"/>
      <c r="X477" s="662"/>
      <c r="Y477" s="662"/>
    </row>
    <row r="478" spans="1:25" ht="12" customHeight="1">
      <c r="A478" s="660"/>
      <c r="B478" s="661"/>
      <c r="C478" s="660"/>
      <c r="D478" s="660"/>
      <c r="E478" s="660"/>
      <c r="F478" s="660"/>
      <c r="G478" s="660"/>
      <c r="H478" s="660"/>
      <c r="I478" s="660"/>
      <c r="J478" s="660"/>
      <c r="K478" s="660"/>
      <c r="L478" s="660"/>
      <c r="M478" s="660"/>
      <c r="N478" s="660"/>
      <c r="O478" s="660"/>
      <c r="P478" s="662"/>
      <c r="Q478" s="662"/>
      <c r="R478" s="662"/>
      <c r="S478" s="662"/>
      <c r="T478" s="662"/>
      <c r="U478" s="662"/>
      <c r="V478" s="662"/>
      <c r="W478" s="662"/>
      <c r="X478" s="662"/>
      <c r="Y478" s="662"/>
    </row>
    <row r="479" spans="1:25" ht="12" customHeight="1">
      <c r="A479" s="660"/>
      <c r="B479" s="661"/>
      <c r="C479" s="660"/>
      <c r="D479" s="660"/>
      <c r="E479" s="660"/>
      <c r="F479" s="660"/>
      <c r="G479" s="660"/>
      <c r="H479" s="660"/>
      <c r="I479" s="660"/>
      <c r="J479" s="660"/>
      <c r="K479" s="660"/>
      <c r="L479" s="660"/>
      <c r="M479" s="660"/>
      <c r="N479" s="660"/>
      <c r="O479" s="660"/>
      <c r="P479" s="662"/>
      <c r="Q479" s="662"/>
      <c r="R479" s="662"/>
      <c r="S479" s="662"/>
      <c r="T479" s="662"/>
      <c r="U479" s="662"/>
      <c r="V479" s="662"/>
      <c r="W479" s="662"/>
      <c r="X479" s="662"/>
      <c r="Y479" s="662"/>
    </row>
    <row r="480" spans="1:25" ht="12" customHeight="1">
      <c r="A480" s="660"/>
      <c r="B480" s="661"/>
      <c r="C480" s="660"/>
      <c r="D480" s="660"/>
      <c r="E480" s="660"/>
      <c r="F480" s="660"/>
      <c r="G480" s="660"/>
      <c r="H480" s="660"/>
      <c r="I480" s="660"/>
      <c r="J480" s="660"/>
      <c r="K480" s="660"/>
      <c r="L480" s="660"/>
      <c r="M480" s="660"/>
      <c r="N480" s="660"/>
      <c r="O480" s="660"/>
      <c r="P480" s="662"/>
      <c r="Q480" s="662"/>
      <c r="R480" s="662"/>
      <c r="S480" s="662"/>
      <c r="T480" s="662"/>
      <c r="U480" s="662"/>
      <c r="V480" s="662"/>
      <c r="W480" s="662"/>
      <c r="X480" s="662"/>
      <c r="Y480" s="662"/>
    </row>
    <row r="481" spans="1:25" ht="12" customHeight="1">
      <c r="A481" s="660"/>
      <c r="B481" s="661"/>
      <c r="C481" s="660"/>
      <c r="D481" s="660"/>
      <c r="E481" s="660"/>
      <c r="F481" s="660"/>
      <c r="G481" s="660"/>
      <c r="H481" s="660"/>
      <c r="I481" s="660"/>
      <c r="J481" s="660"/>
      <c r="K481" s="660"/>
      <c r="L481" s="660"/>
      <c r="M481" s="660"/>
      <c r="N481" s="660"/>
      <c r="O481" s="660"/>
      <c r="P481" s="662"/>
      <c r="Q481" s="662"/>
      <c r="R481" s="662"/>
      <c r="S481" s="662"/>
      <c r="T481" s="662"/>
      <c r="U481" s="662"/>
      <c r="V481" s="662"/>
      <c r="W481" s="662"/>
      <c r="X481" s="662"/>
      <c r="Y481" s="662"/>
    </row>
    <row r="482" spans="1:25" ht="12" customHeight="1">
      <c r="A482" s="660"/>
      <c r="B482" s="661"/>
      <c r="C482" s="660"/>
      <c r="D482" s="660"/>
      <c r="E482" s="660"/>
      <c r="F482" s="660"/>
      <c r="G482" s="660"/>
      <c r="H482" s="660"/>
      <c r="I482" s="660"/>
      <c r="J482" s="660"/>
      <c r="K482" s="660"/>
      <c r="L482" s="660"/>
      <c r="M482" s="660"/>
      <c r="N482" s="660"/>
      <c r="O482" s="660"/>
      <c r="P482" s="662"/>
      <c r="Q482" s="662"/>
      <c r="R482" s="662"/>
      <c r="S482" s="662"/>
      <c r="T482" s="662"/>
      <c r="U482" s="662"/>
      <c r="V482" s="662"/>
      <c r="W482" s="662"/>
      <c r="X482" s="662"/>
      <c r="Y482" s="662"/>
    </row>
    <row r="483" spans="1:25" ht="12" customHeight="1">
      <c r="A483" s="660"/>
      <c r="B483" s="661"/>
      <c r="C483" s="660"/>
      <c r="D483" s="660"/>
      <c r="E483" s="660"/>
      <c r="F483" s="660"/>
      <c r="G483" s="660"/>
      <c r="H483" s="660"/>
      <c r="I483" s="660"/>
      <c r="J483" s="660"/>
      <c r="K483" s="660"/>
      <c r="L483" s="660"/>
      <c r="M483" s="660"/>
      <c r="N483" s="660"/>
      <c r="O483" s="660"/>
      <c r="P483" s="662"/>
      <c r="Q483" s="662"/>
      <c r="R483" s="662"/>
      <c r="S483" s="662"/>
      <c r="T483" s="662"/>
      <c r="U483" s="662"/>
      <c r="V483" s="662"/>
      <c r="W483" s="662"/>
      <c r="X483" s="662"/>
      <c r="Y483" s="662"/>
    </row>
    <row r="484" spans="1:25" ht="12" customHeight="1">
      <c r="A484" s="660"/>
      <c r="B484" s="661"/>
      <c r="C484" s="660"/>
      <c r="D484" s="660"/>
      <c r="E484" s="660"/>
      <c r="F484" s="660"/>
      <c r="G484" s="660"/>
      <c r="H484" s="660"/>
      <c r="I484" s="660"/>
      <c r="J484" s="660"/>
      <c r="K484" s="660"/>
      <c r="L484" s="660"/>
      <c r="M484" s="660"/>
      <c r="N484" s="660"/>
      <c r="O484" s="660"/>
      <c r="P484" s="662"/>
      <c r="Q484" s="662"/>
      <c r="R484" s="662"/>
      <c r="S484" s="662"/>
      <c r="T484" s="662"/>
      <c r="U484" s="662"/>
      <c r="V484" s="662"/>
      <c r="W484" s="662"/>
      <c r="X484" s="662"/>
      <c r="Y484" s="662"/>
    </row>
    <row r="485" spans="1:25" ht="12" customHeight="1">
      <c r="A485" s="660"/>
      <c r="B485" s="661"/>
      <c r="C485" s="660"/>
      <c r="D485" s="660"/>
      <c r="E485" s="660"/>
      <c r="F485" s="660"/>
      <c r="G485" s="660"/>
      <c r="H485" s="660"/>
      <c r="I485" s="660"/>
      <c r="J485" s="660"/>
      <c r="K485" s="660"/>
      <c r="L485" s="660"/>
      <c r="M485" s="660"/>
      <c r="N485" s="660"/>
      <c r="O485" s="660"/>
      <c r="P485" s="662"/>
      <c r="Q485" s="662"/>
      <c r="R485" s="662"/>
      <c r="S485" s="662"/>
      <c r="T485" s="662"/>
      <c r="U485" s="662"/>
      <c r="V485" s="662"/>
      <c r="W485" s="662"/>
      <c r="X485" s="662"/>
      <c r="Y485" s="662"/>
    </row>
    <row r="486" spans="1:25" ht="12" customHeight="1">
      <c r="A486" s="660"/>
      <c r="B486" s="661"/>
      <c r="C486" s="660"/>
      <c r="D486" s="660"/>
      <c r="E486" s="660"/>
      <c r="F486" s="660"/>
      <c r="G486" s="660"/>
      <c r="H486" s="660"/>
      <c r="I486" s="660"/>
      <c r="J486" s="660"/>
      <c r="K486" s="660"/>
      <c r="L486" s="660"/>
      <c r="M486" s="660"/>
      <c r="N486" s="660"/>
      <c r="O486" s="660"/>
      <c r="P486" s="662"/>
      <c r="Q486" s="662"/>
      <c r="R486" s="662"/>
      <c r="S486" s="662"/>
      <c r="T486" s="662"/>
      <c r="U486" s="662"/>
      <c r="V486" s="662"/>
      <c r="W486" s="662"/>
      <c r="X486" s="662"/>
      <c r="Y486" s="662"/>
    </row>
    <row r="487" spans="1:25" ht="12" customHeight="1">
      <c r="A487" s="660"/>
      <c r="B487" s="661"/>
      <c r="C487" s="660"/>
      <c r="D487" s="660"/>
      <c r="E487" s="660"/>
      <c r="F487" s="660"/>
      <c r="G487" s="660"/>
      <c r="H487" s="660"/>
      <c r="I487" s="660"/>
      <c r="J487" s="660"/>
      <c r="K487" s="660"/>
      <c r="L487" s="660"/>
      <c r="M487" s="660"/>
      <c r="N487" s="660"/>
      <c r="O487" s="660"/>
      <c r="P487" s="662"/>
      <c r="Q487" s="662"/>
      <c r="R487" s="662"/>
      <c r="S487" s="662"/>
      <c r="T487" s="662"/>
      <c r="U487" s="662"/>
      <c r="V487" s="662"/>
      <c r="W487" s="662"/>
      <c r="X487" s="662"/>
      <c r="Y487" s="662"/>
    </row>
    <row r="488" spans="1:25" ht="12" customHeight="1">
      <c r="A488" s="660"/>
      <c r="B488" s="661"/>
      <c r="C488" s="660"/>
      <c r="D488" s="660"/>
      <c r="E488" s="660"/>
      <c r="F488" s="660"/>
      <c r="G488" s="660"/>
      <c r="H488" s="660"/>
      <c r="I488" s="660"/>
      <c r="J488" s="660"/>
      <c r="K488" s="660"/>
      <c r="L488" s="660"/>
      <c r="M488" s="660"/>
      <c r="N488" s="660"/>
      <c r="O488" s="660"/>
      <c r="P488" s="662"/>
      <c r="Q488" s="662"/>
      <c r="R488" s="662"/>
      <c r="S488" s="662"/>
      <c r="T488" s="662"/>
      <c r="U488" s="662"/>
      <c r="V488" s="662"/>
      <c r="W488" s="662"/>
      <c r="X488" s="662"/>
      <c r="Y488" s="662"/>
    </row>
    <row r="489" spans="1:25" ht="12" customHeight="1">
      <c r="A489" s="660"/>
      <c r="B489" s="661"/>
      <c r="C489" s="660"/>
      <c r="D489" s="660"/>
      <c r="E489" s="660"/>
      <c r="F489" s="660"/>
      <c r="G489" s="660"/>
      <c r="H489" s="660"/>
      <c r="I489" s="660"/>
      <c r="J489" s="660"/>
      <c r="K489" s="660"/>
      <c r="L489" s="660"/>
      <c r="M489" s="660"/>
      <c r="N489" s="660"/>
      <c r="O489" s="660"/>
      <c r="P489" s="662"/>
      <c r="Q489" s="662"/>
      <c r="R489" s="662"/>
      <c r="S489" s="662"/>
      <c r="T489" s="662"/>
      <c r="U489" s="662"/>
      <c r="V489" s="662"/>
      <c r="W489" s="662"/>
      <c r="X489" s="662"/>
      <c r="Y489" s="662"/>
    </row>
    <row r="490" spans="1:25" ht="12" customHeight="1">
      <c r="A490" s="660"/>
      <c r="B490" s="661"/>
      <c r="C490" s="660"/>
      <c r="D490" s="660"/>
      <c r="E490" s="660"/>
      <c r="F490" s="660"/>
      <c r="G490" s="660"/>
      <c r="H490" s="660"/>
      <c r="I490" s="660"/>
      <c r="J490" s="660"/>
      <c r="K490" s="660"/>
      <c r="L490" s="660"/>
      <c r="M490" s="660"/>
      <c r="N490" s="660"/>
      <c r="O490" s="660"/>
      <c r="P490" s="662"/>
      <c r="Q490" s="662"/>
      <c r="R490" s="662"/>
      <c r="S490" s="662"/>
      <c r="T490" s="662"/>
      <c r="U490" s="662"/>
      <c r="V490" s="662"/>
      <c r="W490" s="662"/>
      <c r="X490" s="662"/>
      <c r="Y490" s="662"/>
    </row>
    <row r="491" spans="1:25" ht="12" customHeight="1">
      <c r="A491" s="660"/>
      <c r="B491" s="661"/>
      <c r="C491" s="660"/>
      <c r="D491" s="660"/>
      <c r="E491" s="660"/>
      <c r="F491" s="660"/>
      <c r="G491" s="660"/>
      <c r="H491" s="660"/>
      <c r="I491" s="660"/>
      <c r="J491" s="660"/>
      <c r="K491" s="660"/>
      <c r="L491" s="660"/>
      <c r="M491" s="660"/>
      <c r="N491" s="660"/>
      <c r="O491" s="660"/>
      <c r="P491" s="662"/>
      <c r="Q491" s="662"/>
      <c r="R491" s="662"/>
      <c r="S491" s="662"/>
      <c r="T491" s="662"/>
      <c r="U491" s="662"/>
      <c r="V491" s="662"/>
      <c r="W491" s="662"/>
      <c r="X491" s="662"/>
      <c r="Y491" s="662"/>
    </row>
    <row r="492" spans="1:25" ht="12" customHeight="1">
      <c r="A492" s="660"/>
      <c r="B492" s="661"/>
      <c r="C492" s="660"/>
      <c r="D492" s="660"/>
      <c r="E492" s="660"/>
      <c r="F492" s="660"/>
      <c r="G492" s="660"/>
      <c r="H492" s="660"/>
      <c r="I492" s="660"/>
      <c r="J492" s="660"/>
      <c r="K492" s="660"/>
      <c r="L492" s="660"/>
      <c r="M492" s="660"/>
      <c r="N492" s="660"/>
      <c r="O492" s="660"/>
      <c r="P492" s="662"/>
      <c r="Q492" s="662"/>
      <c r="R492" s="662"/>
      <c r="S492" s="662"/>
      <c r="T492" s="662"/>
      <c r="U492" s="662"/>
      <c r="V492" s="662"/>
      <c r="W492" s="662"/>
      <c r="X492" s="662"/>
      <c r="Y492" s="662"/>
    </row>
    <row r="493" spans="1:25" ht="12" customHeight="1">
      <c r="A493" s="660"/>
      <c r="B493" s="661"/>
      <c r="C493" s="660"/>
      <c r="D493" s="660"/>
      <c r="E493" s="660"/>
      <c r="F493" s="660"/>
      <c r="G493" s="660"/>
      <c r="H493" s="660"/>
      <c r="I493" s="660"/>
      <c r="J493" s="660"/>
      <c r="K493" s="660"/>
      <c r="L493" s="660"/>
      <c r="M493" s="660"/>
      <c r="N493" s="660"/>
      <c r="O493" s="660"/>
      <c r="P493" s="662"/>
      <c r="Q493" s="662"/>
      <c r="R493" s="662"/>
      <c r="S493" s="662"/>
      <c r="T493" s="662"/>
      <c r="U493" s="662"/>
      <c r="V493" s="662"/>
      <c r="W493" s="662"/>
      <c r="X493" s="662"/>
      <c r="Y493" s="662"/>
    </row>
    <row r="494" spans="1:25" ht="12" customHeight="1">
      <c r="A494" s="660"/>
      <c r="B494" s="661"/>
      <c r="C494" s="660"/>
      <c r="D494" s="660"/>
      <c r="E494" s="660"/>
      <c r="F494" s="660"/>
      <c r="G494" s="660"/>
      <c r="H494" s="660"/>
      <c r="I494" s="660"/>
      <c r="J494" s="660"/>
      <c r="K494" s="660"/>
      <c r="L494" s="660"/>
      <c r="M494" s="660"/>
      <c r="N494" s="660"/>
      <c r="O494" s="660"/>
      <c r="P494" s="662"/>
      <c r="Q494" s="662"/>
      <c r="R494" s="662"/>
      <c r="S494" s="662"/>
      <c r="T494" s="662"/>
      <c r="U494" s="662"/>
      <c r="V494" s="662"/>
      <c r="W494" s="662"/>
      <c r="X494" s="662"/>
      <c r="Y494" s="662"/>
    </row>
    <row r="495" spans="1:25" ht="12" customHeight="1">
      <c r="A495" s="660"/>
      <c r="B495" s="661"/>
      <c r="C495" s="660"/>
      <c r="D495" s="660"/>
      <c r="E495" s="660"/>
      <c r="F495" s="660"/>
      <c r="G495" s="660"/>
      <c r="H495" s="660"/>
      <c r="I495" s="660"/>
      <c r="J495" s="660"/>
      <c r="K495" s="660"/>
      <c r="L495" s="660"/>
      <c r="M495" s="660"/>
      <c r="N495" s="660"/>
      <c r="O495" s="660"/>
      <c r="P495" s="662"/>
      <c r="Q495" s="662"/>
      <c r="R495" s="662"/>
      <c r="S495" s="662"/>
      <c r="T495" s="662"/>
      <c r="U495" s="662"/>
      <c r="V495" s="662"/>
      <c r="W495" s="662"/>
      <c r="X495" s="662"/>
      <c r="Y495" s="662"/>
    </row>
    <row r="496" spans="1:25" ht="12" customHeight="1">
      <c r="A496" s="660"/>
      <c r="B496" s="661"/>
      <c r="C496" s="660"/>
      <c r="D496" s="660"/>
      <c r="E496" s="660"/>
      <c r="F496" s="660"/>
      <c r="G496" s="660"/>
      <c r="H496" s="660"/>
      <c r="I496" s="660"/>
      <c r="J496" s="660"/>
      <c r="K496" s="660"/>
      <c r="L496" s="660"/>
      <c r="M496" s="660"/>
      <c r="N496" s="660"/>
      <c r="O496" s="660"/>
      <c r="P496" s="662"/>
      <c r="Q496" s="662"/>
      <c r="R496" s="662"/>
      <c r="S496" s="662"/>
      <c r="T496" s="662"/>
      <c r="U496" s="662"/>
      <c r="V496" s="662"/>
      <c r="W496" s="662"/>
      <c r="X496" s="662"/>
      <c r="Y496" s="662"/>
    </row>
    <row r="497" spans="1:25" ht="12" customHeight="1">
      <c r="A497" s="660"/>
      <c r="B497" s="661"/>
      <c r="C497" s="660"/>
      <c r="D497" s="660"/>
      <c r="E497" s="660"/>
      <c r="F497" s="660"/>
      <c r="G497" s="660"/>
      <c r="H497" s="660"/>
      <c r="I497" s="660"/>
      <c r="J497" s="660"/>
      <c r="K497" s="660"/>
      <c r="L497" s="660"/>
      <c r="M497" s="660"/>
      <c r="N497" s="660"/>
      <c r="O497" s="660"/>
      <c r="P497" s="662"/>
      <c r="Q497" s="662"/>
      <c r="R497" s="662"/>
      <c r="S497" s="662"/>
      <c r="T497" s="662"/>
      <c r="U497" s="662"/>
      <c r="V497" s="662"/>
      <c r="W497" s="662"/>
      <c r="X497" s="662"/>
      <c r="Y497" s="662"/>
    </row>
    <row r="498" spans="1:25" ht="12" customHeight="1">
      <c r="A498" s="660"/>
      <c r="B498" s="661"/>
      <c r="C498" s="660"/>
      <c r="D498" s="660"/>
      <c r="E498" s="660"/>
      <c r="F498" s="660"/>
      <c r="G498" s="660"/>
      <c r="H498" s="660"/>
      <c r="I498" s="660"/>
      <c r="J498" s="660"/>
      <c r="K498" s="660"/>
      <c r="L498" s="660"/>
      <c r="M498" s="660"/>
      <c r="N498" s="660"/>
      <c r="O498" s="660"/>
      <c r="P498" s="662"/>
      <c r="Q498" s="662"/>
      <c r="R498" s="662"/>
      <c r="S498" s="662"/>
      <c r="T498" s="662"/>
      <c r="U498" s="662"/>
      <c r="V498" s="662"/>
      <c r="W498" s="662"/>
      <c r="X498" s="662"/>
      <c r="Y498" s="662"/>
    </row>
    <row r="499" spans="1:25" ht="12" customHeight="1">
      <c r="A499" s="660"/>
      <c r="B499" s="661"/>
      <c r="C499" s="660"/>
      <c r="D499" s="660"/>
      <c r="E499" s="660"/>
      <c r="F499" s="660"/>
      <c r="G499" s="660"/>
      <c r="H499" s="660"/>
      <c r="I499" s="660"/>
      <c r="J499" s="660"/>
      <c r="K499" s="660"/>
      <c r="L499" s="660"/>
      <c r="M499" s="660"/>
      <c r="N499" s="660"/>
      <c r="O499" s="660"/>
      <c r="P499" s="662"/>
      <c r="Q499" s="662"/>
      <c r="R499" s="662"/>
      <c r="S499" s="662"/>
      <c r="T499" s="662"/>
      <c r="U499" s="662"/>
      <c r="V499" s="662"/>
      <c r="W499" s="662"/>
      <c r="X499" s="662"/>
      <c r="Y499" s="662"/>
    </row>
    <row r="500" spans="1:25" ht="12" customHeight="1">
      <c r="A500" s="660"/>
      <c r="B500" s="661"/>
      <c r="C500" s="660"/>
      <c r="D500" s="660"/>
      <c r="E500" s="660"/>
      <c r="F500" s="660"/>
      <c r="G500" s="660"/>
      <c r="H500" s="660"/>
      <c r="I500" s="660"/>
      <c r="J500" s="660"/>
      <c r="K500" s="660"/>
      <c r="L500" s="660"/>
      <c r="M500" s="660"/>
      <c r="N500" s="660"/>
      <c r="O500" s="660"/>
      <c r="P500" s="662"/>
      <c r="Q500" s="662"/>
      <c r="R500" s="662"/>
      <c r="S500" s="662"/>
      <c r="T500" s="662"/>
      <c r="U500" s="662"/>
      <c r="V500" s="662"/>
      <c r="W500" s="662"/>
      <c r="X500" s="662"/>
      <c r="Y500" s="662"/>
    </row>
    <row r="501" spans="1:25" ht="12" customHeight="1">
      <c r="A501" s="660"/>
      <c r="B501" s="661"/>
      <c r="C501" s="660"/>
      <c r="D501" s="660"/>
      <c r="E501" s="660"/>
      <c r="F501" s="660"/>
      <c r="G501" s="660"/>
      <c r="H501" s="660"/>
      <c r="I501" s="660"/>
      <c r="J501" s="660"/>
      <c r="K501" s="660"/>
      <c r="L501" s="660"/>
      <c r="M501" s="660"/>
      <c r="N501" s="660"/>
      <c r="O501" s="660"/>
      <c r="P501" s="662"/>
      <c r="Q501" s="662"/>
      <c r="R501" s="662"/>
      <c r="S501" s="662"/>
      <c r="T501" s="662"/>
      <c r="U501" s="662"/>
      <c r="V501" s="662"/>
      <c r="W501" s="662"/>
      <c r="X501" s="662"/>
      <c r="Y501" s="662"/>
    </row>
    <row r="502" spans="1:25" ht="12" customHeight="1">
      <c r="A502" s="660"/>
      <c r="B502" s="661"/>
      <c r="C502" s="660"/>
      <c r="D502" s="660"/>
      <c r="E502" s="660"/>
      <c r="F502" s="660"/>
      <c r="G502" s="660"/>
      <c r="H502" s="660"/>
      <c r="I502" s="660"/>
      <c r="J502" s="660"/>
      <c r="K502" s="660"/>
      <c r="L502" s="660"/>
      <c r="M502" s="660"/>
      <c r="N502" s="660"/>
      <c r="O502" s="660"/>
      <c r="P502" s="662"/>
      <c r="Q502" s="662"/>
      <c r="R502" s="662"/>
      <c r="S502" s="662"/>
      <c r="T502" s="662"/>
      <c r="U502" s="662"/>
      <c r="V502" s="662"/>
      <c r="W502" s="662"/>
      <c r="X502" s="662"/>
      <c r="Y502" s="662"/>
    </row>
    <row r="503" spans="1:25" ht="12" customHeight="1">
      <c r="A503" s="660"/>
      <c r="B503" s="661"/>
      <c r="C503" s="660"/>
      <c r="D503" s="660"/>
      <c r="E503" s="660"/>
      <c r="F503" s="660"/>
      <c r="G503" s="660"/>
      <c r="H503" s="660"/>
      <c r="I503" s="660"/>
      <c r="J503" s="660"/>
      <c r="K503" s="660"/>
      <c r="L503" s="660"/>
      <c r="M503" s="660"/>
      <c r="N503" s="660"/>
      <c r="O503" s="660"/>
      <c r="P503" s="662"/>
      <c r="Q503" s="662"/>
      <c r="R503" s="662"/>
      <c r="S503" s="662"/>
      <c r="T503" s="662"/>
      <c r="U503" s="662"/>
      <c r="V503" s="662"/>
      <c r="W503" s="662"/>
      <c r="X503" s="662"/>
      <c r="Y503" s="662"/>
    </row>
    <row r="504" spans="1:25" ht="12" customHeight="1">
      <c r="A504" s="660"/>
      <c r="B504" s="661"/>
      <c r="C504" s="660"/>
      <c r="D504" s="660"/>
      <c r="E504" s="660"/>
      <c r="F504" s="660"/>
      <c r="G504" s="660"/>
      <c r="H504" s="660"/>
      <c r="I504" s="660"/>
      <c r="J504" s="660"/>
      <c r="K504" s="660"/>
      <c r="L504" s="660"/>
      <c r="M504" s="660"/>
      <c r="N504" s="660"/>
      <c r="O504" s="660"/>
      <c r="P504" s="662"/>
      <c r="Q504" s="662"/>
      <c r="R504" s="662"/>
      <c r="S504" s="662"/>
      <c r="T504" s="662"/>
      <c r="U504" s="662"/>
      <c r="V504" s="662"/>
      <c r="W504" s="662"/>
      <c r="X504" s="662"/>
      <c r="Y504" s="662"/>
    </row>
    <row r="505" spans="1:25" ht="12" customHeight="1">
      <c r="A505" s="660"/>
      <c r="B505" s="661"/>
      <c r="C505" s="660"/>
      <c r="D505" s="660"/>
      <c r="E505" s="660"/>
      <c r="F505" s="660"/>
      <c r="G505" s="660"/>
      <c r="H505" s="660"/>
      <c r="I505" s="660"/>
      <c r="J505" s="660"/>
      <c r="K505" s="660"/>
      <c r="L505" s="660"/>
      <c r="M505" s="660"/>
      <c r="N505" s="660"/>
      <c r="O505" s="660"/>
      <c r="P505" s="662"/>
      <c r="Q505" s="662"/>
      <c r="R505" s="662"/>
      <c r="S505" s="662"/>
      <c r="T505" s="662"/>
      <c r="U505" s="662"/>
      <c r="V505" s="662"/>
      <c r="W505" s="662"/>
      <c r="X505" s="662"/>
      <c r="Y505" s="662"/>
    </row>
    <row r="506" spans="1:25" ht="12" customHeight="1">
      <c r="A506" s="660"/>
      <c r="B506" s="661"/>
      <c r="C506" s="660"/>
      <c r="D506" s="660"/>
      <c r="E506" s="660"/>
      <c r="F506" s="660"/>
      <c r="G506" s="660"/>
      <c r="H506" s="660"/>
      <c r="I506" s="660"/>
      <c r="J506" s="660"/>
      <c r="K506" s="660"/>
      <c r="L506" s="660"/>
      <c r="M506" s="660"/>
      <c r="N506" s="660"/>
      <c r="O506" s="660"/>
      <c r="P506" s="662"/>
      <c r="Q506" s="662"/>
      <c r="R506" s="662"/>
      <c r="S506" s="662"/>
      <c r="T506" s="662"/>
      <c r="U506" s="662"/>
      <c r="V506" s="662"/>
      <c r="W506" s="662"/>
      <c r="X506" s="662"/>
      <c r="Y506" s="662"/>
    </row>
    <row r="507" spans="1:25" ht="12" customHeight="1">
      <c r="A507" s="660"/>
      <c r="B507" s="661"/>
      <c r="C507" s="660"/>
      <c r="D507" s="660"/>
      <c r="E507" s="660"/>
      <c r="F507" s="660"/>
      <c r="G507" s="660"/>
      <c r="H507" s="660"/>
      <c r="I507" s="660"/>
      <c r="J507" s="660"/>
      <c r="K507" s="660"/>
      <c r="L507" s="660"/>
      <c r="M507" s="660"/>
      <c r="N507" s="660"/>
      <c r="O507" s="660"/>
      <c r="P507" s="662"/>
      <c r="Q507" s="662"/>
      <c r="R507" s="662"/>
      <c r="S507" s="662"/>
      <c r="T507" s="662"/>
      <c r="U507" s="662"/>
      <c r="V507" s="662"/>
      <c r="W507" s="662"/>
      <c r="X507" s="662"/>
      <c r="Y507" s="662"/>
    </row>
    <row r="508" spans="1:25" ht="12" customHeight="1">
      <c r="A508" s="660"/>
      <c r="B508" s="661"/>
      <c r="C508" s="660"/>
      <c r="D508" s="660"/>
      <c r="E508" s="660"/>
      <c r="F508" s="660"/>
      <c r="G508" s="660"/>
      <c r="H508" s="660"/>
      <c r="I508" s="660"/>
      <c r="J508" s="660"/>
      <c r="K508" s="660"/>
      <c r="L508" s="660"/>
      <c r="M508" s="660"/>
      <c r="N508" s="660"/>
      <c r="O508" s="660"/>
      <c r="P508" s="662"/>
      <c r="Q508" s="662"/>
      <c r="R508" s="662"/>
      <c r="S508" s="662"/>
      <c r="T508" s="662"/>
      <c r="U508" s="662"/>
      <c r="V508" s="662"/>
      <c r="W508" s="662"/>
      <c r="X508" s="662"/>
      <c r="Y508" s="662"/>
    </row>
    <row r="509" spans="1:25" ht="12" customHeight="1">
      <c r="A509" s="660"/>
      <c r="B509" s="661"/>
      <c r="C509" s="660"/>
      <c r="D509" s="660"/>
      <c r="E509" s="660"/>
      <c r="F509" s="660"/>
      <c r="G509" s="660"/>
      <c r="H509" s="660"/>
      <c r="I509" s="660"/>
      <c r="J509" s="660"/>
      <c r="K509" s="660"/>
      <c r="L509" s="660"/>
      <c r="M509" s="660"/>
      <c r="N509" s="660"/>
      <c r="O509" s="660"/>
      <c r="P509" s="662"/>
      <c r="Q509" s="662"/>
      <c r="R509" s="662"/>
      <c r="S509" s="662"/>
      <c r="T509" s="662"/>
      <c r="U509" s="662"/>
      <c r="V509" s="662"/>
      <c r="W509" s="662"/>
      <c r="X509" s="662"/>
      <c r="Y509" s="662"/>
    </row>
    <row r="510" spans="1:25" ht="12" customHeight="1">
      <c r="A510" s="660"/>
      <c r="B510" s="661"/>
      <c r="C510" s="660"/>
      <c r="D510" s="660"/>
      <c r="E510" s="660"/>
      <c r="F510" s="660"/>
      <c r="G510" s="660"/>
      <c r="H510" s="660"/>
      <c r="I510" s="660"/>
      <c r="J510" s="660"/>
      <c r="K510" s="660"/>
      <c r="L510" s="660"/>
      <c r="M510" s="660"/>
      <c r="N510" s="660"/>
      <c r="O510" s="660"/>
      <c r="P510" s="662"/>
      <c r="Q510" s="662"/>
      <c r="R510" s="662"/>
      <c r="S510" s="662"/>
      <c r="T510" s="662"/>
      <c r="U510" s="662"/>
      <c r="V510" s="662"/>
      <c r="W510" s="662"/>
      <c r="X510" s="662"/>
      <c r="Y510" s="662"/>
    </row>
    <row r="511" spans="1:25" ht="12" customHeight="1">
      <c r="A511" s="660"/>
      <c r="B511" s="661"/>
      <c r="C511" s="660"/>
      <c r="D511" s="660"/>
      <c r="E511" s="660"/>
      <c r="F511" s="660"/>
      <c r="G511" s="660"/>
      <c r="H511" s="660"/>
      <c r="I511" s="660"/>
      <c r="J511" s="660"/>
      <c r="K511" s="660"/>
      <c r="L511" s="660"/>
      <c r="M511" s="660"/>
      <c r="N511" s="660"/>
      <c r="O511" s="660"/>
      <c r="P511" s="662"/>
      <c r="Q511" s="662"/>
      <c r="R511" s="662"/>
      <c r="S511" s="662"/>
      <c r="T511" s="662"/>
      <c r="U511" s="662"/>
      <c r="V511" s="662"/>
      <c r="W511" s="662"/>
      <c r="X511" s="662"/>
      <c r="Y511" s="662"/>
    </row>
    <row r="512" spans="1:25" ht="12" customHeight="1">
      <c r="A512" s="660"/>
      <c r="B512" s="661"/>
      <c r="C512" s="660"/>
      <c r="D512" s="660"/>
      <c r="E512" s="660"/>
      <c r="F512" s="660"/>
      <c r="G512" s="660"/>
      <c r="H512" s="660"/>
      <c r="I512" s="660"/>
      <c r="J512" s="660"/>
      <c r="K512" s="660"/>
      <c r="L512" s="660"/>
      <c r="M512" s="660"/>
      <c r="N512" s="660"/>
      <c r="O512" s="660"/>
      <c r="P512" s="662"/>
      <c r="Q512" s="662"/>
      <c r="R512" s="662"/>
      <c r="S512" s="662"/>
      <c r="T512" s="662"/>
      <c r="U512" s="662"/>
      <c r="V512" s="662"/>
      <c r="W512" s="662"/>
      <c r="X512" s="662"/>
      <c r="Y512" s="662"/>
    </row>
    <row r="513" spans="1:25" ht="12" customHeight="1">
      <c r="A513" s="660"/>
      <c r="B513" s="661"/>
      <c r="C513" s="660"/>
      <c r="D513" s="660"/>
      <c r="E513" s="660"/>
      <c r="F513" s="660"/>
      <c r="G513" s="660"/>
      <c r="H513" s="660"/>
      <c r="I513" s="660"/>
      <c r="J513" s="660"/>
      <c r="K513" s="660"/>
      <c r="L513" s="660"/>
      <c r="M513" s="660"/>
      <c r="N513" s="660"/>
      <c r="O513" s="660"/>
      <c r="P513" s="662"/>
      <c r="Q513" s="662"/>
      <c r="R513" s="662"/>
      <c r="S513" s="662"/>
      <c r="T513" s="662"/>
      <c r="U513" s="662"/>
      <c r="V513" s="662"/>
      <c r="W513" s="662"/>
      <c r="X513" s="662"/>
      <c r="Y513" s="662"/>
    </row>
    <row r="514" spans="1:25" ht="12" customHeight="1">
      <c r="A514" s="660"/>
      <c r="B514" s="661"/>
      <c r="C514" s="660"/>
      <c r="D514" s="660"/>
      <c r="E514" s="660"/>
      <c r="F514" s="660"/>
      <c r="G514" s="660"/>
      <c r="H514" s="660"/>
      <c r="I514" s="660"/>
      <c r="J514" s="660"/>
      <c r="K514" s="660"/>
      <c r="L514" s="660"/>
      <c r="M514" s="660"/>
      <c r="N514" s="660"/>
      <c r="O514" s="660"/>
      <c r="P514" s="662"/>
      <c r="Q514" s="662"/>
      <c r="R514" s="662"/>
      <c r="S514" s="662"/>
      <c r="T514" s="662"/>
      <c r="U514" s="662"/>
      <c r="V514" s="662"/>
      <c r="W514" s="662"/>
      <c r="X514" s="662"/>
      <c r="Y514" s="662"/>
    </row>
    <row r="515" spans="1:25" ht="12" customHeight="1">
      <c r="A515" s="660"/>
      <c r="B515" s="661"/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2"/>
      <c r="Q515" s="662"/>
      <c r="R515" s="662"/>
      <c r="S515" s="662"/>
      <c r="T515" s="662"/>
      <c r="U515" s="662"/>
      <c r="V515" s="662"/>
      <c r="W515" s="662"/>
      <c r="X515" s="662"/>
      <c r="Y515" s="662"/>
    </row>
    <row r="516" spans="1:25" ht="12" customHeight="1">
      <c r="A516" s="660"/>
      <c r="B516" s="661"/>
      <c r="C516" s="660"/>
      <c r="D516" s="660"/>
      <c r="E516" s="660"/>
      <c r="F516" s="660"/>
      <c r="G516" s="660"/>
      <c r="H516" s="660"/>
      <c r="I516" s="660"/>
      <c r="J516" s="660"/>
      <c r="K516" s="660"/>
      <c r="L516" s="660"/>
      <c r="M516" s="660"/>
      <c r="N516" s="660"/>
      <c r="O516" s="660"/>
      <c r="P516" s="662"/>
      <c r="Q516" s="662"/>
      <c r="R516" s="662"/>
      <c r="S516" s="662"/>
      <c r="T516" s="662"/>
      <c r="U516" s="662"/>
      <c r="V516" s="662"/>
      <c r="W516" s="662"/>
      <c r="X516" s="662"/>
      <c r="Y516" s="662"/>
    </row>
    <row r="517" spans="1:25" ht="12" customHeight="1">
      <c r="A517" s="660"/>
      <c r="B517" s="661"/>
      <c r="C517" s="660"/>
      <c r="D517" s="660"/>
      <c r="E517" s="660"/>
      <c r="F517" s="660"/>
      <c r="G517" s="660"/>
      <c r="H517" s="660"/>
      <c r="I517" s="660"/>
      <c r="J517" s="660"/>
      <c r="K517" s="660"/>
      <c r="L517" s="660"/>
      <c r="M517" s="660"/>
      <c r="N517" s="660"/>
      <c r="O517" s="660"/>
      <c r="P517" s="662"/>
      <c r="Q517" s="662"/>
      <c r="R517" s="662"/>
      <c r="S517" s="662"/>
      <c r="T517" s="662"/>
      <c r="U517" s="662"/>
      <c r="V517" s="662"/>
      <c r="W517" s="662"/>
      <c r="X517" s="662"/>
      <c r="Y517" s="662"/>
    </row>
    <row r="518" spans="1:25" ht="12" customHeight="1">
      <c r="A518" s="660"/>
      <c r="B518" s="661"/>
      <c r="C518" s="660"/>
      <c r="D518" s="660"/>
      <c r="E518" s="660"/>
      <c r="F518" s="660"/>
      <c r="G518" s="660"/>
      <c r="H518" s="660"/>
      <c r="I518" s="660"/>
      <c r="J518" s="660"/>
      <c r="K518" s="660"/>
      <c r="L518" s="660"/>
      <c r="M518" s="660"/>
      <c r="N518" s="660"/>
      <c r="O518" s="660"/>
      <c r="P518" s="662"/>
      <c r="Q518" s="662"/>
      <c r="R518" s="662"/>
      <c r="S518" s="662"/>
      <c r="T518" s="662"/>
      <c r="U518" s="662"/>
      <c r="V518" s="662"/>
      <c r="W518" s="662"/>
      <c r="X518" s="662"/>
      <c r="Y518" s="662"/>
    </row>
    <row r="519" spans="1:25" ht="12" customHeight="1">
      <c r="A519" s="660"/>
      <c r="B519" s="661"/>
      <c r="C519" s="660"/>
      <c r="D519" s="660"/>
      <c r="E519" s="660"/>
      <c r="F519" s="660"/>
      <c r="G519" s="660"/>
      <c r="H519" s="660"/>
      <c r="I519" s="660"/>
      <c r="J519" s="660"/>
      <c r="K519" s="660"/>
      <c r="L519" s="660"/>
      <c r="M519" s="660"/>
      <c r="N519" s="660"/>
      <c r="O519" s="660"/>
      <c r="P519" s="662"/>
      <c r="Q519" s="662"/>
      <c r="R519" s="662"/>
      <c r="S519" s="662"/>
      <c r="T519" s="662"/>
      <c r="U519" s="662"/>
      <c r="V519" s="662"/>
      <c r="W519" s="662"/>
      <c r="X519" s="662"/>
      <c r="Y519" s="662"/>
    </row>
    <row r="520" spans="1:25" ht="12" customHeight="1">
      <c r="A520" s="660"/>
      <c r="B520" s="661"/>
      <c r="C520" s="660"/>
      <c r="D520" s="660"/>
      <c r="E520" s="660"/>
      <c r="F520" s="660"/>
      <c r="G520" s="660"/>
      <c r="H520" s="660"/>
      <c r="I520" s="660"/>
      <c r="J520" s="660"/>
      <c r="K520" s="660"/>
      <c r="L520" s="660"/>
      <c r="M520" s="660"/>
      <c r="N520" s="660"/>
      <c r="O520" s="660"/>
      <c r="P520" s="662"/>
      <c r="Q520" s="662"/>
      <c r="R520" s="662"/>
      <c r="S520" s="662"/>
      <c r="T520" s="662"/>
      <c r="U520" s="662"/>
      <c r="V520" s="662"/>
      <c r="W520" s="662"/>
      <c r="X520" s="662"/>
      <c r="Y520" s="662"/>
    </row>
    <row r="521" spans="1:25" ht="12" customHeight="1">
      <c r="A521" s="660"/>
      <c r="B521" s="661"/>
      <c r="C521" s="660"/>
      <c r="D521" s="660"/>
      <c r="E521" s="660"/>
      <c r="F521" s="660"/>
      <c r="G521" s="660"/>
      <c r="H521" s="660"/>
      <c r="I521" s="660"/>
      <c r="J521" s="660"/>
      <c r="K521" s="660"/>
      <c r="L521" s="660"/>
      <c r="M521" s="660"/>
      <c r="N521" s="660"/>
      <c r="O521" s="660"/>
      <c r="P521" s="662"/>
      <c r="Q521" s="662"/>
      <c r="R521" s="662"/>
      <c r="S521" s="662"/>
      <c r="T521" s="662"/>
      <c r="U521" s="662"/>
      <c r="V521" s="662"/>
      <c r="W521" s="662"/>
      <c r="X521" s="662"/>
      <c r="Y521" s="662"/>
    </row>
    <row r="522" spans="1:25" ht="12" customHeight="1">
      <c r="A522" s="660"/>
      <c r="B522" s="661"/>
      <c r="C522" s="660"/>
      <c r="D522" s="660"/>
      <c r="E522" s="660"/>
      <c r="F522" s="660"/>
      <c r="G522" s="660"/>
      <c r="H522" s="660"/>
      <c r="I522" s="660"/>
      <c r="J522" s="660"/>
      <c r="K522" s="660"/>
      <c r="L522" s="660"/>
      <c r="M522" s="660"/>
      <c r="N522" s="660"/>
      <c r="O522" s="660"/>
      <c r="P522" s="662"/>
      <c r="Q522" s="662"/>
      <c r="R522" s="662"/>
      <c r="S522" s="662"/>
      <c r="T522" s="662"/>
      <c r="U522" s="662"/>
      <c r="V522" s="662"/>
      <c r="W522" s="662"/>
      <c r="X522" s="662"/>
      <c r="Y522" s="662"/>
    </row>
    <row r="523" spans="1:25" ht="12" customHeight="1">
      <c r="A523" s="660"/>
      <c r="B523" s="661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2"/>
      <c r="Q523" s="662"/>
      <c r="R523" s="662"/>
      <c r="S523" s="662"/>
      <c r="T523" s="662"/>
      <c r="U523" s="662"/>
      <c r="V523" s="662"/>
      <c r="W523" s="662"/>
      <c r="X523" s="662"/>
      <c r="Y523" s="662"/>
    </row>
    <row r="524" spans="1:25" ht="12" customHeight="1">
      <c r="A524" s="660"/>
      <c r="B524" s="661"/>
      <c r="C524" s="660"/>
      <c r="D524" s="660"/>
      <c r="E524" s="660"/>
      <c r="F524" s="660"/>
      <c r="G524" s="660"/>
      <c r="H524" s="660"/>
      <c r="I524" s="660"/>
      <c r="J524" s="660"/>
      <c r="K524" s="660"/>
      <c r="L524" s="660"/>
      <c r="M524" s="660"/>
      <c r="N524" s="660"/>
      <c r="O524" s="660"/>
      <c r="P524" s="662"/>
      <c r="Q524" s="662"/>
      <c r="R524" s="662"/>
      <c r="S524" s="662"/>
      <c r="T524" s="662"/>
      <c r="U524" s="662"/>
      <c r="V524" s="662"/>
      <c r="W524" s="662"/>
      <c r="X524" s="662"/>
      <c r="Y524" s="662"/>
    </row>
    <row r="525" spans="1:25" ht="12" customHeight="1">
      <c r="A525" s="660"/>
      <c r="B525" s="661"/>
      <c r="C525" s="660"/>
      <c r="D525" s="660"/>
      <c r="E525" s="660"/>
      <c r="F525" s="660"/>
      <c r="G525" s="660"/>
      <c r="H525" s="660"/>
      <c r="I525" s="660"/>
      <c r="J525" s="660"/>
      <c r="K525" s="660"/>
      <c r="L525" s="660"/>
      <c r="M525" s="660"/>
      <c r="N525" s="660"/>
      <c r="O525" s="660"/>
      <c r="P525" s="662"/>
      <c r="Q525" s="662"/>
      <c r="R525" s="662"/>
      <c r="S525" s="662"/>
      <c r="T525" s="662"/>
      <c r="U525" s="662"/>
      <c r="V525" s="662"/>
      <c r="W525" s="662"/>
      <c r="X525" s="662"/>
      <c r="Y525" s="662"/>
    </row>
    <row r="526" spans="1:25" ht="12" customHeight="1">
      <c r="A526" s="660"/>
      <c r="B526" s="661"/>
      <c r="C526" s="660"/>
      <c r="D526" s="660"/>
      <c r="E526" s="660"/>
      <c r="F526" s="660"/>
      <c r="G526" s="660"/>
      <c r="H526" s="660"/>
      <c r="I526" s="660"/>
      <c r="J526" s="660"/>
      <c r="K526" s="660"/>
      <c r="L526" s="660"/>
      <c r="M526" s="660"/>
      <c r="N526" s="660"/>
      <c r="O526" s="660"/>
      <c r="P526" s="662"/>
      <c r="Q526" s="662"/>
      <c r="R526" s="662"/>
      <c r="S526" s="662"/>
      <c r="T526" s="662"/>
      <c r="U526" s="662"/>
      <c r="V526" s="662"/>
      <c r="W526" s="662"/>
      <c r="X526" s="662"/>
      <c r="Y526" s="662"/>
    </row>
    <row r="527" spans="1:25" ht="12" customHeight="1">
      <c r="A527" s="660"/>
      <c r="B527" s="661"/>
      <c r="C527" s="660"/>
      <c r="D527" s="660"/>
      <c r="E527" s="660"/>
      <c r="F527" s="660"/>
      <c r="G527" s="660"/>
      <c r="H527" s="660"/>
      <c r="I527" s="660"/>
      <c r="J527" s="660"/>
      <c r="K527" s="660"/>
      <c r="L527" s="660"/>
      <c r="M527" s="660"/>
      <c r="N527" s="660"/>
      <c r="O527" s="660"/>
      <c r="P527" s="662"/>
      <c r="Q527" s="662"/>
      <c r="R527" s="662"/>
      <c r="S527" s="662"/>
      <c r="T527" s="662"/>
      <c r="U527" s="662"/>
      <c r="V527" s="662"/>
      <c r="W527" s="662"/>
      <c r="X527" s="662"/>
      <c r="Y527" s="662"/>
    </row>
    <row r="528" spans="1:25" ht="12" customHeight="1">
      <c r="A528" s="660"/>
      <c r="B528" s="661"/>
      <c r="C528" s="660"/>
      <c r="D528" s="660"/>
      <c r="E528" s="660"/>
      <c r="F528" s="660"/>
      <c r="G528" s="660"/>
      <c r="H528" s="660"/>
      <c r="I528" s="660"/>
      <c r="J528" s="660"/>
      <c r="K528" s="660"/>
      <c r="L528" s="660"/>
      <c r="M528" s="660"/>
      <c r="N528" s="660"/>
      <c r="O528" s="660"/>
      <c r="P528" s="662"/>
      <c r="Q528" s="662"/>
      <c r="R528" s="662"/>
      <c r="S528" s="662"/>
      <c r="T528" s="662"/>
      <c r="U528" s="662"/>
      <c r="V528" s="662"/>
      <c r="W528" s="662"/>
      <c r="X528" s="662"/>
      <c r="Y528" s="662"/>
    </row>
    <row r="529" spans="1:25" ht="12" customHeight="1">
      <c r="A529" s="660"/>
      <c r="B529" s="661"/>
      <c r="C529" s="660"/>
      <c r="D529" s="660"/>
      <c r="E529" s="660"/>
      <c r="F529" s="660"/>
      <c r="G529" s="660"/>
      <c r="H529" s="660"/>
      <c r="I529" s="660"/>
      <c r="J529" s="660"/>
      <c r="K529" s="660"/>
      <c r="L529" s="660"/>
      <c r="M529" s="660"/>
      <c r="N529" s="660"/>
      <c r="O529" s="660"/>
      <c r="P529" s="662"/>
      <c r="Q529" s="662"/>
      <c r="R529" s="662"/>
      <c r="S529" s="662"/>
      <c r="T529" s="662"/>
      <c r="U529" s="662"/>
      <c r="V529" s="662"/>
      <c r="W529" s="662"/>
      <c r="X529" s="662"/>
      <c r="Y529" s="662"/>
    </row>
    <row r="530" spans="1:25" ht="12" customHeight="1">
      <c r="A530" s="660"/>
      <c r="B530" s="661"/>
      <c r="C530" s="660"/>
      <c r="D530" s="660"/>
      <c r="E530" s="660"/>
      <c r="F530" s="660"/>
      <c r="G530" s="660"/>
      <c r="H530" s="660"/>
      <c r="I530" s="660"/>
      <c r="J530" s="660"/>
      <c r="K530" s="660"/>
      <c r="L530" s="660"/>
      <c r="M530" s="660"/>
      <c r="N530" s="660"/>
      <c r="O530" s="660"/>
      <c r="P530" s="662"/>
      <c r="Q530" s="662"/>
      <c r="R530" s="662"/>
      <c r="S530" s="662"/>
      <c r="T530" s="662"/>
      <c r="U530" s="662"/>
      <c r="V530" s="662"/>
      <c r="W530" s="662"/>
      <c r="X530" s="662"/>
      <c r="Y530" s="662"/>
    </row>
    <row r="531" spans="1:25" ht="12" customHeight="1">
      <c r="A531" s="660"/>
      <c r="B531" s="661"/>
      <c r="C531" s="660"/>
      <c r="D531" s="660"/>
      <c r="E531" s="660"/>
      <c r="F531" s="660"/>
      <c r="G531" s="660"/>
      <c r="H531" s="660"/>
      <c r="I531" s="660"/>
      <c r="J531" s="660"/>
      <c r="K531" s="660"/>
      <c r="L531" s="660"/>
      <c r="M531" s="660"/>
      <c r="N531" s="660"/>
      <c r="O531" s="660"/>
      <c r="P531" s="662"/>
      <c r="Q531" s="662"/>
      <c r="R531" s="662"/>
      <c r="S531" s="662"/>
      <c r="T531" s="662"/>
      <c r="U531" s="662"/>
      <c r="V531" s="662"/>
      <c r="W531" s="662"/>
      <c r="X531" s="662"/>
      <c r="Y531" s="662"/>
    </row>
    <row r="532" spans="1:25" ht="12" customHeight="1">
      <c r="A532" s="660"/>
      <c r="B532" s="661"/>
      <c r="C532" s="660"/>
      <c r="D532" s="660"/>
      <c r="E532" s="660"/>
      <c r="F532" s="660"/>
      <c r="G532" s="660"/>
      <c r="H532" s="660"/>
      <c r="I532" s="660"/>
      <c r="J532" s="660"/>
      <c r="K532" s="660"/>
      <c r="L532" s="660"/>
      <c r="M532" s="660"/>
      <c r="N532" s="660"/>
      <c r="O532" s="660"/>
      <c r="P532" s="662"/>
      <c r="Q532" s="662"/>
      <c r="R532" s="662"/>
      <c r="S532" s="662"/>
      <c r="T532" s="662"/>
      <c r="U532" s="662"/>
      <c r="V532" s="662"/>
      <c r="W532" s="662"/>
      <c r="X532" s="662"/>
      <c r="Y532" s="662"/>
    </row>
    <row r="533" spans="1:25" ht="12" customHeight="1">
      <c r="A533" s="660"/>
      <c r="B533" s="661"/>
      <c r="C533" s="660"/>
      <c r="D533" s="660"/>
      <c r="E533" s="660"/>
      <c r="F533" s="660"/>
      <c r="G533" s="660"/>
      <c r="H533" s="660"/>
      <c r="I533" s="660"/>
      <c r="J533" s="660"/>
      <c r="K533" s="660"/>
      <c r="L533" s="660"/>
      <c r="M533" s="660"/>
      <c r="N533" s="660"/>
      <c r="O533" s="660"/>
      <c r="P533" s="662"/>
      <c r="Q533" s="662"/>
      <c r="R533" s="662"/>
      <c r="S533" s="662"/>
      <c r="T533" s="662"/>
      <c r="U533" s="662"/>
      <c r="V533" s="662"/>
      <c r="W533" s="662"/>
      <c r="X533" s="662"/>
      <c r="Y533" s="662"/>
    </row>
    <row r="534" spans="1:25" ht="12" customHeight="1">
      <c r="A534" s="660"/>
      <c r="B534" s="661"/>
      <c r="C534" s="660"/>
      <c r="D534" s="660"/>
      <c r="E534" s="660"/>
      <c r="F534" s="660"/>
      <c r="G534" s="660"/>
      <c r="H534" s="660"/>
      <c r="I534" s="660"/>
      <c r="J534" s="660"/>
      <c r="K534" s="660"/>
      <c r="L534" s="660"/>
      <c r="M534" s="660"/>
      <c r="N534" s="660"/>
      <c r="O534" s="660"/>
      <c r="P534" s="662"/>
      <c r="Q534" s="662"/>
      <c r="R534" s="662"/>
      <c r="S534" s="662"/>
      <c r="T534" s="662"/>
      <c r="U534" s="662"/>
      <c r="V534" s="662"/>
      <c r="W534" s="662"/>
      <c r="X534" s="662"/>
      <c r="Y534" s="662"/>
    </row>
    <row r="535" spans="1:25" ht="12" customHeight="1">
      <c r="A535" s="660"/>
      <c r="B535" s="661"/>
      <c r="C535" s="660"/>
      <c r="D535" s="660"/>
      <c r="E535" s="660"/>
      <c r="F535" s="660"/>
      <c r="G535" s="660"/>
      <c r="H535" s="660"/>
      <c r="I535" s="660"/>
      <c r="J535" s="660"/>
      <c r="K535" s="660"/>
      <c r="L535" s="660"/>
      <c r="M535" s="660"/>
      <c r="N535" s="660"/>
      <c r="O535" s="660"/>
      <c r="P535" s="662"/>
      <c r="Q535" s="662"/>
      <c r="R535" s="662"/>
      <c r="S535" s="662"/>
      <c r="T535" s="662"/>
      <c r="U535" s="662"/>
      <c r="V535" s="662"/>
      <c r="W535" s="662"/>
      <c r="X535" s="662"/>
      <c r="Y535" s="662"/>
    </row>
    <row r="536" spans="1:25" ht="12" customHeight="1">
      <c r="A536" s="660"/>
      <c r="B536" s="661"/>
      <c r="C536" s="660"/>
      <c r="D536" s="660"/>
      <c r="E536" s="660"/>
      <c r="F536" s="660"/>
      <c r="G536" s="660"/>
      <c r="H536" s="660"/>
      <c r="I536" s="660"/>
      <c r="J536" s="660"/>
      <c r="K536" s="660"/>
      <c r="L536" s="660"/>
      <c r="M536" s="660"/>
      <c r="N536" s="660"/>
      <c r="O536" s="660"/>
      <c r="P536" s="662"/>
      <c r="Q536" s="662"/>
      <c r="R536" s="662"/>
      <c r="S536" s="662"/>
      <c r="T536" s="662"/>
      <c r="U536" s="662"/>
      <c r="V536" s="662"/>
      <c r="W536" s="662"/>
      <c r="X536" s="662"/>
      <c r="Y536" s="662"/>
    </row>
    <row r="537" spans="1:25" ht="12" customHeight="1">
      <c r="A537" s="660"/>
      <c r="B537" s="661"/>
      <c r="C537" s="660"/>
      <c r="D537" s="660"/>
      <c r="E537" s="660"/>
      <c r="F537" s="660"/>
      <c r="G537" s="660"/>
      <c r="H537" s="660"/>
      <c r="I537" s="660"/>
      <c r="J537" s="660"/>
      <c r="K537" s="660"/>
      <c r="L537" s="660"/>
      <c r="M537" s="660"/>
      <c r="N537" s="660"/>
      <c r="O537" s="660"/>
      <c r="P537" s="662"/>
      <c r="Q537" s="662"/>
      <c r="R537" s="662"/>
      <c r="S537" s="662"/>
      <c r="T537" s="662"/>
      <c r="U537" s="662"/>
      <c r="V537" s="662"/>
      <c r="W537" s="662"/>
      <c r="X537" s="662"/>
      <c r="Y537" s="662"/>
    </row>
    <row r="538" spans="1:25" ht="12" customHeight="1">
      <c r="A538" s="660"/>
      <c r="B538" s="661"/>
      <c r="C538" s="660"/>
      <c r="D538" s="660"/>
      <c r="E538" s="660"/>
      <c r="F538" s="660"/>
      <c r="G538" s="660"/>
      <c r="H538" s="660"/>
      <c r="I538" s="660"/>
      <c r="J538" s="660"/>
      <c r="K538" s="660"/>
      <c r="L538" s="660"/>
      <c r="M538" s="660"/>
      <c r="N538" s="660"/>
      <c r="O538" s="660"/>
      <c r="P538" s="662"/>
      <c r="Q538" s="662"/>
      <c r="R538" s="662"/>
      <c r="S538" s="662"/>
      <c r="T538" s="662"/>
      <c r="U538" s="662"/>
      <c r="V538" s="662"/>
      <c r="W538" s="662"/>
      <c r="X538" s="662"/>
      <c r="Y538" s="662"/>
    </row>
    <row r="539" spans="1:25" ht="12" customHeight="1">
      <c r="A539" s="660"/>
      <c r="B539" s="661"/>
      <c r="C539" s="660"/>
      <c r="D539" s="660"/>
      <c r="E539" s="660"/>
      <c r="F539" s="660"/>
      <c r="G539" s="660"/>
      <c r="H539" s="660"/>
      <c r="I539" s="660"/>
      <c r="J539" s="660"/>
      <c r="K539" s="660"/>
      <c r="L539" s="660"/>
      <c r="M539" s="660"/>
      <c r="N539" s="660"/>
      <c r="O539" s="660"/>
      <c r="P539" s="662"/>
      <c r="Q539" s="662"/>
      <c r="R539" s="662"/>
      <c r="S539" s="662"/>
      <c r="T539" s="662"/>
      <c r="U539" s="662"/>
      <c r="V539" s="662"/>
      <c r="W539" s="662"/>
      <c r="X539" s="662"/>
      <c r="Y539" s="662"/>
    </row>
    <row r="540" spans="1:25" ht="12" customHeight="1">
      <c r="A540" s="660"/>
      <c r="B540" s="661"/>
      <c r="C540" s="660"/>
      <c r="D540" s="660"/>
      <c r="E540" s="660"/>
      <c r="F540" s="660"/>
      <c r="G540" s="660"/>
      <c r="H540" s="660"/>
      <c r="I540" s="660"/>
      <c r="J540" s="660"/>
      <c r="K540" s="660"/>
      <c r="L540" s="660"/>
      <c r="M540" s="660"/>
      <c r="N540" s="660"/>
      <c r="O540" s="660"/>
      <c r="P540" s="662"/>
      <c r="Q540" s="662"/>
      <c r="R540" s="662"/>
      <c r="S540" s="662"/>
      <c r="T540" s="662"/>
      <c r="U540" s="662"/>
      <c r="V540" s="662"/>
      <c r="W540" s="662"/>
      <c r="X540" s="662"/>
      <c r="Y540" s="662"/>
    </row>
    <row r="541" spans="1:25" ht="12" customHeight="1">
      <c r="A541" s="660"/>
      <c r="B541" s="661"/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2"/>
      <c r="Q541" s="662"/>
      <c r="R541" s="662"/>
      <c r="S541" s="662"/>
      <c r="T541" s="662"/>
      <c r="U541" s="662"/>
      <c r="V541" s="662"/>
      <c r="W541" s="662"/>
      <c r="X541" s="662"/>
      <c r="Y541" s="662"/>
    </row>
    <row r="542" spans="1:25" ht="12" customHeight="1">
      <c r="A542" s="660"/>
      <c r="B542" s="661"/>
      <c r="C542" s="660"/>
      <c r="D542" s="660"/>
      <c r="E542" s="660"/>
      <c r="F542" s="660"/>
      <c r="G542" s="660"/>
      <c r="H542" s="660"/>
      <c r="I542" s="660"/>
      <c r="J542" s="660"/>
      <c r="K542" s="660"/>
      <c r="L542" s="660"/>
      <c r="M542" s="660"/>
      <c r="N542" s="660"/>
      <c r="O542" s="660"/>
      <c r="P542" s="662"/>
      <c r="Q542" s="662"/>
      <c r="R542" s="662"/>
      <c r="S542" s="662"/>
      <c r="T542" s="662"/>
      <c r="U542" s="662"/>
      <c r="V542" s="662"/>
      <c r="W542" s="662"/>
      <c r="X542" s="662"/>
      <c r="Y542" s="662"/>
    </row>
    <row r="543" spans="1:25" ht="12" customHeight="1">
      <c r="A543" s="660"/>
      <c r="B543" s="661"/>
      <c r="C543" s="660"/>
      <c r="D543" s="660"/>
      <c r="E543" s="660"/>
      <c r="F543" s="660"/>
      <c r="G543" s="660"/>
      <c r="H543" s="660"/>
      <c r="I543" s="660"/>
      <c r="J543" s="660"/>
      <c r="K543" s="660"/>
      <c r="L543" s="660"/>
      <c r="M543" s="660"/>
      <c r="N543" s="660"/>
      <c r="O543" s="660"/>
      <c r="P543" s="662"/>
      <c r="Q543" s="662"/>
      <c r="R543" s="662"/>
      <c r="S543" s="662"/>
      <c r="T543" s="662"/>
      <c r="U543" s="662"/>
      <c r="V543" s="662"/>
      <c r="W543" s="662"/>
      <c r="X543" s="662"/>
      <c r="Y543" s="662"/>
    </row>
    <row r="544" spans="1:25" ht="12" customHeight="1">
      <c r="A544" s="660"/>
      <c r="B544" s="661"/>
      <c r="C544" s="660"/>
      <c r="D544" s="660"/>
      <c r="E544" s="660"/>
      <c r="F544" s="660"/>
      <c r="G544" s="660"/>
      <c r="H544" s="660"/>
      <c r="I544" s="660"/>
      <c r="J544" s="660"/>
      <c r="K544" s="660"/>
      <c r="L544" s="660"/>
      <c r="M544" s="660"/>
      <c r="N544" s="660"/>
      <c r="O544" s="660"/>
      <c r="P544" s="662"/>
      <c r="Q544" s="662"/>
      <c r="R544" s="662"/>
      <c r="S544" s="662"/>
      <c r="T544" s="662"/>
      <c r="U544" s="662"/>
      <c r="V544" s="662"/>
      <c r="W544" s="662"/>
      <c r="X544" s="662"/>
      <c r="Y544" s="662"/>
    </row>
    <row r="545" spans="1:25" ht="12" customHeight="1">
      <c r="A545" s="660"/>
      <c r="B545" s="661"/>
      <c r="C545" s="660"/>
      <c r="D545" s="660"/>
      <c r="E545" s="660"/>
      <c r="F545" s="660"/>
      <c r="G545" s="660"/>
      <c r="H545" s="660"/>
      <c r="I545" s="660"/>
      <c r="J545" s="660"/>
      <c r="K545" s="660"/>
      <c r="L545" s="660"/>
      <c r="M545" s="660"/>
      <c r="N545" s="660"/>
      <c r="O545" s="660"/>
      <c r="P545" s="662"/>
      <c r="Q545" s="662"/>
      <c r="R545" s="662"/>
      <c r="S545" s="662"/>
      <c r="T545" s="662"/>
      <c r="U545" s="662"/>
      <c r="V545" s="662"/>
      <c r="W545" s="662"/>
      <c r="X545" s="662"/>
      <c r="Y545" s="662"/>
    </row>
    <row r="546" spans="1:25" ht="12" customHeight="1">
      <c r="A546" s="660"/>
      <c r="B546" s="661"/>
      <c r="C546" s="660"/>
      <c r="D546" s="660"/>
      <c r="E546" s="660"/>
      <c r="F546" s="660"/>
      <c r="G546" s="660"/>
      <c r="H546" s="660"/>
      <c r="I546" s="660"/>
      <c r="J546" s="660"/>
      <c r="K546" s="660"/>
      <c r="L546" s="660"/>
      <c r="M546" s="660"/>
      <c r="N546" s="660"/>
      <c r="O546" s="660"/>
      <c r="P546" s="662"/>
      <c r="Q546" s="662"/>
      <c r="R546" s="662"/>
      <c r="S546" s="662"/>
      <c r="T546" s="662"/>
      <c r="U546" s="662"/>
      <c r="V546" s="662"/>
      <c r="W546" s="662"/>
      <c r="X546" s="662"/>
      <c r="Y546" s="662"/>
    </row>
    <row r="547" spans="1:25" ht="12" customHeight="1">
      <c r="A547" s="660"/>
      <c r="B547" s="661"/>
      <c r="C547" s="660"/>
      <c r="D547" s="660"/>
      <c r="E547" s="660"/>
      <c r="F547" s="660"/>
      <c r="G547" s="660"/>
      <c r="H547" s="660"/>
      <c r="I547" s="660"/>
      <c r="J547" s="660"/>
      <c r="K547" s="660"/>
      <c r="L547" s="660"/>
      <c r="M547" s="660"/>
      <c r="N547" s="660"/>
      <c r="O547" s="660"/>
      <c r="P547" s="662"/>
      <c r="Q547" s="662"/>
      <c r="R547" s="662"/>
      <c r="S547" s="662"/>
      <c r="T547" s="662"/>
      <c r="U547" s="662"/>
      <c r="V547" s="662"/>
      <c r="W547" s="662"/>
      <c r="X547" s="662"/>
      <c r="Y547" s="662"/>
    </row>
    <row r="548" spans="1:25" ht="12" customHeight="1">
      <c r="A548" s="660"/>
      <c r="B548" s="661"/>
      <c r="C548" s="660"/>
      <c r="D548" s="660"/>
      <c r="E548" s="660"/>
      <c r="F548" s="660"/>
      <c r="G548" s="660"/>
      <c r="H548" s="660"/>
      <c r="I548" s="660"/>
      <c r="J548" s="660"/>
      <c r="K548" s="660"/>
      <c r="L548" s="660"/>
      <c r="M548" s="660"/>
      <c r="N548" s="660"/>
      <c r="O548" s="660"/>
      <c r="P548" s="662"/>
      <c r="Q548" s="662"/>
      <c r="R548" s="662"/>
      <c r="S548" s="662"/>
      <c r="T548" s="662"/>
      <c r="U548" s="662"/>
      <c r="V548" s="662"/>
      <c r="W548" s="662"/>
      <c r="X548" s="662"/>
      <c r="Y548" s="662"/>
    </row>
    <row r="549" spans="1:25" ht="12" customHeight="1">
      <c r="A549" s="660"/>
      <c r="B549" s="661"/>
      <c r="C549" s="660"/>
      <c r="D549" s="660"/>
      <c r="E549" s="660"/>
      <c r="F549" s="660"/>
      <c r="G549" s="660"/>
      <c r="H549" s="660"/>
      <c r="I549" s="660"/>
      <c r="J549" s="660"/>
      <c r="K549" s="660"/>
      <c r="L549" s="660"/>
      <c r="M549" s="660"/>
      <c r="N549" s="660"/>
      <c r="O549" s="660"/>
      <c r="P549" s="662"/>
      <c r="Q549" s="662"/>
      <c r="R549" s="662"/>
      <c r="S549" s="662"/>
      <c r="T549" s="662"/>
      <c r="U549" s="662"/>
      <c r="V549" s="662"/>
      <c r="W549" s="662"/>
      <c r="X549" s="662"/>
      <c r="Y549" s="662"/>
    </row>
    <row r="550" spans="1:25" ht="12" customHeight="1">
      <c r="A550" s="660"/>
      <c r="B550" s="661"/>
      <c r="C550" s="660"/>
      <c r="D550" s="660"/>
      <c r="E550" s="660"/>
      <c r="F550" s="660"/>
      <c r="G550" s="660"/>
      <c r="H550" s="660"/>
      <c r="I550" s="660"/>
      <c r="J550" s="660"/>
      <c r="K550" s="660"/>
      <c r="L550" s="660"/>
      <c r="M550" s="660"/>
      <c r="N550" s="660"/>
      <c r="O550" s="660"/>
      <c r="P550" s="662"/>
      <c r="Q550" s="662"/>
      <c r="R550" s="662"/>
      <c r="S550" s="662"/>
      <c r="T550" s="662"/>
      <c r="U550" s="662"/>
      <c r="V550" s="662"/>
      <c r="W550" s="662"/>
      <c r="X550" s="662"/>
      <c r="Y550" s="662"/>
    </row>
    <row r="551" spans="1:25" ht="12" customHeight="1">
      <c r="A551" s="660"/>
      <c r="B551" s="661"/>
      <c r="C551" s="660"/>
      <c r="D551" s="660"/>
      <c r="E551" s="660"/>
      <c r="F551" s="660"/>
      <c r="G551" s="660"/>
      <c r="H551" s="660"/>
      <c r="I551" s="660"/>
      <c r="J551" s="660"/>
      <c r="K551" s="660"/>
      <c r="L551" s="660"/>
      <c r="M551" s="660"/>
      <c r="N551" s="660"/>
      <c r="O551" s="660"/>
      <c r="P551" s="662"/>
      <c r="Q551" s="662"/>
      <c r="R551" s="662"/>
      <c r="S551" s="662"/>
      <c r="T551" s="662"/>
      <c r="U551" s="662"/>
      <c r="V551" s="662"/>
      <c r="W551" s="662"/>
      <c r="X551" s="662"/>
      <c r="Y551" s="662"/>
    </row>
    <row r="552" spans="1:25" ht="12" customHeight="1">
      <c r="A552" s="660"/>
      <c r="B552" s="661"/>
      <c r="C552" s="660"/>
      <c r="D552" s="660"/>
      <c r="E552" s="660"/>
      <c r="F552" s="660"/>
      <c r="G552" s="660"/>
      <c r="H552" s="660"/>
      <c r="I552" s="660"/>
      <c r="J552" s="660"/>
      <c r="K552" s="660"/>
      <c r="L552" s="660"/>
      <c r="M552" s="660"/>
      <c r="N552" s="660"/>
      <c r="O552" s="660"/>
      <c r="P552" s="662"/>
      <c r="Q552" s="662"/>
      <c r="R552" s="662"/>
      <c r="S552" s="662"/>
      <c r="T552" s="662"/>
      <c r="U552" s="662"/>
      <c r="V552" s="662"/>
      <c r="W552" s="662"/>
      <c r="X552" s="662"/>
      <c r="Y552" s="662"/>
    </row>
    <row r="553" spans="1:25" ht="12" customHeight="1">
      <c r="A553" s="660"/>
      <c r="B553" s="661"/>
      <c r="C553" s="660"/>
      <c r="D553" s="660"/>
      <c r="E553" s="660"/>
      <c r="F553" s="660"/>
      <c r="G553" s="660"/>
      <c r="H553" s="660"/>
      <c r="I553" s="660"/>
      <c r="J553" s="660"/>
      <c r="K553" s="660"/>
      <c r="L553" s="660"/>
      <c r="M553" s="660"/>
      <c r="N553" s="660"/>
      <c r="O553" s="660"/>
      <c r="P553" s="662"/>
      <c r="Q553" s="662"/>
      <c r="R553" s="662"/>
      <c r="S553" s="662"/>
      <c r="T553" s="662"/>
      <c r="U553" s="662"/>
      <c r="V553" s="662"/>
      <c r="W553" s="662"/>
      <c r="X553" s="662"/>
      <c r="Y553" s="662"/>
    </row>
    <row r="554" spans="1:25" ht="12" customHeight="1">
      <c r="A554" s="660"/>
      <c r="B554" s="661"/>
      <c r="C554" s="660"/>
      <c r="D554" s="660"/>
      <c r="E554" s="660"/>
      <c r="F554" s="660"/>
      <c r="G554" s="660"/>
      <c r="H554" s="660"/>
      <c r="I554" s="660"/>
      <c r="J554" s="660"/>
      <c r="K554" s="660"/>
      <c r="L554" s="660"/>
      <c r="M554" s="660"/>
      <c r="N554" s="660"/>
      <c r="O554" s="660"/>
      <c r="P554" s="662"/>
      <c r="Q554" s="662"/>
      <c r="R554" s="662"/>
      <c r="S554" s="662"/>
      <c r="T554" s="662"/>
      <c r="U554" s="662"/>
      <c r="V554" s="662"/>
      <c r="W554" s="662"/>
      <c r="X554" s="662"/>
      <c r="Y554" s="662"/>
    </row>
    <row r="555" spans="1:25" ht="12" customHeight="1">
      <c r="A555" s="660"/>
      <c r="B555" s="661"/>
      <c r="C555" s="660"/>
      <c r="D555" s="660"/>
      <c r="E555" s="660"/>
      <c r="F555" s="660"/>
      <c r="G555" s="660"/>
      <c r="H555" s="660"/>
      <c r="I555" s="660"/>
      <c r="J555" s="660"/>
      <c r="K555" s="660"/>
      <c r="L555" s="660"/>
      <c r="M555" s="660"/>
      <c r="N555" s="660"/>
      <c r="O555" s="660"/>
      <c r="P555" s="662"/>
      <c r="Q555" s="662"/>
      <c r="R555" s="662"/>
      <c r="S555" s="662"/>
      <c r="T555" s="662"/>
      <c r="U555" s="662"/>
      <c r="V555" s="662"/>
      <c r="W555" s="662"/>
      <c r="X555" s="662"/>
      <c r="Y555" s="662"/>
    </row>
    <row r="556" spans="1:25" ht="12" customHeight="1">
      <c r="A556" s="660"/>
      <c r="B556" s="661"/>
      <c r="C556" s="660"/>
      <c r="D556" s="660"/>
      <c r="E556" s="660"/>
      <c r="F556" s="660"/>
      <c r="G556" s="660"/>
      <c r="H556" s="660"/>
      <c r="I556" s="660"/>
      <c r="J556" s="660"/>
      <c r="K556" s="660"/>
      <c r="L556" s="660"/>
      <c r="M556" s="660"/>
      <c r="N556" s="660"/>
      <c r="O556" s="660"/>
      <c r="P556" s="662"/>
      <c r="Q556" s="662"/>
      <c r="R556" s="662"/>
      <c r="S556" s="662"/>
      <c r="T556" s="662"/>
      <c r="U556" s="662"/>
      <c r="V556" s="662"/>
      <c r="W556" s="662"/>
      <c r="X556" s="662"/>
      <c r="Y556" s="662"/>
    </row>
    <row r="557" spans="1:25" ht="12" customHeight="1">
      <c r="A557" s="660"/>
      <c r="B557" s="661"/>
      <c r="C557" s="660"/>
      <c r="D557" s="660"/>
      <c r="E557" s="660"/>
      <c r="F557" s="660"/>
      <c r="G557" s="660"/>
      <c r="H557" s="660"/>
      <c r="I557" s="660"/>
      <c r="J557" s="660"/>
      <c r="K557" s="660"/>
      <c r="L557" s="660"/>
      <c r="M557" s="660"/>
      <c r="N557" s="660"/>
      <c r="O557" s="660"/>
      <c r="P557" s="662"/>
      <c r="Q557" s="662"/>
      <c r="R557" s="662"/>
      <c r="S557" s="662"/>
      <c r="T557" s="662"/>
      <c r="U557" s="662"/>
      <c r="V557" s="662"/>
      <c r="W557" s="662"/>
      <c r="X557" s="662"/>
      <c r="Y557" s="662"/>
    </row>
    <row r="558" spans="1:25" ht="12" customHeight="1">
      <c r="A558" s="660"/>
      <c r="B558" s="661"/>
      <c r="C558" s="660"/>
      <c r="D558" s="660"/>
      <c r="E558" s="660"/>
      <c r="F558" s="660"/>
      <c r="G558" s="660"/>
      <c r="H558" s="660"/>
      <c r="I558" s="660"/>
      <c r="J558" s="660"/>
      <c r="K558" s="660"/>
      <c r="L558" s="660"/>
      <c r="M558" s="660"/>
      <c r="N558" s="660"/>
      <c r="O558" s="660"/>
      <c r="P558" s="662"/>
      <c r="Q558" s="662"/>
      <c r="R558" s="662"/>
      <c r="S558" s="662"/>
      <c r="T558" s="662"/>
      <c r="U558" s="662"/>
      <c r="V558" s="662"/>
      <c r="W558" s="662"/>
      <c r="X558" s="662"/>
      <c r="Y558" s="662"/>
    </row>
    <row r="559" spans="1:25" ht="12" customHeight="1">
      <c r="A559" s="660"/>
      <c r="B559" s="661"/>
      <c r="C559" s="660"/>
      <c r="D559" s="660"/>
      <c r="E559" s="660"/>
      <c r="F559" s="660"/>
      <c r="G559" s="660"/>
      <c r="H559" s="660"/>
      <c r="I559" s="660"/>
      <c r="J559" s="660"/>
      <c r="K559" s="660"/>
      <c r="L559" s="660"/>
      <c r="M559" s="660"/>
      <c r="N559" s="660"/>
      <c r="O559" s="660"/>
      <c r="P559" s="662"/>
      <c r="Q559" s="662"/>
      <c r="R559" s="662"/>
      <c r="S559" s="662"/>
      <c r="T559" s="662"/>
      <c r="U559" s="662"/>
      <c r="V559" s="662"/>
      <c r="W559" s="662"/>
      <c r="X559" s="662"/>
      <c r="Y559" s="662"/>
    </row>
    <row r="560" spans="1:25" ht="12" customHeight="1">
      <c r="A560" s="660"/>
      <c r="B560" s="661"/>
      <c r="C560" s="660"/>
      <c r="D560" s="660"/>
      <c r="E560" s="660"/>
      <c r="F560" s="660"/>
      <c r="G560" s="660"/>
      <c r="H560" s="660"/>
      <c r="I560" s="660"/>
      <c r="J560" s="660"/>
      <c r="K560" s="660"/>
      <c r="L560" s="660"/>
      <c r="M560" s="660"/>
      <c r="N560" s="660"/>
      <c r="O560" s="660"/>
      <c r="P560" s="662"/>
      <c r="Q560" s="662"/>
      <c r="R560" s="662"/>
      <c r="S560" s="662"/>
      <c r="T560" s="662"/>
      <c r="U560" s="662"/>
      <c r="V560" s="662"/>
      <c r="W560" s="662"/>
      <c r="X560" s="662"/>
      <c r="Y560" s="662"/>
    </row>
    <row r="561" spans="1:25" ht="12" customHeight="1">
      <c r="A561" s="660"/>
      <c r="B561" s="661"/>
      <c r="C561" s="660"/>
      <c r="D561" s="660"/>
      <c r="E561" s="660"/>
      <c r="F561" s="660"/>
      <c r="G561" s="660"/>
      <c r="H561" s="660"/>
      <c r="I561" s="660"/>
      <c r="J561" s="660"/>
      <c r="K561" s="660"/>
      <c r="L561" s="660"/>
      <c r="M561" s="660"/>
      <c r="N561" s="660"/>
      <c r="O561" s="660"/>
      <c r="P561" s="662"/>
      <c r="Q561" s="662"/>
      <c r="R561" s="662"/>
      <c r="S561" s="662"/>
      <c r="T561" s="662"/>
      <c r="U561" s="662"/>
      <c r="V561" s="662"/>
      <c r="W561" s="662"/>
      <c r="X561" s="662"/>
      <c r="Y561" s="662"/>
    </row>
    <row r="562" spans="1:25" ht="12" customHeight="1">
      <c r="A562" s="660"/>
      <c r="B562" s="661"/>
      <c r="C562" s="660"/>
      <c r="D562" s="660"/>
      <c r="E562" s="660"/>
      <c r="F562" s="660"/>
      <c r="G562" s="660"/>
      <c r="H562" s="660"/>
      <c r="I562" s="660"/>
      <c r="J562" s="660"/>
      <c r="K562" s="660"/>
      <c r="L562" s="660"/>
      <c r="M562" s="660"/>
      <c r="N562" s="660"/>
      <c r="O562" s="660"/>
      <c r="P562" s="662"/>
      <c r="Q562" s="662"/>
      <c r="R562" s="662"/>
      <c r="S562" s="662"/>
      <c r="T562" s="662"/>
      <c r="U562" s="662"/>
      <c r="V562" s="662"/>
      <c r="W562" s="662"/>
      <c r="X562" s="662"/>
      <c r="Y562" s="662"/>
    </row>
    <row r="563" spans="1:25" ht="12" customHeight="1">
      <c r="A563" s="660"/>
      <c r="B563" s="661"/>
      <c r="C563" s="660"/>
      <c r="D563" s="660"/>
      <c r="E563" s="660"/>
      <c r="F563" s="660"/>
      <c r="G563" s="660"/>
      <c r="H563" s="660"/>
      <c r="I563" s="660"/>
      <c r="J563" s="660"/>
      <c r="K563" s="660"/>
      <c r="L563" s="660"/>
      <c r="M563" s="660"/>
      <c r="N563" s="660"/>
      <c r="O563" s="660"/>
      <c r="P563" s="662"/>
      <c r="Q563" s="662"/>
      <c r="R563" s="662"/>
      <c r="S563" s="662"/>
      <c r="T563" s="662"/>
      <c r="U563" s="662"/>
      <c r="V563" s="662"/>
      <c r="W563" s="662"/>
      <c r="X563" s="662"/>
      <c r="Y563" s="662"/>
    </row>
    <row r="564" spans="1:25" ht="12" customHeight="1">
      <c r="A564" s="660"/>
      <c r="B564" s="661"/>
      <c r="C564" s="660"/>
      <c r="D564" s="660"/>
      <c r="E564" s="660"/>
      <c r="F564" s="660"/>
      <c r="G564" s="660"/>
      <c r="H564" s="660"/>
      <c r="I564" s="660"/>
      <c r="J564" s="660"/>
      <c r="K564" s="660"/>
      <c r="L564" s="660"/>
      <c r="M564" s="660"/>
      <c r="N564" s="660"/>
      <c r="O564" s="660"/>
      <c r="P564" s="662"/>
      <c r="Q564" s="662"/>
      <c r="R564" s="662"/>
      <c r="S564" s="662"/>
      <c r="T564" s="662"/>
      <c r="U564" s="662"/>
      <c r="V564" s="662"/>
      <c r="W564" s="662"/>
      <c r="X564" s="662"/>
      <c r="Y564" s="662"/>
    </row>
    <row r="565" spans="1:25" ht="12" customHeight="1">
      <c r="A565" s="660"/>
      <c r="B565" s="661"/>
      <c r="C565" s="660"/>
      <c r="D565" s="660"/>
      <c r="E565" s="660"/>
      <c r="F565" s="660"/>
      <c r="G565" s="660"/>
      <c r="H565" s="660"/>
      <c r="I565" s="660"/>
      <c r="J565" s="660"/>
      <c r="K565" s="660"/>
      <c r="L565" s="660"/>
      <c r="M565" s="660"/>
      <c r="N565" s="660"/>
      <c r="O565" s="660"/>
      <c r="P565" s="662"/>
      <c r="Q565" s="662"/>
      <c r="R565" s="662"/>
      <c r="S565" s="662"/>
      <c r="T565" s="662"/>
      <c r="U565" s="662"/>
      <c r="V565" s="662"/>
      <c r="W565" s="662"/>
      <c r="X565" s="662"/>
      <c r="Y565" s="662"/>
    </row>
    <row r="566" spans="1:25" ht="12" customHeight="1">
      <c r="A566" s="660"/>
      <c r="B566" s="661"/>
      <c r="C566" s="660"/>
      <c r="D566" s="660"/>
      <c r="E566" s="660"/>
      <c r="F566" s="660"/>
      <c r="G566" s="660"/>
      <c r="H566" s="660"/>
      <c r="I566" s="660"/>
      <c r="J566" s="660"/>
      <c r="K566" s="660"/>
      <c r="L566" s="660"/>
      <c r="M566" s="660"/>
      <c r="N566" s="660"/>
      <c r="O566" s="660"/>
      <c r="P566" s="662"/>
      <c r="Q566" s="662"/>
      <c r="R566" s="662"/>
      <c r="S566" s="662"/>
      <c r="T566" s="662"/>
      <c r="U566" s="662"/>
      <c r="V566" s="662"/>
      <c r="W566" s="662"/>
      <c r="X566" s="662"/>
      <c r="Y566" s="662"/>
    </row>
    <row r="567" spans="1:25" ht="12" customHeight="1">
      <c r="A567" s="660"/>
      <c r="B567" s="661"/>
      <c r="C567" s="660"/>
      <c r="D567" s="660"/>
      <c r="E567" s="660"/>
      <c r="F567" s="660"/>
      <c r="G567" s="660"/>
      <c r="H567" s="660"/>
      <c r="I567" s="660"/>
      <c r="J567" s="660"/>
      <c r="K567" s="660"/>
      <c r="L567" s="660"/>
      <c r="M567" s="660"/>
      <c r="N567" s="660"/>
      <c r="O567" s="660"/>
      <c r="P567" s="662"/>
      <c r="Q567" s="662"/>
      <c r="R567" s="662"/>
      <c r="S567" s="662"/>
      <c r="T567" s="662"/>
      <c r="U567" s="662"/>
      <c r="V567" s="662"/>
      <c r="W567" s="662"/>
      <c r="X567" s="662"/>
      <c r="Y567" s="662"/>
    </row>
    <row r="568" spans="1:25" ht="12" customHeight="1">
      <c r="A568" s="660"/>
      <c r="B568" s="661"/>
      <c r="C568" s="660"/>
      <c r="D568" s="660"/>
      <c r="E568" s="660"/>
      <c r="F568" s="660"/>
      <c r="G568" s="660"/>
      <c r="H568" s="660"/>
      <c r="I568" s="660"/>
      <c r="J568" s="660"/>
      <c r="K568" s="660"/>
      <c r="L568" s="660"/>
      <c r="M568" s="660"/>
      <c r="N568" s="660"/>
      <c r="O568" s="660"/>
      <c r="P568" s="662"/>
      <c r="Q568" s="662"/>
      <c r="R568" s="662"/>
      <c r="S568" s="662"/>
      <c r="T568" s="662"/>
      <c r="U568" s="662"/>
      <c r="V568" s="662"/>
      <c r="W568" s="662"/>
      <c r="X568" s="662"/>
      <c r="Y568" s="662"/>
    </row>
    <row r="569" spans="1:25" ht="12" customHeight="1">
      <c r="A569" s="660"/>
      <c r="B569" s="661"/>
      <c r="C569" s="660"/>
      <c r="D569" s="660"/>
      <c r="E569" s="660"/>
      <c r="F569" s="660"/>
      <c r="G569" s="660"/>
      <c r="H569" s="660"/>
      <c r="I569" s="660"/>
      <c r="J569" s="660"/>
      <c r="K569" s="660"/>
      <c r="L569" s="660"/>
      <c r="M569" s="660"/>
      <c r="N569" s="660"/>
      <c r="O569" s="660"/>
      <c r="P569" s="662"/>
      <c r="Q569" s="662"/>
      <c r="R569" s="662"/>
      <c r="S569" s="662"/>
      <c r="T569" s="662"/>
      <c r="U569" s="662"/>
      <c r="V569" s="662"/>
      <c r="W569" s="662"/>
      <c r="X569" s="662"/>
      <c r="Y569" s="662"/>
    </row>
    <row r="570" spans="1:25" ht="12" customHeight="1">
      <c r="A570" s="660"/>
      <c r="B570" s="661"/>
      <c r="C570" s="660"/>
      <c r="D570" s="660"/>
      <c r="E570" s="660"/>
      <c r="F570" s="660"/>
      <c r="G570" s="660"/>
      <c r="H570" s="660"/>
      <c r="I570" s="660"/>
      <c r="J570" s="660"/>
      <c r="K570" s="660"/>
      <c r="L570" s="660"/>
      <c r="M570" s="660"/>
      <c r="N570" s="660"/>
      <c r="O570" s="660"/>
      <c r="P570" s="662"/>
      <c r="Q570" s="662"/>
      <c r="R570" s="662"/>
      <c r="S570" s="662"/>
      <c r="T570" s="662"/>
      <c r="U570" s="662"/>
      <c r="V570" s="662"/>
      <c r="W570" s="662"/>
      <c r="X570" s="662"/>
      <c r="Y570" s="662"/>
    </row>
    <row r="571" spans="1:25" ht="12" customHeight="1">
      <c r="A571" s="660"/>
      <c r="B571" s="661"/>
      <c r="C571" s="660"/>
      <c r="D571" s="660"/>
      <c r="E571" s="660"/>
      <c r="F571" s="660"/>
      <c r="G571" s="660"/>
      <c r="H571" s="660"/>
      <c r="I571" s="660"/>
      <c r="J571" s="660"/>
      <c r="K571" s="660"/>
      <c r="L571" s="660"/>
      <c r="M571" s="660"/>
      <c r="N571" s="660"/>
      <c r="O571" s="660"/>
      <c r="P571" s="662"/>
      <c r="Q571" s="662"/>
      <c r="R571" s="662"/>
      <c r="S571" s="662"/>
      <c r="T571" s="662"/>
      <c r="U571" s="662"/>
      <c r="V571" s="662"/>
      <c r="W571" s="662"/>
      <c r="X571" s="662"/>
      <c r="Y571" s="662"/>
    </row>
    <row r="572" spans="1:25" ht="12" customHeight="1">
      <c r="A572" s="660"/>
      <c r="B572" s="661"/>
      <c r="C572" s="660"/>
      <c r="D572" s="660"/>
      <c r="E572" s="660"/>
      <c r="F572" s="660"/>
      <c r="G572" s="660"/>
      <c r="H572" s="660"/>
      <c r="I572" s="660"/>
      <c r="J572" s="660"/>
      <c r="K572" s="660"/>
      <c r="L572" s="660"/>
      <c r="M572" s="660"/>
      <c r="N572" s="660"/>
      <c r="O572" s="660"/>
      <c r="P572" s="662"/>
      <c r="Q572" s="662"/>
      <c r="R572" s="662"/>
      <c r="S572" s="662"/>
      <c r="T572" s="662"/>
      <c r="U572" s="662"/>
      <c r="V572" s="662"/>
      <c r="W572" s="662"/>
      <c r="X572" s="662"/>
      <c r="Y572" s="662"/>
    </row>
    <row r="573" spans="1:25" ht="12" customHeight="1">
      <c r="A573" s="660"/>
      <c r="B573" s="661"/>
      <c r="C573" s="660"/>
      <c r="D573" s="660"/>
      <c r="E573" s="660"/>
      <c r="F573" s="660"/>
      <c r="G573" s="660"/>
      <c r="H573" s="660"/>
      <c r="I573" s="660"/>
      <c r="J573" s="660"/>
      <c r="K573" s="660"/>
      <c r="L573" s="660"/>
      <c r="M573" s="660"/>
      <c r="N573" s="660"/>
      <c r="O573" s="660"/>
      <c r="P573" s="662"/>
      <c r="Q573" s="662"/>
      <c r="R573" s="662"/>
      <c r="S573" s="662"/>
      <c r="T573" s="662"/>
      <c r="U573" s="662"/>
      <c r="V573" s="662"/>
      <c r="W573" s="662"/>
      <c r="X573" s="662"/>
      <c r="Y573" s="662"/>
    </row>
    <row r="574" spans="1:25" ht="12" customHeight="1">
      <c r="A574" s="660"/>
      <c r="B574" s="661"/>
      <c r="C574" s="660"/>
      <c r="D574" s="660"/>
      <c r="E574" s="660"/>
      <c r="F574" s="660"/>
      <c r="G574" s="660"/>
      <c r="H574" s="660"/>
      <c r="I574" s="660"/>
      <c r="J574" s="660"/>
      <c r="K574" s="660"/>
      <c r="L574" s="660"/>
      <c r="M574" s="660"/>
      <c r="N574" s="660"/>
      <c r="O574" s="660"/>
      <c r="P574" s="662"/>
      <c r="Q574" s="662"/>
      <c r="R574" s="662"/>
      <c r="S574" s="662"/>
      <c r="T574" s="662"/>
      <c r="U574" s="662"/>
      <c r="V574" s="662"/>
      <c r="W574" s="662"/>
      <c r="X574" s="662"/>
      <c r="Y574" s="662"/>
    </row>
    <row r="575" spans="1:25" ht="12" customHeight="1">
      <c r="A575" s="660"/>
      <c r="B575" s="661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2"/>
      <c r="Q575" s="662"/>
      <c r="R575" s="662"/>
      <c r="S575" s="662"/>
      <c r="T575" s="662"/>
      <c r="U575" s="662"/>
      <c r="V575" s="662"/>
      <c r="W575" s="662"/>
      <c r="X575" s="662"/>
      <c r="Y575" s="662"/>
    </row>
    <row r="576" spans="1:25" ht="12" customHeight="1">
      <c r="A576" s="660"/>
      <c r="B576" s="661"/>
      <c r="C576" s="660"/>
      <c r="D576" s="660"/>
      <c r="E576" s="660"/>
      <c r="F576" s="660"/>
      <c r="G576" s="660"/>
      <c r="H576" s="660"/>
      <c r="I576" s="660"/>
      <c r="J576" s="660"/>
      <c r="K576" s="660"/>
      <c r="L576" s="660"/>
      <c r="M576" s="660"/>
      <c r="N576" s="660"/>
      <c r="O576" s="660"/>
      <c r="P576" s="662"/>
      <c r="Q576" s="662"/>
      <c r="R576" s="662"/>
      <c r="S576" s="662"/>
      <c r="T576" s="662"/>
      <c r="U576" s="662"/>
      <c r="V576" s="662"/>
      <c r="W576" s="662"/>
      <c r="X576" s="662"/>
      <c r="Y576" s="662"/>
    </row>
    <row r="577" spans="1:25" ht="12" customHeight="1">
      <c r="A577" s="660"/>
      <c r="B577" s="661"/>
      <c r="C577" s="660"/>
      <c r="D577" s="660"/>
      <c r="E577" s="660"/>
      <c r="F577" s="660"/>
      <c r="G577" s="660"/>
      <c r="H577" s="660"/>
      <c r="I577" s="660"/>
      <c r="J577" s="660"/>
      <c r="K577" s="660"/>
      <c r="L577" s="660"/>
      <c r="M577" s="660"/>
      <c r="N577" s="660"/>
      <c r="O577" s="660"/>
      <c r="P577" s="662"/>
      <c r="Q577" s="662"/>
      <c r="R577" s="662"/>
      <c r="S577" s="662"/>
      <c r="T577" s="662"/>
      <c r="U577" s="662"/>
      <c r="V577" s="662"/>
      <c r="W577" s="662"/>
      <c r="X577" s="662"/>
      <c r="Y577" s="662"/>
    </row>
    <row r="578" spans="1:25" ht="12" customHeight="1">
      <c r="A578" s="660"/>
      <c r="B578" s="661"/>
      <c r="C578" s="660"/>
      <c r="D578" s="660"/>
      <c r="E578" s="660"/>
      <c r="F578" s="660"/>
      <c r="G578" s="660"/>
      <c r="H578" s="660"/>
      <c r="I578" s="660"/>
      <c r="J578" s="660"/>
      <c r="K578" s="660"/>
      <c r="L578" s="660"/>
      <c r="M578" s="660"/>
      <c r="N578" s="660"/>
      <c r="O578" s="660"/>
      <c r="P578" s="662"/>
      <c r="Q578" s="662"/>
      <c r="R578" s="662"/>
      <c r="S578" s="662"/>
      <c r="T578" s="662"/>
      <c r="U578" s="662"/>
      <c r="V578" s="662"/>
      <c r="W578" s="662"/>
      <c r="X578" s="662"/>
      <c r="Y578" s="662"/>
    </row>
    <row r="579" spans="1:25" ht="12" customHeight="1">
      <c r="A579" s="660"/>
      <c r="B579" s="661"/>
      <c r="C579" s="660"/>
      <c r="D579" s="660"/>
      <c r="E579" s="660"/>
      <c r="F579" s="660"/>
      <c r="G579" s="660"/>
      <c r="H579" s="660"/>
      <c r="I579" s="660"/>
      <c r="J579" s="660"/>
      <c r="K579" s="660"/>
      <c r="L579" s="660"/>
      <c r="M579" s="660"/>
      <c r="N579" s="660"/>
      <c r="O579" s="660"/>
      <c r="P579" s="662"/>
      <c r="Q579" s="662"/>
      <c r="R579" s="662"/>
      <c r="S579" s="662"/>
      <c r="T579" s="662"/>
      <c r="U579" s="662"/>
      <c r="V579" s="662"/>
      <c r="W579" s="662"/>
      <c r="X579" s="662"/>
      <c r="Y579" s="662"/>
    </row>
    <row r="580" spans="1:25" ht="12" customHeight="1">
      <c r="A580" s="660"/>
      <c r="B580" s="661"/>
      <c r="C580" s="660"/>
      <c r="D580" s="660"/>
      <c r="E580" s="660"/>
      <c r="F580" s="660"/>
      <c r="G580" s="660"/>
      <c r="H580" s="660"/>
      <c r="I580" s="660"/>
      <c r="J580" s="660"/>
      <c r="K580" s="660"/>
      <c r="L580" s="660"/>
      <c r="M580" s="660"/>
      <c r="N580" s="660"/>
      <c r="O580" s="660"/>
      <c r="P580" s="662"/>
      <c r="Q580" s="662"/>
      <c r="R580" s="662"/>
      <c r="S580" s="662"/>
      <c r="T580" s="662"/>
      <c r="U580" s="662"/>
      <c r="V580" s="662"/>
      <c r="W580" s="662"/>
      <c r="X580" s="662"/>
      <c r="Y580" s="662"/>
    </row>
    <row r="581" spans="1:25" ht="12" customHeight="1">
      <c r="A581" s="660"/>
      <c r="B581" s="661"/>
      <c r="C581" s="660"/>
      <c r="D581" s="660"/>
      <c r="E581" s="660"/>
      <c r="F581" s="660"/>
      <c r="G581" s="660"/>
      <c r="H581" s="660"/>
      <c r="I581" s="660"/>
      <c r="J581" s="660"/>
      <c r="K581" s="660"/>
      <c r="L581" s="660"/>
      <c r="M581" s="660"/>
      <c r="N581" s="660"/>
      <c r="O581" s="660"/>
      <c r="P581" s="662"/>
      <c r="Q581" s="662"/>
      <c r="R581" s="662"/>
      <c r="S581" s="662"/>
      <c r="T581" s="662"/>
      <c r="U581" s="662"/>
      <c r="V581" s="662"/>
      <c r="W581" s="662"/>
      <c r="X581" s="662"/>
      <c r="Y581" s="662"/>
    </row>
    <row r="582" spans="1:25" ht="12" customHeight="1">
      <c r="A582" s="660"/>
      <c r="B582" s="661"/>
      <c r="C582" s="660"/>
      <c r="D582" s="660"/>
      <c r="E582" s="660"/>
      <c r="F582" s="660"/>
      <c r="G582" s="660"/>
      <c r="H582" s="660"/>
      <c r="I582" s="660"/>
      <c r="J582" s="660"/>
      <c r="K582" s="660"/>
      <c r="L582" s="660"/>
      <c r="M582" s="660"/>
      <c r="N582" s="660"/>
      <c r="O582" s="660"/>
      <c r="P582" s="662"/>
      <c r="Q582" s="662"/>
      <c r="R582" s="662"/>
      <c r="S582" s="662"/>
      <c r="T582" s="662"/>
      <c r="U582" s="662"/>
      <c r="V582" s="662"/>
      <c r="W582" s="662"/>
      <c r="X582" s="662"/>
      <c r="Y582" s="662"/>
    </row>
    <row r="583" spans="1:25" ht="12" customHeight="1">
      <c r="A583" s="660"/>
      <c r="B583" s="661"/>
      <c r="C583" s="660"/>
      <c r="D583" s="660"/>
      <c r="E583" s="660"/>
      <c r="F583" s="660"/>
      <c r="G583" s="660"/>
      <c r="H583" s="660"/>
      <c r="I583" s="660"/>
      <c r="J583" s="660"/>
      <c r="K583" s="660"/>
      <c r="L583" s="660"/>
      <c r="M583" s="660"/>
      <c r="N583" s="660"/>
      <c r="O583" s="660"/>
      <c r="P583" s="662"/>
      <c r="Q583" s="662"/>
      <c r="R583" s="662"/>
      <c r="S583" s="662"/>
      <c r="T583" s="662"/>
      <c r="U583" s="662"/>
      <c r="V583" s="662"/>
      <c r="W583" s="662"/>
      <c r="X583" s="662"/>
      <c r="Y583" s="662"/>
    </row>
    <row r="584" spans="1:25" ht="12" customHeight="1">
      <c r="A584" s="660"/>
      <c r="B584" s="661"/>
      <c r="C584" s="660"/>
      <c r="D584" s="660"/>
      <c r="E584" s="660"/>
      <c r="F584" s="660"/>
      <c r="G584" s="660"/>
      <c r="H584" s="660"/>
      <c r="I584" s="660"/>
      <c r="J584" s="660"/>
      <c r="K584" s="660"/>
      <c r="L584" s="660"/>
      <c r="M584" s="660"/>
      <c r="N584" s="660"/>
      <c r="O584" s="660"/>
      <c r="P584" s="662"/>
      <c r="Q584" s="662"/>
      <c r="R584" s="662"/>
      <c r="S584" s="662"/>
      <c r="T584" s="662"/>
      <c r="U584" s="662"/>
      <c r="V584" s="662"/>
      <c r="W584" s="662"/>
      <c r="X584" s="662"/>
      <c r="Y584" s="662"/>
    </row>
    <row r="585" spans="1:25" ht="12" customHeight="1">
      <c r="A585" s="660"/>
      <c r="B585" s="661"/>
      <c r="C585" s="660"/>
      <c r="D585" s="660"/>
      <c r="E585" s="660"/>
      <c r="F585" s="660"/>
      <c r="G585" s="660"/>
      <c r="H585" s="660"/>
      <c r="I585" s="660"/>
      <c r="J585" s="660"/>
      <c r="K585" s="660"/>
      <c r="L585" s="660"/>
      <c r="M585" s="660"/>
      <c r="N585" s="660"/>
      <c r="O585" s="660"/>
      <c r="P585" s="662"/>
      <c r="Q585" s="662"/>
      <c r="R585" s="662"/>
      <c r="S585" s="662"/>
      <c r="T585" s="662"/>
      <c r="U585" s="662"/>
      <c r="V585" s="662"/>
      <c r="W585" s="662"/>
      <c r="X585" s="662"/>
      <c r="Y585" s="662"/>
    </row>
    <row r="586" spans="1:25" ht="12" customHeight="1">
      <c r="A586" s="660"/>
      <c r="B586" s="661"/>
      <c r="C586" s="660"/>
      <c r="D586" s="660"/>
      <c r="E586" s="660"/>
      <c r="F586" s="660"/>
      <c r="G586" s="660"/>
      <c r="H586" s="660"/>
      <c r="I586" s="660"/>
      <c r="J586" s="660"/>
      <c r="K586" s="660"/>
      <c r="L586" s="660"/>
      <c r="M586" s="660"/>
      <c r="N586" s="660"/>
      <c r="O586" s="660"/>
      <c r="P586" s="662"/>
      <c r="Q586" s="662"/>
      <c r="R586" s="662"/>
      <c r="S586" s="662"/>
      <c r="T586" s="662"/>
      <c r="U586" s="662"/>
      <c r="V586" s="662"/>
      <c r="W586" s="662"/>
      <c r="X586" s="662"/>
      <c r="Y586" s="662"/>
    </row>
    <row r="587" spans="1:25" ht="12" customHeight="1">
      <c r="A587" s="660"/>
      <c r="B587" s="661"/>
      <c r="C587" s="660"/>
      <c r="D587" s="660"/>
      <c r="E587" s="660"/>
      <c r="F587" s="660"/>
      <c r="G587" s="660"/>
      <c r="H587" s="660"/>
      <c r="I587" s="660"/>
      <c r="J587" s="660"/>
      <c r="K587" s="660"/>
      <c r="L587" s="660"/>
      <c r="M587" s="660"/>
      <c r="N587" s="660"/>
      <c r="O587" s="660"/>
      <c r="P587" s="662"/>
      <c r="Q587" s="662"/>
      <c r="R587" s="662"/>
      <c r="S587" s="662"/>
      <c r="T587" s="662"/>
      <c r="U587" s="662"/>
      <c r="V587" s="662"/>
      <c r="W587" s="662"/>
      <c r="X587" s="662"/>
      <c r="Y587" s="662"/>
    </row>
    <row r="588" spans="1:25" ht="12" customHeight="1">
      <c r="A588" s="660"/>
      <c r="B588" s="661"/>
      <c r="C588" s="660"/>
      <c r="D588" s="660"/>
      <c r="E588" s="660"/>
      <c r="F588" s="660"/>
      <c r="G588" s="660"/>
      <c r="H588" s="660"/>
      <c r="I588" s="660"/>
      <c r="J588" s="660"/>
      <c r="K588" s="660"/>
      <c r="L588" s="660"/>
      <c r="M588" s="660"/>
      <c r="N588" s="660"/>
      <c r="O588" s="660"/>
      <c r="P588" s="662"/>
      <c r="Q588" s="662"/>
      <c r="R588" s="662"/>
      <c r="S588" s="662"/>
      <c r="T588" s="662"/>
      <c r="U588" s="662"/>
      <c r="V588" s="662"/>
      <c r="W588" s="662"/>
      <c r="X588" s="662"/>
      <c r="Y588" s="662"/>
    </row>
    <row r="589" spans="1:25" ht="12" customHeight="1">
      <c r="A589" s="660"/>
      <c r="B589" s="661"/>
      <c r="C589" s="660"/>
      <c r="D589" s="660"/>
      <c r="E589" s="660"/>
      <c r="F589" s="660"/>
      <c r="G589" s="660"/>
      <c r="H589" s="660"/>
      <c r="I589" s="660"/>
      <c r="J589" s="660"/>
      <c r="K589" s="660"/>
      <c r="L589" s="660"/>
      <c r="M589" s="660"/>
      <c r="N589" s="660"/>
      <c r="O589" s="660"/>
      <c r="P589" s="662"/>
      <c r="Q589" s="662"/>
      <c r="R589" s="662"/>
      <c r="S589" s="662"/>
      <c r="T589" s="662"/>
      <c r="U589" s="662"/>
      <c r="V589" s="662"/>
      <c r="W589" s="662"/>
      <c r="X589" s="662"/>
      <c r="Y589" s="662"/>
    </row>
    <row r="590" spans="1:25" ht="12" customHeight="1">
      <c r="A590" s="660"/>
      <c r="B590" s="661"/>
      <c r="C590" s="660"/>
      <c r="D590" s="660"/>
      <c r="E590" s="660"/>
      <c r="F590" s="660"/>
      <c r="G590" s="660"/>
      <c r="H590" s="660"/>
      <c r="I590" s="660"/>
      <c r="J590" s="660"/>
      <c r="K590" s="660"/>
      <c r="L590" s="660"/>
      <c r="M590" s="660"/>
      <c r="N590" s="660"/>
      <c r="O590" s="660"/>
      <c r="P590" s="662"/>
      <c r="Q590" s="662"/>
      <c r="R590" s="662"/>
      <c r="S590" s="662"/>
      <c r="T590" s="662"/>
      <c r="U590" s="662"/>
      <c r="V590" s="662"/>
      <c r="W590" s="662"/>
      <c r="X590" s="662"/>
      <c r="Y590" s="662"/>
    </row>
    <row r="591" spans="1:25" ht="12" customHeight="1">
      <c r="A591" s="660"/>
      <c r="B591" s="661"/>
      <c r="C591" s="660"/>
      <c r="D591" s="660"/>
      <c r="E591" s="660"/>
      <c r="F591" s="660"/>
      <c r="G591" s="660"/>
      <c r="H591" s="660"/>
      <c r="I591" s="660"/>
      <c r="J591" s="660"/>
      <c r="K591" s="660"/>
      <c r="L591" s="660"/>
      <c r="M591" s="660"/>
      <c r="N591" s="660"/>
      <c r="O591" s="660"/>
      <c r="P591" s="662"/>
      <c r="Q591" s="662"/>
      <c r="R591" s="662"/>
      <c r="S591" s="662"/>
      <c r="T591" s="662"/>
      <c r="U591" s="662"/>
      <c r="V591" s="662"/>
      <c r="W591" s="662"/>
      <c r="X591" s="662"/>
      <c r="Y591" s="662"/>
    </row>
    <row r="592" spans="1:25" ht="12" customHeight="1">
      <c r="A592" s="660"/>
      <c r="B592" s="661"/>
      <c r="C592" s="660"/>
      <c r="D592" s="660"/>
      <c r="E592" s="660"/>
      <c r="F592" s="660"/>
      <c r="G592" s="660"/>
      <c r="H592" s="660"/>
      <c r="I592" s="660"/>
      <c r="J592" s="660"/>
      <c r="K592" s="660"/>
      <c r="L592" s="660"/>
      <c r="M592" s="660"/>
      <c r="N592" s="660"/>
      <c r="O592" s="660"/>
      <c r="P592" s="662"/>
      <c r="Q592" s="662"/>
      <c r="R592" s="662"/>
      <c r="S592" s="662"/>
      <c r="T592" s="662"/>
      <c r="U592" s="662"/>
      <c r="V592" s="662"/>
      <c r="W592" s="662"/>
      <c r="X592" s="662"/>
      <c r="Y592" s="662"/>
    </row>
    <row r="593" spans="1:25" ht="12" customHeight="1">
      <c r="A593" s="660"/>
      <c r="B593" s="661"/>
      <c r="C593" s="660"/>
      <c r="D593" s="660"/>
      <c r="E593" s="660"/>
      <c r="F593" s="660"/>
      <c r="G593" s="660"/>
      <c r="H593" s="660"/>
      <c r="I593" s="660"/>
      <c r="J593" s="660"/>
      <c r="K593" s="660"/>
      <c r="L593" s="660"/>
      <c r="M593" s="660"/>
      <c r="N593" s="660"/>
      <c r="O593" s="660"/>
      <c r="P593" s="662"/>
      <c r="Q593" s="662"/>
      <c r="R593" s="662"/>
      <c r="S593" s="662"/>
      <c r="T593" s="662"/>
      <c r="U593" s="662"/>
      <c r="V593" s="662"/>
      <c r="W593" s="662"/>
      <c r="X593" s="662"/>
      <c r="Y593" s="662"/>
    </row>
    <row r="594" spans="1:25" ht="12" customHeight="1">
      <c r="A594" s="660"/>
      <c r="B594" s="661"/>
      <c r="C594" s="660"/>
      <c r="D594" s="660"/>
      <c r="E594" s="660"/>
      <c r="F594" s="660"/>
      <c r="G594" s="660"/>
      <c r="H594" s="660"/>
      <c r="I594" s="660"/>
      <c r="J594" s="660"/>
      <c r="K594" s="660"/>
      <c r="L594" s="660"/>
      <c r="M594" s="660"/>
      <c r="N594" s="660"/>
      <c r="O594" s="660"/>
      <c r="P594" s="662"/>
      <c r="Q594" s="662"/>
      <c r="R594" s="662"/>
      <c r="S594" s="662"/>
      <c r="T594" s="662"/>
      <c r="U594" s="662"/>
      <c r="V594" s="662"/>
      <c r="W594" s="662"/>
      <c r="X594" s="662"/>
      <c r="Y594" s="662"/>
    </row>
    <row r="595" spans="1:25" ht="12" customHeight="1">
      <c r="A595" s="660"/>
      <c r="B595" s="661"/>
      <c r="C595" s="660"/>
      <c r="D595" s="660"/>
      <c r="E595" s="660"/>
      <c r="F595" s="660"/>
      <c r="G595" s="660"/>
      <c r="H595" s="660"/>
      <c r="I595" s="660"/>
      <c r="J595" s="660"/>
      <c r="K595" s="660"/>
      <c r="L595" s="660"/>
      <c r="M595" s="660"/>
      <c r="N595" s="660"/>
      <c r="O595" s="660"/>
      <c r="P595" s="662"/>
      <c r="Q595" s="662"/>
      <c r="R595" s="662"/>
      <c r="S595" s="662"/>
      <c r="T595" s="662"/>
      <c r="U595" s="662"/>
      <c r="V595" s="662"/>
      <c r="W595" s="662"/>
      <c r="X595" s="662"/>
      <c r="Y595" s="662"/>
    </row>
    <row r="596" spans="1:25" ht="12" customHeight="1">
      <c r="A596" s="660"/>
      <c r="B596" s="661"/>
      <c r="C596" s="660"/>
      <c r="D596" s="660"/>
      <c r="E596" s="660"/>
      <c r="F596" s="660"/>
      <c r="G596" s="660"/>
      <c r="H596" s="660"/>
      <c r="I596" s="660"/>
      <c r="J596" s="660"/>
      <c r="K596" s="660"/>
      <c r="L596" s="660"/>
      <c r="M596" s="660"/>
      <c r="N596" s="660"/>
      <c r="O596" s="660"/>
      <c r="P596" s="662"/>
      <c r="Q596" s="662"/>
      <c r="R596" s="662"/>
      <c r="S596" s="662"/>
      <c r="T596" s="662"/>
      <c r="U596" s="662"/>
      <c r="V596" s="662"/>
      <c r="W596" s="662"/>
      <c r="X596" s="662"/>
      <c r="Y596" s="662"/>
    </row>
    <row r="597" spans="1:25" ht="12" customHeight="1">
      <c r="A597" s="660"/>
      <c r="B597" s="661"/>
      <c r="C597" s="660"/>
      <c r="D597" s="660"/>
      <c r="E597" s="660"/>
      <c r="F597" s="660"/>
      <c r="G597" s="660"/>
      <c r="H597" s="660"/>
      <c r="I597" s="660"/>
      <c r="J597" s="660"/>
      <c r="K597" s="660"/>
      <c r="L597" s="660"/>
      <c r="M597" s="660"/>
      <c r="N597" s="660"/>
      <c r="O597" s="660"/>
      <c r="P597" s="662"/>
      <c r="Q597" s="662"/>
      <c r="R597" s="662"/>
      <c r="S597" s="662"/>
      <c r="T597" s="662"/>
      <c r="U597" s="662"/>
      <c r="V597" s="662"/>
      <c r="W597" s="662"/>
      <c r="X597" s="662"/>
      <c r="Y597" s="662"/>
    </row>
    <row r="598" spans="1:25" ht="12" customHeight="1">
      <c r="A598" s="660"/>
      <c r="B598" s="661"/>
      <c r="C598" s="660"/>
      <c r="D598" s="660"/>
      <c r="E598" s="660"/>
      <c r="F598" s="660"/>
      <c r="G598" s="660"/>
      <c r="H598" s="660"/>
      <c r="I598" s="660"/>
      <c r="J598" s="660"/>
      <c r="K598" s="660"/>
      <c r="L598" s="660"/>
      <c r="M598" s="660"/>
      <c r="N598" s="660"/>
      <c r="O598" s="660"/>
      <c r="P598" s="662"/>
      <c r="Q598" s="662"/>
      <c r="R598" s="662"/>
      <c r="S598" s="662"/>
      <c r="T598" s="662"/>
      <c r="U598" s="662"/>
      <c r="V598" s="662"/>
      <c r="W598" s="662"/>
      <c r="X598" s="662"/>
      <c r="Y598" s="662"/>
    </row>
    <row r="599" spans="1:25" ht="12" customHeight="1">
      <c r="A599" s="660"/>
      <c r="B599" s="661"/>
      <c r="C599" s="660"/>
      <c r="D599" s="660"/>
      <c r="E599" s="660"/>
      <c r="F599" s="660"/>
      <c r="G599" s="660"/>
      <c r="H599" s="660"/>
      <c r="I599" s="660"/>
      <c r="J599" s="660"/>
      <c r="K599" s="660"/>
      <c r="L599" s="660"/>
      <c r="M599" s="660"/>
      <c r="N599" s="660"/>
      <c r="O599" s="660"/>
      <c r="P599" s="662"/>
      <c r="Q599" s="662"/>
      <c r="R599" s="662"/>
      <c r="S599" s="662"/>
      <c r="T599" s="662"/>
      <c r="U599" s="662"/>
      <c r="V599" s="662"/>
      <c r="W599" s="662"/>
      <c r="X599" s="662"/>
      <c r="Y599" s="662"/>
    </row>
    <row r="600" spans="1:25" ht="12" customHeight="1">
      <c r="A600" s="660"/>
      <c r="B600" s="661"/>
      <c r="C600" s="660"/>
      <c r="D600" s="660"/>
      <c r="E600" s="660"/>
      <c r="F600" s="660"/>
      <c r="G600" s="660"/>
      <c r="H600" s="660"/>
      <c r="I600" s="660"/>
      <c r="J600" s="660"/>
      <c r="K600" s="660"/>
      <c r="L600" s="660"/>
      <c r="M600" s="660"/>
      <c r="N600" s="660"/>
      <c r="O600" s="660"/>
      <c r="P600" s="662"/>
      <c r="Q600" s="662"/>
      <c r="R600" s="662"/>
      <c r="S600" s="662"/>
      <c r="T600" s="662"/>
      <c r="U600" s="662"/>
      <c r="V600" s="662"/>
      <c r="W600" s="662"/>
      <c r="X600" s="662"/>
      <c r="Y600" s="662"/>
    </row>
    <row r="601" spans="1:25" ht="12" customHeight="1">
      <c r="A601" s="660"/>
      <c r="B601" s="661"/>
      <c r="C601" s="660"/>
      <c r="D601" s="660"/>
      <c r="E601" s="660"/>
      <c r="F601" s="660"/>
      <c r="G601" s="660"/>
      <c r="H601" s="660"/>
      <c r="I601" s="660"/>
      <c r="J601" s="660"/>
      <c r="K601" s="660"/>
      <c r="L601" s="660"/>
      <c r="M601" s="660"/>
      <c r="N601" s="660"/>
      <c r="O601" s="660"/>
      <c r="P601" s="662"/>
      <c r="Q601" s="662"/>
      <c r="R601" s="662"/>
      <c r="S601" s="662"/>
      <c r="T601" s="662"/>
      <c r="U601" s="662"/>
      <c r="V601" s="662"/>
      <c r="W601" s="662"/>
      <c r="X601" s="662"/>
      <c r="Y601" s="662"/>
    </row>
    <row r="602" spans="1:25" ht="12" customHeight="1">
      <c r="A602" s="660"/>
      <c r="B602" s="661"/>
      <c r="C602" s="660"/>
      <c r="D602" s="660"/>
      <c r="E602" s="660"/>
      <c r="F602" s="660"/>
      <c r="G602" s="660"/>
      <c r="H602" s="660"/>
      <c r="I602" s="660"/>
      <c r="J602" s="660"/>
      <c r="K602" s="660"/>
      <c r="L602" s="660"/>
      <c r="M602" s="660"/>
      <c r="N602" s="660"/>
      <c r="O602" s="660"/>
      <c r="P602" s="662"/>
      <c r="Q602" s="662"/>
      <c r="R602" s="662"/>
      <c r="S602" s="662"/>
      <c r="T602" s="662"/>
      <c r="U602" s="662"/>
      <c r="V602" s="662"/>
      <c r="W602" s="662"/>
      <c r="X602" s="662"/>
      <c r="Y602" s="662"/>
    </row>
    <row r="603" spans="1:25" ht="12" customHeight="1">
      <c r="A603" s="660"/>
      <c r="B603" s="661"/>
      <c r="C603" s="660"/>
      <c r="D603" s="660"/>
      <c r="E603" s="660"/>
      <c r="F603" s="660"/>
      <c r="G603" s="660"/>
      <c r="H603" s="660"/>
      <c r="I603" s="660"/>
      <c r="J603" s="660"/>
      <c r="K603" s="660"/>
      <c r="L603" s="660"/>
      <c r="M603" s="660"/>
      <c r="N603" s="660"/>
      <c r="O603" s="660"/>
      <c r="P603" s="662"/>
      <c r="Q603" s="662"/>
      <c r="R603" s="662"/>
      <c r="S603" s="662"/>
      <c r="T603" s="662"/>
      <c r="U603" s="662"/>
      <c r="V603" s="662"/>
      <c r="W603" s="662"/>
      <c r="X603" s="662"/>
      <c r="Y603" s="662"/>
    </row>
    <row r="604" spans="1:25" ht="12" customHeight="1">
      <c r="A604" s="660"/>
      <c r="B604" s="661"/>
      <c r="C604" s="660"/>
      <c r="D604" s="660"/>
      <c r="E604" s="660"/>
      <c r="F604" s="660"/>
      <c r="G604" s="660"/>
      <c r="H604" s="660"/>
      <c r="I604" s="660"/>
      <c r="J604" s="660"/>
      <c r="K604" s="660"/>
      <c r="L604" s="660"/>
      <c r="M604" s="660"/>
      <c r="N604" s="660"/>
      <c r="O604" s="660"/>
      <c r="P604" s="662"/>
      <c r="Q604" s="662"/>
      <c r="R604" s="662"/>
      <c r="S604" s="662"/>
      <c r="T604" s="662"/>
      <c r="U604" s="662"/>
      <c r="V604" s="662"/>
      <c r="W604" s="662"/>
      <c r="X604" s="662"/>
      <c r="Y604" s="662"/>
    </row>
    <row r="605" spans="1:25" ht="12" customHeight="1">
      <c r="A605" s="660"/>
      <c r="B605" s="661"/>
      <c r="C605" s="660"/>
      <c r="D605" s="660"/>
      <c r="E605" s="660"/>
      <c r="F605" s="660"/>
      <c r="G605" s="660"/>
      <c r="H605" s="660"/>
      <c r="I605" s="660"/>
      <c r="J605" s="660"/>
      <c r="K605" s="660"/>
      <c r="L605" s="660"/>
      <c r="M605" s="660"/>
      <c r="N605" s="660"/>
      <c r="O605" s="660"/>
      <c r="P605" s="662"/>
      <c r="Q605" s="662"/>
      <c r="R605" s="662"/>
      <c r="S605" s="662"/>
      <c r="T605" s="662"/>
      <c r="U605" s="662"/>
      <c r="V605" s="662"/>
      <c r="W605" s="662"/>
      <c r="X605" s="662"/>
      <c r="Y605" s="662"/>
    </row>
    <row r="606" spans="1:25" ht="12" customHeight="1">
      <c r="A606" s="660"/>
      <c r="B606" s="661"/>
      <c r="C606" s="660"/>
      <c r="D606" s="660"/>
      <c r="E606" s="660"/>
      <c r="F606" s="660"/>
      <c r="G606" s="660"/>
      <c r="H606" s="660"/>
      <c r="I606" s="660"/>
      <c r="J606" s="660"/>
      <c r="K606" s="660"/>
      <c r="L606" s="660"/>
      <c r="M606" s="660"/>
      <c r="N606" s="660"/>
      <c r="O606" s="660"/>
      <c r="P606" s="662"/>
      <c r="Q606" s="662"/>
      <c r="R606" s="662"/>
      <c r="S606" s="662"/>
      <c r="T606" s="662"/>
      <c r="U606" s="662"/>
      <c r="V606" s="662"/>
      <c r="W606" s="662"/>
      <c r="X606" s="662"/>
      <c r="Y606" s="662"/>
    </row>
    <row r="607" spans="1:25" ht="12" customHeight="1">
      <c r="A607" s="660"/>
      <c r="B607" s="661"/>
      <c r="C607" s="660"/>
      <c r="D607" s="660"/>
      <c r="E607" s="660"/>
      <c r="F607" s="660"/>
      <c r="G607" s="660"/>
      <c r="H607" s="660"/>
      <c r="I607" s="660"/>
      <c r="J607" s="660"/>
      <c r="K607" s="660"/>
      <c r="L607" s="660"/>
      <c r="M607" s="660"/>
      <c r="N607" s="660"/>
      <c r="O607" s="660"/>
      <c r="P607" s="662"/>
      <c r="Q607" s="662"/>
      <c r="R607" s="662"/>
      <c r="S607" s="662"/>
      <c r="T607" s="662"/>
      <c r="U607" s="662"/>
      <c r="V607" s="662"/>
      <c r="W607" s="662"/>
      <c r="X607" s="662"/>
      <c r="Y607" s="662"/>
    </row>
    <row r="608" spans="1:25" ht="12" customHeight="1">
      <c r="A608" s="660"/>
      <c r="B608" s="661"/>
      <c r="C608" s="660"/>
      <c r="D608" s="660"/>
      <c r="E608" s="660"/>
      <c r="F608" s="660"/>
      <c r="G608" s="660"/>
      <c r="H608" s="660"/>
      <c r="I608" s="660"/>
      <c r="J608" s="660"/>
      <c r="K608" s="660"/>
      <c r="L608" s="660"/>
      <c r="M608" s="660"/>
      <c r="N608" s="660"/>
      <c r="O608" s="660"/>
      <c r="P608" s="662"/>
      <c r="Q608" s="662"/>
      <c r="R608" s="662"/>
      <c r="S608" s="662"/>
      <c r="T608" s="662"/>
      <c r="U608" s="662"/>
      <c r="V608" s="662"/>
      <c r="W608" s="662"/>
      <c r="X608" s="662"/>
      <c r="Y608" s="662"/>
    </row>
    <row r="609" spans="1:25" ht="12" customHeight="1">
      <c r="A609" s="660"/>
      <c r="B609" s="661"/>
      <c r="C609" s="660"/>
      <c r="D609" s="660"/>
      <c r="E609" s="660"/>
      <c r="F609" s="660"/>
      <c r="G609" s="660"/>
      <c r="H609" s="660"/>
      <c r="I609" s="660"/>
      <c r="J609" s="660"/>
      <c r="K609" s="660"/>
      <c r="L609" s="660"/>
      <c r="M609" s="660"/>
      <c r="N609" s="660"/>
      <c r="O609" s="660"/>
      <c r="P609" s="662"/>
      <c r="Q609" s="662"/>
      <c r="R609" s="662"/>
      <c r="S609" s="662"/>
      <c r="T609" s="662"/>
      <c r="U609" s="662"/>
      <c r="V609" s="662"/>
      <c r="W609" s="662"/>
      <c r="X609" s="662"/>
      <c r="Y609" s="662"/>
    </row>
    <row r="610" spans="1:25" ht="12" customHeight="1">
      <c r="A610" s="660"/>
      <c r="B610" s="661"/>
      <c r="C610" s="660"/>
      <c r="D610" s="660"/>
      <c r="E610" s="660"/>
      <c r="F610" s="660"/>
      <c r="G610" s="660"/>
      <c r="H610" s="660"/>
      <c r="I610" s="660"/>
      <c r="J610" s="660"/>
      <c r="K610" s="660"/>
      <c r="L610" s="660"/>
      <c r="M610" s="660"/>
      <c r="N610" s="660"/>
      <c r="O610" s="660"/>
      <c r="P610" s="662"/>
      <c r="Q610" s="662"/>
      <c r="R610" s="662"/>
      <c r="S610" s="662"/>
      <c r="T610" s="662"/>
      <c r="U610" s="662"/>
      <c r="V610" s="662"/>
      <c r="W610" s="662"/>
      <c r="X610" s="662"/>
      <c r="Y610" s="662"/>
    </row>
    <row r="611" spans="1:25" ht="12" customHeight="1">
      <c r="A611" s="660"/>
      <c r="B611" s="661"/>
      <c r="C611" s="660"/>
      <c r="D611" s="660"/>
      <c r="E611" s="660"/>
      <c r="F611" s="660"/>
      <c r="G611" s="660"/>
      <c r="H611" s="660"/>
      <c r="I611" s="660"/>
      <c r="J611" s="660"/>
      <c r="K611" s="660"/>
      <c r="L611" s="660"/>
      <c r="M611" s="660"/>
      <c r="N611" s="660"/>
      <c r="O611" s="660"/>
      <c r="P611" s="662"/>
      <c r="Q611" s="662"/>
      <c r="R611" s="662"/>
      <c r="S611" s="662"/>
      <c r="T611" s="662"/>
      <c r="U611" s="662"/>
      <c r="V611" s="662"/>
      <c r="W611" s="662"/>
      <c r="X611" s="662"/>
      <c r="Y611" s="662"/>
    </row>
    <row r="612" spans="1:25" ht="12" customHeight="1">
      <c r="A612" s="660"/>
      <c r="B612" s="661"/>
      <c r="C612" s="660"/>
      <c r="D612" s="660"/>
      <c r="E612" s="660"/>
      <c r="F612" s="660"/>
      <c r="G612" s="660"/>
      <c r="H612" s="660"/>
      <c r="I612" s="660"/>
      <c r="J612" s="660"/>
      <c r="K612" s="660"/>
      <c r="L612" s="660"/>
      <c r="M612" s="660"/>
      <c r="N612" s="660"/>
      <c r="O612" s="660"/>
      <c r="P612" s="662"/>
      <c r="Q612" s="662"/>
      <c r="R612" s="662"/>
      <c r="S612" s="662"/>
      <c r="T612" s="662"/>
      <c r="U612" s="662"/>
      <c r="V612" s="662"/>
      <c r="W612" s="662"/>
      <c r="X612" s="662"/>
      <c r="Y612" s="662"/>
    </row>
    <row r="613" spans="1:25" ht="12" customHeight="1">
      <c r="A613" s="660"/>
      <c r="B613" s="661"/>
      <c r="C613" s="660"/>
      <c r="D613" s="660"/>
      <c r="E613" s="660"/>
      <c r="F613" s="660"/>
      <c r="G613" s="660"/>
      <c r="H613" s="660"/>
      <c r="I613" s="660"/>
      <c r="J613" s="660"/>
      <c r="K613" s="660"/>
      <c r="L613" s="660"/>
      <c r="M613" s="660"/>
      <c r="N613" s="660"/>
      <c r="O613" s="660"/>
      <c r="P613" s="662"/>
      <c r="Q613" s="662"/>
      <c r="R613" s="662"/>
      <c r="S613" s="662"/>
      <c r="T613" s="662"/>
      <c r="U613" s="662"/>
      <c r="V613" s="662"/>
      <c r="W613" s="662"/>
      <c r="X613" s="662"/>
      <c r="Y613" s="662"/>
    </row>
    <row r="614" spans="1:25" ht="12" customHeight="1">
      <c r="A614" s="660"/>
      <c r="B614" s="661"/>
      <c r="C614" s="660"/>
      <c r="D614" s="660"/>
      <c r="E614" s="660"/>
      <c r="F614" s="660"/>
      <c r="G614" s="660"/>
      <c r="H614" s="660"/>
      <c r="I614" s="660"/>
      <c r="J614" s="660"/>
      <c r="K614" s="660"/>
      <c r="L614" s="660"/>
      <c r="M614" s="660"/>
      <c r="N614" s="660"/>
      <c r="O614" s="660"/>
      <c r="P614" s="662"/>
      <c r="Q614" s="662"/>
      <c r="R614" s="662"/>
      <c r="S614" s="662"/>
      <c r="T614" s="662"/>
      <c r="U614" s="662"/>
      <c r="V614" s="662"/>
      <c r="W614" s="662"/>
      <c r="X614" s="662"/>
      <c r="Y614" s="662"/>
    </row>
    <row r="615" spans="1:25" ht="12" customHeight="1">
      <c r="A615" s="660"/>
      <c r="B615" s="661"/>
      <c r="C615" s="660"/>
      <c r="D615" s="660"/>
      <c r="E615" s="660"/>
      <c r="F615" s="660"/>
      <c r="G615" s="660"/>
      <c r="H615" s="660"/>
      <c r="I615" s="660"/>
      <c r="J615" s="660"/>
      <c r="K615" s="660"/>
      <c r="L615" s="660"/>
      <c r="M615" s="660"/>
      <c r="N615" s="660"/>
      <c r="O615" s="660"/>
      <c r="P615" s="662"/>
      <c r="Q615" s="662"/>
      <c r="R615" s="662"/>
      <c r="S615" s="662"/>
      <c r="T615" s="662"/>
      <c r="U615" s="662"/>
      <c r="V615" s="662"/>
      <c r="W615" s="662"/>
      <c r="X615" s="662"/>
      <c r="Y615" s="662"/>
    </row>
    <row r="616" spans="1:25" ht="12" customHeight="1">
      <c r="A616" s="660"/>
      <c r="B616" s="661"/>
      <c r="C616" s="660"/>
      <c r="D616" s="660"/>
      <c r="E616" s="660"/>
      <c r="F616" s="660"/>
      <c r="G616" s="660"/>
      <c r="H616" s="660"/>
      <c r="I616" s="660"/>
      <c r="J616" s="660"/>
      <c r="K616" s="660"/>
      <c r="L616" s="660"/>
      <c r="M616" s="660"/>
      <c r="N616" s="660"/>
      <c r="O616" s="660"/>
      <c r="P616" s="662"/>
      <c r="Q616" s="662"/>
      <c r="R616" s="662"/>
      <c r="S616" s="662"/>
      <c r="T616" s="662"/>
      <c r="U616" s="662"/>
      <c r="V616" s="662"/>
      <c r="W616" s="662"/>
      <c r="X616" s="662"/>
      <c r="Y616" s="662"/>
    </row>
    <row r="617" spans="1:25" ht="12" customHeight="1">
      <c r="A617" s="660"/>
      <c r="B617" s="661"/>
      <c r="C617" s="660"/>
      <c r="D617" s="660"/>
      <c r="E617" s="660"/>
      <c r="F617" s="660"/>
      <c r="G617" s="660"/>
      <c r="H617" s="660"/>
      <c r="I617" s="660"/>
      <c r="J617" s="660"/>
      <c r="K617" s="660"/>
      <c r="L617" s="660"/>
      <c r="M617" s="660"/>
      <c r="N617" s="660"/>
      <c r="O617" s="660"/>
      <c r="P617" s="662"/>
      <c r="Q617" s="662"/>
      <c r="R617" s="662"/>
      <c r="S617" s="662"/>
      <c r="T617" s="662"/>
      <c r="U617" s="662"/>
      <c r="V617" s="662"/>
      <c r="W617" s="662"/>
      <c r="X617" s="662"/>
      <c r="Y617" s="662"/>
    </row>
    <row r="618" spans="1:25" ht="12" customHeight="1">
      <c r="A618" s="660"/>
      <c r="B618" s="661"/>
      <c r="C618" s="660"/>
      <c r="D618" s="660"/>
      <c r="E618" s="660"/>
      <c r="F618" s="660"/>
      <c r="G618" s="660"/>
      <c r="H618" s="660"/>
      <c r="I618" s="660"/>
      <c r="J618" s="660"/>
      <c r="K618" s="660"/>
      <c r="L618" s="660"/>
      <c r="M618" s="660"/>
      <c r="N618" s="660"/>
      <c r="O618" s="660"/>
      <c r="P618" s="662"/>
      <c r="Q618" s="662"/>
      <c r="R618" s="662"/>
      <c r="S618" s="662"/>
      <c r="T618" s="662"/>
      <c r="U618" s="662"/>
      <c r="V618" s="662"/>
      <c r="W618" s="662"/>
      <c r="X618" s="662"/>
      <c r="Y618" s="662"/>
    </row>
    <row r="619" spans="1:25" ht="12" customHeight="1">
      <c r="A619" s="660"/>
      <c r="B619" s="661"/>
      <c r="C619" s="660"/>
      <c r="D619" s="660"/>
      <c r="E619" s="660"/>
      <c r="F619" s="660"/>
      <c r="G619" s="660"/>
      <c r="H619" s="660"/>
      <c r="I619" s="660"/>
      <c r="J619" s="660"/>
      <c r="K619" s="660"/>
      <c r="L619" s="660"/>
      <c r="M619" s="660"/>
      <c r="N619" s="660"/>
      <c r="O619" s="660"/>
      <c r="P619" s="662"/>
      <c r="Q619" s="662"/>
      <c r="R619" s="662"/>
      <c r="S619" s="662"/>
      <c r="T619" s="662"/>
      <c r="U619" s="662"/>
      <c r="V619" s="662"/>
      <c r="W619" s="662"/>
      <c r="X619" s="662"/>
      <c r="Y619" s="662"/>
    </row>
    <row r="620" spans="1:25" ht="12" customHeight="1">
      <c r="A620" s="660"/>
      <c r="B620" s="661"/>
      <c r="C620" s="660"/>
      <c r="D620" s="660"/>
      <c r="E620" s="660"/>
      <c r="F620" s="660"/>
      <c r="G620" s="660"/>
      <c r="H620" s="660"/>
      <c r="I620" s="660"/>
      <c r="J620" s="660"/>
      <c r="K620" s="660"/>
      <c r="L620" s="660"/>
      <c r="M620" s="660"/>
      <c r="N620" s="660"/>
      <c r="O620" s="660"/>
      <c r="P620" s="662"/>
      <c r="Q620" s="662"/>
      <c r="R620" s="662"/>
      <c r="S620" s="662"/>
      <c r="T620" s="662"/>
      <c r="U620" s="662"/>
      <c r="V620" s="662"/>
      <c r="W620" s="662"/>
      <c r="X620" s="662"/>
      <c r="Y620" s="662"/>
    </row>
    <row r="621" spans="1:25" ht="12" customHeight="1">
      <c r="A621" s="660"/>
      <c r="B621" s="661"/>
      <c r="C621" s="660"/>
      <c r="D621" s="660"/>
      <c r="E621" s="660"/>
      <c r="F621" s="660"/>
      <c r="G621" s="660"/>
      <c r="H621" s="660"/>
      <c r="I621" s="660"/>
      <c r="J621" s="660"/>
      <c r="K621" s="660"/>
      <c r="L621" s="660"/>
      <c r="M621" s="660"/>
      <c r="N621" s="660"/>
      <c r="O621" s="660"/>
      <c r="P621" s="662"/>
      <c r="Q621" s="662"/>
      <c r="R621" s="662"/>
      <c r="S621" s="662"/>
      <c r="T621" s="662"/>
      <c r="U621" s="662"/>
      <c r="V621" s="662"/>
      <c r="W621" s="662"/>
      <c r="X621" s="662"/>
      <c r="Y621" s="662"/>
    </row>
    <row r="622" spans="1:25" ht="12" customHeight="1">
      <c r="A622" s="660"/>
      <c r="B622" s="661"/>
      <c r="C622" s="660"/>
      <c r="D622" s="660"/>
      <c r="E622" s="660"/>
      <c r="F622" s="660"/>
      <c r="G622" s="660"/>
      <c r="H622" s="660"/>
      <c r="I622" s="660"/>
      <c r="J622" s="660"/>
      <c r="K622" s="660"/>
      <c r="L622" s="660"/>
      <c r="M622" s="660"/>
      <c r="N622" s="660"/>
      <c r="O622" s="660"/>
      <c r="P622" s="662"/>
      <c r="Q622" s="662"/>
      <c r="R622" s="662"/>
      <c r="S622" s="662"/>
      <c r="T622" s="662"/>
      <c r="U622" s="662"/>
      <c r="V622" s="662"/>
      <c r="W622" s="662"/>
      <c r="X622" s="662"/>
      <c r="Y622" s="662"/>
    </row>
    <row r="623" spans="1:25" ht="12" customHeight="1">
      <c r="A623" s="660"/>
      <c r="B623" s="661"/>
      <c r="C623" s="660"/>
      <c r="D623" s="660"/>
      <c r="E623" s="660"/>
      <c r="F623" s="660"/>
      <c r="G623" s="660"/>
      <c r="H623" s="660"/>
      <c r="I623" s="660"/>
      <c r="J623" s="660"/>
      <c r="K623" s="660"/>
      <c r="L623" s="660"/>
      <c r="M623" s="660"/>
      <c r="N623" s="660"/>
      <c r="O623" s="660"/>
      <c r="P623" s="662"/>
      <c r="Q623" s="662"/>
      <c r="R623" s="662"/>
      <c r="S623" s="662"/>
      <c r="T623" s="662"/>
      <c r="U623" s="662"/>
      <c r="V623" s="662"/>
      <c r="W623" s="662"/>
      <c r="X623" s="662"/>
      <c r="Y623" s="662"/>
    </row>
    <row r="624" spans="1:25" ht="12" customHeight="1">
      <c r="A624" s="660"/>
      <c r="B624" s="661"/>
      <c r="C624" s="660"/>
      <c r="D624" s="660"/>
      <c r="E624" s="660"/>
      <c r="F624" s="660"/>
      <c r="G624" s="660"/>
      <c r="H624" s="660"/>
      <c r="I624" s="660"/>
      <c r="J624" s="660"/>
      <c r="K624" s="660"/>
      <c r="L624" s="660"/>
      <c r="M624" s="660"/>
      <c r="N624" s="660"/>
      <c r="O624" s="660"/>
      <c r="P624" s="662"/>
      <c r="Q624" s="662"/>
      <c r="R624" s="662"/>
      <c r="S624" s="662"/>
      <c r="T624" s="662"/>
      <c r="U624" s="662"/>
      <c r="V624" s="662"/>
      <c r="W624" s="662"/>
      <c r="X624" s="662"/>
      <c r="Y624" s="662"/>
    </row>
    <row r="625" spans="1:25" ht="12" customHeight="1">
      <c r="A625" s="660"/>
      <c r="B625" s="661"/>
      <c r="C625" s="660"/>
      <c r="D625" s="660"/>
      <c r="E625" s="660"/>
      <c r="F625" s="660"/>
      <c r="G625" s="660"/>
      <c r="H625" s="660"/>
      <c r="I625" s="660"/>
      <c r="J625" s="660"/>
      <c r="K625" s="660"/>
      <c r="L625" s="660"/>
      <c r="M625" s="660"/>
      <c r="N625" s="660"/>
      <c r="O625" s="660"/>
      <c r="P625" s="662"/>
      <c r="Q625" s="662"/>
      <c r="R625" s="662"/>
      <c r="S625" s="662"/>
      <c r="T625" s="662"/>
      <c r="U625" s="662"/>
      <c r="V625" s="662"/>
      <c r="W625" s="662"/>
      <c r="X625" s="662"/>
      <c r="Y625" s="662"/>
    </row>
    <row r="626" spans="1:25" ht="12" customHeight="1">
      <c r="A626" s="660"/>
      <c r="B626" s="661"/>
      <c r="C626" s="660"/>
      <c r="D626" s="660"/>
      <c r="E626" s="660"/>
      <c r="F626" s="660"/>
      <c r="G626" s="660"/>
      <c r="H626" s="660"/>
      <c r="I626" s="660"/>
      <c r="J626" s="660"/>
      <c r="K626" s="660"/>
      <c r="L626" s="660"/>
      <c r="M626" s="660"/>
      <c r="N626" s="660"/>
      <c r="O626" s="660"/>
      <c r="P626" s="662"/>
      <c r="Q626" s="662"/>
      <c r="R626" s="662"/>
      <c r="S626" s="662"/>
      <c r="T626" s="662"/>
      <c r="U626" s="662"/>
      <c r="V626" s="662"/>
      <c r="W626" s="662"/>
      <c r="X626" s="662"/>
      <c r="Y626" s="662"/>
    </row>
    <row r="627" spans="1:25" ht="12" customHeight="1">
      <c r="A627" s="660"/>
      <c r="B627" s="661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2"/>
      <c r="Q627" s="662"/>
      <c r="R627" s="662"/>
      <c r="S627" s="662"/>
      <c r="T627" s="662"/>
      <c r="U627" s="662"/>
      <c r="V627" s="662"/>
      <c r="W627" s="662"/>
      <c r="X627" s="662"/>
      <c r="Y627" s="662"/>
    </row>
    <row r="628" spans="1:25" ht="12" customHeight="1">
      <c r="A628" s="660"/>
      <c r="B628" s="661"/>
      <c r="C628" s="660"/>
      <c r="D628" s="660"/>
      <c r="E628" s="660"/>
      <c r="F628" s="660"/>
      <c r="G628" s="660"/>
      <c r="H628" s="660"/>
      <c r="I628" s="660"/>
      <c r="J628" s="660"/>
      <c r="K628" s="660"/>
      <c r="L628" s="660"/>
      <c r="M628" s="660"/>
      <c r="N628" s="660"/>
      <c r="O628" s="660"/>
      <c r="P628" s="662"/>
      <c r="Q628" s="662"/>
      <c r="R628" s="662"/>
      <c r="S628" s="662"/>
      <c r="T628" s="662"/>
      <c r="U628" s="662"/>
      <c r="V628" s="662"/>
      <c r="W628" s="662"/>
      <c r="X628" s="662"/>
      <c r="Y628" s="662"/>
    </row>
    <row r="629" spans="1:25" ht="12" customHeight="1">
      <c r="A629" s="660"/>
      <c r="B629" s="661"/>
      <c r="C629" s="660"/>
      <c r="D629" s="660"/>
      <c r="E629" s="660"/>
      <c r="F629" s="660"/>
      <c r="G629" s="660"/>
      <c r="H629" s="660"/>
      <c r="I629" s="660"/>
      <c r="J629" s="660"/>
      <c r="K629" s="660"/>
      <c r="L629" s="660"/>
      <c r="M629" s="660"/>
      <c r="N629" s="660"/>
      <c r="O629" s="660"/>
      <c r="P629" s="662"/>
      <c r="Q629" s="662"/>
      <c r="R629" s="662"/>
      <c r="S629" s="662"/>
      <c r="T629" s="662"/>
      <c r="U629" s="662"/>
      <c r="V629" s="662"/>
      <c r="W629" s="662"/>
      <c r="X629" s="662"/>
      <c r="Y629" s="662"/>
    </row>
    <row r="630" spans="1:25" ht="12" customHeight="1">
      <c r="A630" s="660"/>
      <c r="B630" s="661"/>
      <c r="C630" s="660"/>
      <c r="D630" s="660"/>
      <c r="E630" s="660"/>
      <c r="F630" s="660"/>
      <c r="G630" s="660"/>
      <c r="H630" s="660"/>
      <c r="I630" s="660"/>
      <c r="J630" s="660"/>
      <c r="K630" s="660"/>
      <c r="L630" s="660"/>
      <c r="M630" s="660"/>
      <c r="N630" s="660"/>
      <c r="O630" s="660"/>
      <c r="P630" s="662"/>
      <c r="Q630" s="662"/>
      <c r="R630" s="662"/>
      <c r="S630" s="662"/>
      <c r="T630" s="662"/>
      <c r="U630" s="662"/>
      <c r="V630" s="662"/>
      <c r="W630" s="662"/>
      <c r="X630" s="662"/>
      <c r="Y630" s="662"/>
    </row>
    <row r="631" spans="1:25" ht="12" customHeight="1">
      <c r="A631" s="660"/>
      <c r="B631" s="661"/>
      <c r="C631" s="660"/>
      <c r="D631" s="660"/>
      <c r="E631" s="660"/>
      <c r="F631" s="660"/>
      <c r="G631" s="660"/>
      <c r="H631" s="660"/>
      <c r="I631" s="660"/>
      <c r="J631" s="660"/>
      <c r="K631" s="660"/>
      <c r="L631" s="660"/>
      <c r="M631" s="660"/>
      <c r="N631" s="660"/>
      <c r="O631" s="660"/>
      <c r="P631" s="662"/>
      <c r="Q631" s="662"/>
      <c r="R631" s="662"/>
      <c r="S631" s="662"/>
      <c r="T631" s="662"/>
      <c r="U631" s="662"/>
      <c r="V631" s="662"/>
      <c r="W631" s="662"/>
      <c r="X631" s="662"/>
      <c r="Y631" s="662"/>
    </row>
    <row r="632" spans="1:25" ht="12" customHeight="1">
      <c r="A632" s="660"/>
      <c r="B632" s="661"/>
      <c r="C632" s="660"/>
      <c r="D632" s="660"/>
      <c r="E632" s="660"/>
      <c r="F632" s="660"/>
      <c r="G632" s="660"/>
      <c r="H632" s="660"/>
      <c r="I632" s="660"/>
      <c r="J632" s="660"/>
      <c r="K632" s="660"/>
      <c r="L632" s="660"/>
      <c r="M632" s="660"/>
      <c r="N632" s="660"/>
      <c r="O632" s="660"/>
      <c r="P632" s="662"/>
      <c r="Q632" s="662"/>
      <c r="R632" s="662"/>
      <c r="S632" s="662"/>
      <c r="T632" s="662"/>
      <c r="U632" s="662"/>
      <c r="V632" s="662"/>
      <c r="W632" s="662"/>
      <c r="X632" s="662"/>
      <c r="Y632" s="662"/>
    </row>
    <row r="633" spans="1:25" ht="12" customHeight="1">
      <c r="A633" s="660"/>
      <c r="B633" s="661"/>
      <c r="C633" s="660"/>
      <c r="D633" s="660"/>
      <c r="E633" s="660"/>
      <c r="F633" s="660"/>
      <c r="G633" s="660"/>
      <c r="H633" s="660"/>
      <c r="I633" s="660"/>
      <c r="J633" s="660"/>
      <c r="K633" s="660"/>
      <c r="L633" s="660"/>
      <c r="M633" s="660"/>
      <c r="N633" s="660"/>
      <c r="O633" s="660"/>
      <c r="P633" s="662"/>
      <c r="Q633" s="662"/>
      <c r="R633" s="662"/>
      <c r="S633" s="662"/>
      <c r="T633" s="662"/>
      <c r="U633" s="662"/>
      <c r="V633" s="662"/>
      <c r="W633" s="662"/>
      <c r="X633" s="662"/>
      <c r="Y633" s="662"/>
    </row>
    <row r="634" spans="1:25" ht="12" customHeight="1">
      <c r="A634" s="660"/>
      <c r="B634" s="661"/>
      <c r="C634" s="660"/>
      <c r="D634" s="660"/>
      <c r="E634" s="660"/>
      <c r="F634" s="660"/>
      <c r="G634" s="660"/>
      <c r="H634" s="660"/>
      <c r="I634" s="660"/>
      <c r="J634" s="660"/>
      <c r="K634" s="660"/>
      <c r="L634" s="660"/>
      <c r="M634" s="660"/>
      <c r="N634" s="660"/>
      <c r="O634" s="660"/>
      <c r="P634" s="662"/>
      <c r="Q634" s="662"/>
      <c r="R634" s="662"/>
      <c r="S634" s="662"/>
      <c r="T634" s="662"/>
      <c r="U634" s="662"/>
      <c r="V634" s="662"/>
      <c r="W634" s="662"/>
      <c r="X634" s="662"/>
      <c r="Y634" s="662"/>
    </row>
    <row r="635" spans="1:25" ht="12" customHeight="1">
      <c r="A635" s="660"/>
      <c r="B635" s="661"/>
      <c r="C635" s="660"/>
      <c r="D635" s="660"/>
      <c r="E635" s="660"/>
      <c r="F635" s="660"/>
      <c r="G635" s="660"/>
      <c r="H635" s="660"/>
      <c r="I635" s="660"/>
      <c r="J635" s="660"/>
      <c r="K635" s="660"/>
      <c r="L635" s="660"/>
      <c r="M635" s="660"/>
      <c r="N635" s="660"/>
      <c r="O635" s="660"/>
      <c r="P635" s="662"/>
      <c r="Q635" s="662"/>
      <c r="R635" s="662"/>
      <c r="S635" s="662"/>
      <c r="T635" s="662"/>
      <c r="U635" s="662"/>
      <c r="V635" s="662"/>
      <c r="W635" s="662"/>
      <c r="X635" s="662"/>
      <c r="Y635" s="662"/>
    </row>
    <row r="636" spans="1:25" ht="12" customHeight="1">
      <c r="A636" s="660"/>
      <c r="B636" s="661"/>
      <c r="C636" s="660"/>
      <c r="D636" s="660"/>
      <c r="E636" s="660"/>
      <c r="F636" s="660"/>
      <c r="G636" s="660"/>
      <c r="H636" s="660"/>
      <c r="I636" s="660"/>
      <c r="J636" s="660"/>
      <c r="K636" s="660"/>
      <c r="L636" s="660"/>
      <c r="M636" s="660"/>
      <c r="N636" s="660"/>
      <c r="O636" s="660"/>
      <c r="P636" s="662"/>
      <c r="Q636" s="662"/>
      <c r="R636" s="662"/>
      <c r="S636" s="662"/>
      <c r="T636" s="662"/>
      <c r="U636" s="662"/>
      <c r="V636" s="662"/>
      <c r="W636" s="662"/>
      <c r="X636" s="662"/>
      <c r="Y636" s="662"/>
    </row>
    <row r="637" spans="1:25" ht="12" customHeight="1">
      <c r="A637" s="660"/>
      <c r="B637" s="661"/>
      <c r="C637" s="660"/>
      <c r="D637" s="660"/>
      <c r="E637" s="660"/>
      <c r="F637" s="660"/>
      <c r="G637" s="660"/>
      <c r="H637" s="660"/>
      <c r="I637" s="660"/>
      <c r="J637" s="660"/>
      <c r="K637" s="660"/>
      <c r="L637" s="660"/>
      <c r="M637" s="660"/>
      <c r="N637" s="660"/>
      <c r="O637" s="660"/>
      <c r="P637" s="662"/>
      <c r="Q637" s="662"/>
      <c r="R637" s="662"/>
      <c r="S637" s="662"/>
      <c r="T637" s="662"/>
      <c r="U637" s="662"/>
      <c r="V637" s="662"/>
      <c r="W637" s="662"/>
      <c r="X637" s="662"/>
      <c r="Y637" s="662"/>
    </row>
    <row r="638" spans="1:25" ht="12" customHeight="1">
      <c r="A638" s="660"/>
      <c r="B638" s="661"/>
      <c r="C638" s="660"/>
      <c r="D638" s="660"/>
      <c r="E638" s="660"/>
      <c r="F638" s="660"/>
      <c r="G638" s="660"/>
      <c r="H638" s="660"/>
      <c r="I638" s="660"/>
      <c r="J638" s="660"/>
      <c r="K638" s="660"/>
      <c r="L638" s="660"/>
      <c r="M638" s="660"/>
      <c r="N638" s="660"/>
      <c r="O638" s="660"/>
      <c r="P638" s="662"/>
      <c r="Q638" s="662"/>
      <c r="R638" s="662"/>
      <c r="S638" s="662"/>
      <c r="T638" s="662"/>
      <c r="U638" s="662"/>
      <c r="V638" s="662"/>
      <c r="W638" s="662"/>
      <c r="X638" s="662"/>
      <c r="Y638" s="662"/>
    </row>
    <row r="639" spans="1:25" ht="12" customHeight="1">
      <c r="A639" s="660"/>
      <c r="B639" s="661"/>
      <c r="C639" s="660"/>
      <c r="D639" s="660"/>
      <c r="E639" s="660"/>
      <c r="F639" s="660"/>
      <c r="G639" s="660"/>
      <c r="H639" s="660"/>
      <c r="I639" s="660"/>
      <c r="J639" s="660"/>
      <c r="K639" s="660"/>
      <c r="L639" s="660"/>
      <c r="M639" s="660"/>
      <c r="N639" s="660"/>
      <c r="O639" s="660"/>
      <c r="P639" s="662"/>
      <c r="Q639" s="662"/>
      <c r="R639" s="662"/>
      <c r="S639" s="662"/>
      <c r="T639" s="662"/>
      <c r="U639" s="662"/>
      <c r="V639" s="662"/>
      <c r="W639" s="662"/>
      <c r="X639" s="662"/>
      <c r="Y639" s="662"/>
    </row>
    <row r="640" spans="1:25" ht="12" customHeight="1">
      <c r="A640" s="660"/>
      <c r="B640" s="661"/>
      <c r="C640" s="660"/>
      <c r="D640" s="660"/>
      <c r="E640" s="660"/>
      <c r="F640" s="660"/>
      <c r="G640" s="660"/>
      <c r="H640" s="660"/>
      <c r="I640" s="660"/>
      <c r="J640" s="660"/>
      <c r="K640" s="660"/>
      <c r="L640" s="660"/>
      <c r="M640" s="660"/>
      <c r="N640" s="660"/>
      <c r="O640" s="660"/>
      <c r="P640" s="662"/>
      <c r="Q640" s="662"/>
      <c r="R640" s="662"/>
      <c r="S640" s="662"/>
      <c r="T640" s="662"/>
      <c r="U640" s="662"/>
      <c r="V640" s="662"/>
      <c r="W640" s="662"/>
      <c r="X640" s="662"/>
      <c r="Y640" s="662"/>
    </row>
    <row r="641" spans="1:25" ht="12" customHeight="1">
      <c r="A641" s="660"/>
      <c r="B641" s="661"/>
      <c r="C641" s="660"/>
      <c r="D641" s="660"/>
      <c r="E641" s="660"/>
      <c r="F641" s="660"/>
      <c r="G641" s="660"/>
      <c r="H641" s="660"/>
      <c r="I641" s="660"/>
      <c r="J641" s="660"/>
      <c r="K641" s="660"/>
      <c r="L641" s="660"/>
      <c r="M641" s="660"/>
      <c r="N641" s="660"/>
      <c r="O641" s="660"/>
      <c r="P641" s="662"/>
      <c r="Q641" s="662"/>
      <c r="R641" s="662"/>
      <c r="S641" s="662"/>
      <c r="T641" s="662"/>
      <c r="U641" s="662"/>
      <c r="V641" s="662"/>
      <c r="W641" s="662"/>
      <c r="X641" s="662"/>
      <c r="Y641" s="662"/>
    </row>
    <row r="642" spans="1:25" ht="12" customHeight="1">
      <c r="A642" s="660"/>
      <c r="B642" s="661"/>
      <c r="C642" s="660"/>
      <c r="D642" s="660"/>
      <c r="E642" s="660"/>
      <c r="F642" s="660"/>
      <c r="G642" s="660"/>
      <c r="H642" s="660"/>
      <c r="I642" s="660"/>
      <c r="J642" s="660"/>
      <c r="K642" s="660"/>
      <c r="L642" s="660"/>
      <c r="M642" s="660"/>
      <c r="N642" s="660"/>
      <c r="O642" s="660"/>
      <c r="P642" s="662"/>
      <c r="Q642" s="662"/>
      <c r="R642" s="662"/>
      <c r="S642" s="662"/>
      <c r="T642" s="662"/>
      <c r="U642" s="662"/>
      <c r="V642" s="662"/>
      <c r="W642" s="662"/>
      <c r="X642" s="662"/>
      <c r="Y642" s="662"/>
    </row>
    <row r="643" spans="1:25" ht="12" customHeight="1">
      <c r="A643" s="660"/>
      <c r="B643" s="661"/>
      <c r="C643" s="660"/>
      <c r="D643" s="660"/>
      <c r="E643" s="660"/>
      <c r="F643" s="660"/>
      <c r="G643" s="660"/>
      <c r="H643" s="660"/>
      <c r="I643" s="660"/>
      <c r="J643" s="660"/>
      <c r="K643" s="660"/>
      <c r="L643" s="660"/>
      <c r="M643" s="660"/>
      <c r="N643" s="660"/>
      <c r="O643" s="660"/>
      <c r="P643" s="662"/>
      <c r="Q643" s="662"/>
      <c r="R643" s="662"/>
      <c r="S643" s="662"/>
      <c r="T643" s="662"/>
      <c r="U643" s="662"/>
      <c r="V643" s="662"/>
      <c r="W643" s="662"/>
      <c r="X643" s="662"/>
      <c r="Y643" s="662"/>
    </row>
    <row r="644" spans="1:25" ht="12" customHeight="1">
      <c r="A644" s="660"/>
      <c r="B644" s="661"/>
      <c r="C644" s="660"/>
      <c r="D644" s="660"/>
      <c r="E644" s="660"/>
      <c r="F644" s="660"/>
      <c r="G644" s="660"/>
      <c r="H644" s="660"/>
      <c r="I644" s="660"/>
      <c r="J644" s="660"/>
      <c r="K644" s="660"/>
      <c r="L644" s="660"/>
      <c r="M644" s="660"/>
      <c r="N644" s="660"/>
      <c r="O644" s="660"/>
      <c r="P644" s="662"/>
      <c r="Q644" s="662"/>
      <c r="R644" s="662"/>
      <c r="S644" s="662"/>
      <c r="T644" s="662"/>
      <c r="U644" s="662"/>
      <c r="V644" s="662"/>
      <c r="W644" s="662"/>
      <c r="X644" s="662"/>
      <c r="Y644" s="662"/>
    </row>
    <row r="645" spans="1:25" ht="12" customHeight="1">
      <c r="A645" s="660"/>
      <c r="B645" s="661"/>
      <c r="C645" s="660"/>
      <c r="D645" s="660"/>
      <c r="E645" s="660"/>
      <c r="F645" s="660"/>
      <c r="G645" s="660"/>
      <c r="H645" s="660"/>
      <c r="I645" s="660"/>
      <c r="J645" s="660"/>
      <c r="K645" s="660"/>
      <c r="L645" s="660"/>
      <c r="M645" s="660"/>
      <c r="N645" s="660"/>
      <c r="O645" s="660"/>
      <c r="P645" s="662"/>
      <c r="Q645" s="662"/>
      <c r="R645" s="662"/>
      <c r="S645" s="662"/>
      <c r="T645" s="662"/>
      <c r="U645" s="662"/>
      <c r="V645" s="662"/>
      <c r="W645" s="662"/>
      <c r="X645" s="662"/>
      <c r="Y645" s="662"/>
    </row>
    <row r="646" spans="1:25" ht="12" customHeight="1">
      <c r="A646" s="660"/>
      <c r="B646" s="661"/>
      <c r="C646" s="660"/>
      <c r="D646" s="660"/>
      <c r="E646" s="660"/>
      <c r="F646" s="660"/>
      <c r="G646" s="660"/>
      <c r="H646" s="660"/>
      <c r="I646" s="660"/>
      <c r="J646" s="660"/>
      <c r="K646" s="660"/>
      <c r="L646" s="660"/>
      <c r="M646" s="660"/>
      <c r="N646" s="660"/>
      <c r="O646" s="660"/>
      <c r="P646" s="662"/>
      <c r="Q646" s="662"/>
      <c r="R646" s="662"/>
      <c r="S646" s="662"/>
      <c r="T646" s="662"/>
      <c r="U646" s="662"/>
      <c r="V646" s="662"/>
      <c r="W646" s="662"/>
      <c r="X646" s="662"/>
      <c r="Y646" s="662"/>
    </row>
    <row r="647" spans="1:25" ht="12" customHeight="1">
      <c r="A647" s="660"/>
      <c r="B647" s="661"/>
      <c r="C647" s="660"/>
      <c r="D647" s="660"/>
      <c r="E647" s="660"/>
      <c r="F647" s="660"/>
      <c r="G647" s="660"/>
      <c r="H647" s="660"/>
      <c r="I647" s="660"/>
      <c r="J647" s="660"/>
      <c r="K647" s="660"/>
      <c r="L647" s="660"/>
      <c r="M647" s="660"/>
      <c r="N647" s="660"/>
      <c r="O647" s="660"/>
      <c r="P647" s="662"/>
      <c r="Q647" s="662"/>
      <c r="R647" s="662"/>
      <c r="S647" s="662"/>
      <c r="T647" s="662"/>
      <c r="U647" s="662"/>
      <c r="V647" s="662"/>
      <c r="W647" s="662"/>
      <c r="X647" s="662"/>
      <c r="Y647" s="662"/>
    </row>
    <row r="648" spans="1:25" ht="12" customHeight="1">
      <c r="A648" s="660"/>
      <c r="B648" s="661"/>
      <c r="C648" s="660"/>
      <c r="D648" s="660"/>
      <c r="E648" s="660"/>
      <c r="F648" s="660"/>
      <c r="G648" s="660"/>
      <c r="H648" s="660"/>
      <c r="I648" s="660"/>
      <c r="J648" s="660"/>
      <c r="K648" s="660"/>
      <c r="L648" s="660"/>
      <c r="M648" s="660"/>
      <c r="N648" s="660"/>
      <c r="O648" s="660"/>
      <c r="P648" s="662"/>
      <c r="Q648" s="662"/>
      <c r="R648" s="662"/>
      <c r="S648" s="662"/>
      <c r="T648" s="662"/>
      <c r="U648" s="662"/>
      <c r="V648" s="662"/>
      <c r="W648" s="662"/>
      <c r="X648" s="662"/>
      <c r="Y648" s="662"/>
    </row>
    <row r="649" spans="1:25" ht="12" customHeight="1">
      <c r="A649" s="660"/>
      <c r="B649" s="661"/>
      <c r="C649" s="660"/>
      <c r="D649" s="660"/>
      <c r="E649" s="660"/>
      <c r="F649" s="660"/>
      <c r="G649" s="660"/>
      <c r="H649" s="660"/>
      <c r="I649" s="660"/>
      <c r="J649" s="660"/>
      <c r="K649" s="660"/>
      <c r="L649" s="660"/>
      <c r="M649" s="660"/>
      <c r="N649" s="660"/>
      <c r="O649" s="660"/>
      <c r="P649" s="662"/>
      <c r="Q649" s="662"/>
      <c r="R649" s="662"/>
      <c r="S649" s="662"/>
      <c r="T649" s="662"/>
      <c r="U649" s="662"/>
      <c r="V649" s="662"/>
      <c r="W649" s="662"/>
      <c r="X649" s="662"/>
      <c r="Y649" s="662"/>
    </row>
    <row r="650" spans="1:25" ht="12" customHeight="1">
      <c r="A650" s="660"/>
      <c r="B650" s="661"/>
      <c r="C650" s="660"/>
      <c r="D650" s="660"/>
      <c r="E650" s="660"/>
      <c r="F650" s="660"/>
      <c r="G650" s="660"/>
      <c r="H650" s="660"/>
      <c r="I650" s="660"/>
      <c r="J650" s="660"/>
      <c r="K650" s="660"/>
      <c r="L650" s="660"/>
      <c r="M650" s="660"/>
      <c r="N650" s="660"/>
      <c r="O650" s="660"/>
      <c r="P650" s="662"/>
      <c r="Q650" s="662"/>
      <c r="R650" s="662"/>
      <c r="S650" s="662"/>
      <c r="T650" s="662"/>
      <c r="U650" s="662"/>
      <c r="V650" s="662"/>
      <c r="W650" s="662"/>
      <c r="X650" s="662"/>
      <c r="Y650" s="662"/>
    </row>
    <row r="651" spans="1:25" ht="12" customHeight="1">
      <c r="A651" s="660"/>
      <c r="B651" s="661"/>
      <c r="C651" s="660"/>
      <c r="D651" s="660"/>
      <c r="E651" s="660"/>
      <c r="F651" s="660"/>
      <c r="G651" s="660"/>
      <c r="H651" s="660"/>
      <c r="I651" s="660"/>
      <c r="J651" s="660"/>
      <c r="K651" s="660"/>
      <c r="L651" s="660"/>
      <c r="M651" s="660"/>
      <c r="N651" s="660"/>
      <c r="O651" s="660"/>
      <c r="P651" s="662"/>
      <c r="Q651" s="662"/>
      <c r="R651" s="662"/>
      <c r="S651" s="662"/>
      <c r="T651" s="662"/>
      <c r="U651" s="662"/>
      <c r="V651" s="662"/>
      <c r="W651" s="662"/>
      <c r="X651" s="662"/>
      <c r="Y651" s="662"/>
    </row>
    <row r="652" spans="1:25" ht="12" customHeight="1">
      <c r="A652" s="660"/>
      <c r="B652" s="661"/>
      <c r="C652" s="660"/>
      <c r="D652" s="660"/>
      <c r="E652" s="660"/>
      <c r="F652" s="660"/>
      <c r="G652" s="660"/>
      <c r="H652" s="660"/>
      <c r="I652" s="660"/>
      <c r="J652" s="660"/>
      <c r="K652" s="660"/>
      <c r="L652" s="660"/>
      <c r="M652" s="660"/>
      <c r="N652" s="660"/>
      <c r="O652" s="660"/>
      <c r="P652" s="662"/>
      <c r="Q652" s="662"/>
      <c r="R652" s="662"/>
      <c r="S652" s="662"/>
      <c r="T652" s="662"/>
      <c r="U652" s="662"/>
      <c r="V652" s="662"/>
      <c r="W652" s="662"/>
      <c r="X652" s="662"/>
      <c r="Y652" s="662"/>
    </row>
    <row r="653" spans="1:25" ht="12" customHeight="1">
      <c r="A653" s="660"/>
      <c r="B653" s="661"/>
      <c r="C653" s="660"/>
      <c r="D653" s="660"/>
      <c r="E653" s="660"/>
      <c r="F653" s="660"/>
      <c r="G653" s="660"/>
      <c r="H653" s="660"/>
      <c r="I653" s="660"/>
      <c r="J653" s="660"/>
      <c r="K653" s="660"/>
      <c r="L653" s="660"/>
      <c r="M653" s="660"/>
      <c r="N653" s="660"/>
      <c r="O653" s="660"/>
      <c r="P653" s="662"/>
      <c r="Q653" s="662"/>
      <c r="R653" s="662"/>
      <c r="S653" s="662"/>
      <c r="T653" s="662"/>
      <c r="U653" s="662"/>
      <c r="V653" s="662"/>
      <c r="W653" s="662"/>
      <c r="X653" s="662"/>
      <c r="Y653" s="662"/>
    </row>
    <row r="654" spans="1:25" ht="12" customHeight="1">
      <c r="A654" s="660"/>
      <c r="B654" s="661"/>
      <c r="C654" s="660"/>
      <c r="D654" s="660"/>
      <c r="E654" s="660"/>
      <c r="F654" s="660"/>
      <c r="G654" s="660"/>
      <c r="H654" s="660"/>
      <c r="I654" s="660"/>
      <c r="J654" s="660"/>
      <c r="K654" s="660"/>
      <c r="L654" s="660"/>
      <c r="M654" s="660"/>
      <c r="N654" s="660"/>
      <c r="O654" s="660"/>
      <c r="P654" s="662"/>
      <c r="Q654" s="662"/>
      <c r="R654" s="662"/>
      <c r="S654" s="662"/>
      <c r="T654" s="662"/>
      <c r="U654" s="662"/>
      <c r="V654" s="662"/>
      <c r="W654" s="662"/>
      <c r="X654" s="662"/>
      <c r="Y654" s="662"/>
    </row>
    <row r="655" spans="1:25" ht="12" customHeight="1">
      <c r="A655" s="660"/>
      <c r="B655" s="661"/>
      <c r="C655" s="660"/>
      <c r="D655" s="660"/>
      <c r="E655" s="660"/>
      <c r="F655" s="660"/>
      <c r="G655" s="660"/>
      <c r="H655" s="660"/>
      <c r="I655" s="660"/>
      <c r="J655" s="660"/>
      <c r="K655" s="660"/>
      <c r="L655" s="660"/>
      <c r="M655" s="660"/>
      <c r="N655" s="660"/>
      <c r="O655" s="660"/>
      <c r="P655" s="662"/>
      <c r="Q655" s="662"/>
      <c r="R655" s="662"/>
      <c r="S655" s="662"/>
      <c r="T655" s="662"/>
      <c r="U655" s="662"/>
      <c r="V655" s="662"/>
      <c r="W655" s="662"/>
      <c r="X655" s="662"/>
      <c r="Y655" s="662"/>
    </row>
    <row r="656" spans="1:25" ht="12" customHeight="1">
      <c r="A656" s="660"/>
      <c r="B656" s="661"/>
      <c r="C656" s="660"/>
      <c r="D656" s="660"/>
      <c r="E656" s="660"/>
      <c r="F656" s="660"/>
      <c r="G656" s="660"/>
      <c r="H656" s="660"/>
      <c r="I656" s="660"/>
      <c r="J656" s="660"/>
      <c r="K656" s="660"/>
      <c r="L656" s="660"/>
      <c r="M656" s="660"/>
      <c r="N656" s="660"/>
      <c r="O656" s="660"/>
      <c r="P656" s="662"/>
      <c r="Q656" s="662"/>
      <c r="R656" s="662"/>
      <c r="S656" s="662"/>
      <c r="T656" s="662"/>
      <c r="U656" s="662"/>
      <c r="V656" s="662"/>
      <c r="W656" s="662"/>
      <c r="X656" s="662"/>
      <c r="Y656" s="662"/>
    </row>
    <row r="657" spans="1:25" ht="12" customHeight="1">
      <c r="A657" s="660"/>
      <c r="B657" s="661"/>
      <c r="C657" s="660"/>
      <c r="D657" s="660"/>
      <c r="E657" s="660"/>
      <c r="F657" s="660"/>
      <c r="G657" s="660"/>
      <c r="H657" s="660"/>
      <c r="I657" s="660"/>
      <c r="J657" s="660"/>
      <c r="K657" s="660"/>
      <c r="L657" s="660"/>
      <c r="M657" s="660"/>
      <c r="N657" s="660"/>
      <c r="O657" s="660"/>
      <c r="P657" s="662"/>
      <c r="Q657" s="662"/>
      <c r="R657" s="662"/>
      <c r="S657" s="662"/>
      <c r="T657" s="662"/>
      <c r="U657" s="662"/>
      <c r="V657" s="662"/>
      <c r="W657" s="662"/>
      <c r="X657" s="662"/>
      <c r="Y657" s="662"/>
    </row>
    <row r="658" spans="1:25" ht="12" customHeight="1">
      <c r="A658" s="660"/>
      <c r="B658" s="661"/>
      <c r="C658" s="660"/>
      <c r="D658" s="660"/>
      <c r="E658" s="660"/>
      <c r="F658" s="660"/>
      <c r="G658" s="660"/>
      <c r="H658" s="660"/>
      <c r="I658" s="660"/>
      <c r="J658" s="660"/>
      <c r="K658" s="660"/>
      <c r="L658" s="660"/>
      <c r="M658" s="660"/>
      <c r="N658" s="660"/>
      <c r="O658" s="660"/>
      <c r="P658" s="662"/>
      <c r="Q658" s="662"/>
      <c r="R658" s="662"/>
      <c r="S658" s="662"/>
      <c r="T658" s="662"/>
      <c r="U658" s="662"/>
      <c r="V658" s="662"/>
      <c r="W658" s="662"/>
      <c r="X658" s="662"/>
      <c r="Y658" s="662"/>
    </row>
    <row r="659" spans="1:25" ht="12" customHeight="1">
      <c r="A659" s="660"/>
      <c r="B659" s="661"/>
      <c r="C659" s="660"/>
      <c r="D659" s="660"/>
      <c r="E659" s="660"/>
      <c r="F659" s="660"/>
      <c r="G659" s="660"/>
      <c r="H659" s="660"/>
      <c r="I659" s="660"/>
      <c r="J659" s="660"/>
      <c r="K659" s="660"/>
      <c r="L659" s="660"/>
      <c r="M659" s="660"/>
      <c r="N659" s="660"/>
      <c r="O659" s="660"/>
      <c r="P659" s="662"/>
      <c r="Q659" s="662"/>
      <c r="R659" s="662"/>
      <c r="S659" s="662"/>
      <c r="T659" s="662"/>
      <c r="U659" s="662"/>
      <c r="V659" s="662"/>
      <c r="W659" s="662"/>
      <c r="X659" s="662"/>
      <c r="Y659" s="662"/>
    </row>
    <row r="660" spans="1:25" ht="12" customHeight="1">
      <c r="A660" s="660"/>
      <c r="B660" s="661"/>
      <c r="C660" s="660"/>
      <c r="D660" s="660"/>
      <c r="E660" s="660"/>
      <c r="F660" s="660"/>
      <c r="G660" s="660"/>
      <c r="H660" s="660"/>
      <c r="I660" s="660"/>
      <c r="J660" s="660"/>
      <c r="K660" s="660"/>
      <c r="L660" s="660"/>
      <c r="M660" s="660"/>
      <c r="N660" s="660"/>
      <c r="O660" s="660"/>
      <c r="P660" s="662"/>
      <c r="Q660" s="662"/>
      <c r="R660" s="662"/>
      <c r="S660" s="662"/>
      <c r="T660" s="662"/>
      <c r="U660" s="662"/>
      <c r="V660" s="662"/>
      <c r="W660" s="662"/>
      <c r="X660" s="662"/>
      <c r="Y660" s="662"/>
    </row>
    <row r="661" spans="1:25" ht="12" customHeight="1">
      <c r="A661" s="660"/>
      <c r="B661" s="661"/>
      <c r="C661" s="660"/>
      <c r="D661" s="660"/>
      <c r="E661" s="660"/>
      <c r="F661" s="660"/>
      <c r="G661" s="660"/>
      <c r="H661" s="660"/>
      <c r="I661" s="660"/>
      <c r="J661" s="660"/>
      <c r="K661" s="660"/>
      <c r="L661" s="660"/>
      <c r="M661" s="660"/>
      <c r="N661" s="660"/>
      <c r="O661" s="660"/>
      <c r="P661" s="662"/>
      <c r="Q661" s="662"/>
      <c r="R661" s="662"/>
      <c r="S661" s="662"/>
      <c r="T661" s="662"/>
      <c r="U661" s="662"/>
      <c r="V661" s="662"/>
      <c r="W661" s="662"/>
      <c r="X661" s="662"/>
      <c r="Y661" s="662"/>
    </row>
    <row r="662" spans="1:25" ht="12" customHeight="1">
      <c r="A662" s="660"/>
      <c r="B662" s="661"/>
      <c r="C662" s="660"/>
      <c r="D662" s="660"/>
      <c r="E662" s="660"/>
      <c r="F662" s="660"/>
      <c r="G662" s="660"/>
      <c r="H662" s="660"/>
      <c r="I662" s="660"/>
      <c r="J662" s="660"/>
      <c r="K662" s="660"/>
      <c r="L662" s="660"/>
      <c r="M662" s="660"/>
      <c r="N662" s="660"/>
      <c r="O662" s="660"/>
      <c r="P662" s="662"/>
      <c r="Q662" s="662"/>
      <c r="R662" s="662"/>
      <c r="S662" s="662"/>
      <c r="T662" s="662"/>
      <c r="U662" s="662"/>
      <c r="V662" s="662"/>
      <c r="W662" s="662"/>
      <c r="X662" s="662"/>
      <c r="Y662" s="662"/>
    </row>
    <row r="663" spans="1:25" ht="12" customHeight="1">
      <c r="A663" s="660"/>
      <c r="B663" s="661"/>
      <c r="C663" s="660"/>
      <c r="D663" s="660"/>
      <c r="E663" s="660"/>
      <c r="F663" s="660"/>
      <c r="G663" s="660"/>
      <c r="H663" s="660"/>
      <c r="I663" s="660"/>
      <c r="J663" s="660"/>
      <c r="K663" s="660"/>
      <c r="L663" s="660"/>
      <c r="M663" s="660"/>
      <c r="N663" s="660"/>
      <c r="O663" s="660"/>
      <c r="P663" s="662"/>
      <c r="Q663" s="662"/>
      <c r="R663" s="662"/>
      <c r="S663" s="662"/>
      <c r="T663" s="662"/>
      <c r="U663" s="662"/>
      <c r="V663" s="662"/>
      <c r="W663" s="662"/>
      <c r="X663" s="662"/>
      <c r="Y663" s="662"/>
    </row>
    <row r="664" spans="1:25" ht="12" customHeight="1">
      <c r="A664" s="660"/>
      <c r="B664" s="661"/>
      <c r="C664" s="660"/>
      <c r="D664" s="660"/>
      <c r="E664" s="660"/>
      <c r="F664" s="660"/>
      <c r="G664" s="660"/>
      <c r="H664" s="660"/>
      <c r="I664" s="660"/>
      <c r="J664" s="660"/>
      <c r="K664" s="660"/>
      <c r="L664" s="660"/>
      <c r="M664" s="660"/>
      <c r="N664" s="660"/>
      <c r="O664" s="660"/>
      <c r="P664" s="662"/>
      <c r="Q664" s="662"/>
      <c r="R664" s="662"/>
      <c r="S664" s="662"/>
      <c r="T664" s="662"/>
      <c r="U664" s="662"/>
      <c r="V664" s="662"/>
      <c r="W664" s="662"/>
      <c r="X664" s="662"/>
      <c r="Y664" s="662"/>
    </row>
    <row r="665" spans="1:25" ht="12" customHeight="1">
      <c r="A665" s="660"/>
      <c r="B665" s="661"/>
      <c r="C665" s="660"/>
      <c r="D665" s="660"/>
      <c r="E665" s="660"/>
      <c r="F665" s="660"/>
      <c r="G665" s="660"/>
      <c r="H665" s="660"/>
      <c r="I665" s="660"/>
      <c r="J665" s="660"/>
      <c r="K665" s="660"/>
      <c r="L665" s="660"/>
      <c r="M665" s="660"/>
      <c r="N665" s="660"/>
      <c r="O665" s="660"/>
      <c r="P665" s="662"/>
      <c r="Q665" s="662"/>
      <c r="R665" s="662"/>
      <c r="S665" s="662"/>
      <c r="T665" s="662"/>
      <c r="U665" s="662"/>
      <c r="V665" s="662"/>
      <c r="W665" s="662"/>
      <c r="X665" s="662"/>
      <c r="Y665" s="662"/>
    </row>
    <row r="666" spans="1:25" ht="12" customHeight="1">
      <c r="A666" s="660"/>
      <c r="B666" s="661"/>
      <c r="C666" s="660"/>
      <c r="D666" s="660"/>
      <c r="E666" s="660"/>
      <c r="F666" s="660"/>
      <c r="G666" s="660"/>
      <c r="H666" s="660"/>
      <c r="I666" s="660"/>
      <c r="J666" s="660"/>
      <c r="K666" s="660"/>
      <c r="L666" s="660"/>
      <c r="M666" s="660"/>
      <c r="N666" s="660"/>
      <c r="O666" s="660"/>
      <c r="P666" s="662"/>
      <c r="Q666" s="662"/>
      <c r="R666" s="662"/>
      <c r="S666" s="662"/>
      <c r="T666" s="662"/>
      <c r="U666" s="662"/>
      <c r="V666" s="662"/>
      <c r="W666" s="662"/>
      <c r="X666" s="662"/>
      <c r="Y666" s="662"/>
    </row>
    <row r="667" spans="1:25" ht="12" customHeight="1">
      <c r="A667" s="660"/>
      <c r="B667" s="661"/>
      <c r="C667" s="660"/>
      <c r="D667" s="660"/>
      <c r="E667" s="660"/>
      <c r="F667" s="660"/>
      <c r="G667" s="660"/>
      <c r="H667" s="660"/>
      <c r="I667" s="660"/>
      <c r="J667" s="660"/>
      <c r="K667" s="660"/>
      <c r="L667" s="660"/>
      <c r="M667" s="660"/>
      <c r="N667" s="660"/>
      <c r="O667" s="660"/>
      <c r="P667" s="662"/>
      <c r="Q667" s="662"/>
      <c r="R667" s="662"/>
      <c r="S667" s="662"/>
      <c r="T667" s="662"/>
      <c r="U667" s="662"/>
      <c r="V667" s="662"/>
      <c r="W667" s="662"/>
      <c r="X667" s="662"/>
      <c r="Y667" s="662"/>
    </row>
    <row r="668" spans="1:25" ht="12" customHeight="1">
      <c r="A668" s="660"/>
      <c r="B668" s="661"/>
      <c r="C668" s="660"/>
      <c r="D668" s="660"/>
      <c r="E668" s="660"/>
      <c r="F668" s="660"/>
      <c r="G668" s="660"/>
      <c r="H668" s="660"/>
      <c r="I668" s="660"/>
      <c r="J668" s="660"/>
      <c r="K668" s="660"/>
      <c r="L668" s="660"/>
      <c r="M668" s="660"/>
      <c r="N668" s="660"/>
      <c r="O668" s="660"/>
      <c r="P668" s="662"/>
      <c r="Q668" s="662"/>
      <c r="R668" s="662"/>
      <c r="S668" s="662"/>
      <c r="T668" s="662"/>
      <c r="U668" s="662"/>
      <c r="V668" s="662"/>
      <c r="W668" s="662"/>
      <c r="X668" s="662"/>
      <c r="Y668" s="662"/>
    </row>
    <row r="669" spans="1:25" ht="12" customHeight="1">
      <c r="A669" s="660"/>
      <c r="B669" s="661"/>
      <c r="C669" s="660"/>
      <c r="D669" s="660"/>
      <c r="E669" s="660"/>
      <c r="F669" s="660"/>
      <c r="G669" s="660"/>
      <c r="H669" s="660"/>
      <c r="I669" s="660"/>
      <c r="J669" s="660"/>
      <c r="K669" s="660"/>
      <c r="L669" s="660"/>
      <c r="M669" s="660"/>
      <c r="N669" s="660"/>
      <c r="O669" s="660"/>
      <c r="P669" s="662"/>
      <c r="Q669" s="662"/>
      <c r="R669" s="662"/>
      <c r="S669" s="662"/>
      <c r="T669" s="662"/>
      <c r="U669" s="662"/>
      <c r="V669" s="662"/>
      <c r="W669" s="662"/>
      <c r="X669" s="662"/>
      <c r="Y669" s="662"/>
    </row>
    <row r="670" spans="1:25" ht="12" customHeight="1">
      <c r="A670" s="660"/>
      <c r="B670" s="661"/>
      <c r="C670" s="660"/>
      <c r="D670" s="660"/>
      <c r="E670" s="660"/>
      <c r="F670" s="660"/>
      <c r="G670" s="660"/>
      <c r="H670" s="660"/>
      <c r="I670" s="660"/>
      <c r="J670" s="660"/>
      <c r="K670" s="660"/>
      <c r="L670" s="660"/>
      <c r="M670" s="660"/>
      <c r="N670" s="660"/>
      <c r="O670" s="660"/>
      <c r="P670" s="662"/>
      <c r="Q670" s="662"/>
      <c r="R670" s="662"/>
      <c r="S670" s="662"/>
      <c r="T670" s="662"/>
      <c r="U670" s="662"/>
      <c r="V670" s="662"/>
      <c r="W670" s="662"/>
      <c r="X670" s="662"/>
      <c r="Y670" s="662"/>
    </row>
    <row r="671" spans="1:25" ht="12" customHeight="1">
      <c r="A671" s="660"/>
      <c r="B671" s="661"/>
      <c r="C671" s="660"/>
      <c r="D671" s="660"/>
      <c r="E671" s="660"/>
      <c r="F671" s="660"/>
      <c r="G671" s="660"/>
      <c r="H671" s="660"/>
      <c r="I671" s="660"/>
      <c r="J671" s="660"/>
      <c r="K671" s="660"/>
      <c r="L671" s="660"/>
      <c r="M671" s="660"/>
      <c r="N671" s="660"/>
      <c r="O671" s="660"/>
      <c r="P671" s="662"/>
      <c r="Q671" s="662"/>
      <c r="R671" s="662"/>
      <c r="S671" s="662"/>
      <c r="T671" s="662"/>
      <c r="U671" s="662"/>
      <c r="V671" s="662"/>
      <c r="W671" s="662"/>
      <c r="X671" s="662"/>
      <c r="Y671" s="662"/>
    </row>
    <row r="672" spans="1:25" ht="12" customHeight="1">
      <c r="A672" s="660"/>
      <c r="B672" s="661"/>
      <c r="C672" s="660"/>
      <c r="D672" s="660"/>
      <c r="E672" s="660"/>
      <c r="F672" s="660"/>
      <c r="G672" s="660"/>
      <c r="H672" s="660"/>
      <c r="I672" s="660"/>
      <c r="J672" s="660"/>
      <c r="K672" s="660"/>
      <c r="L672" s="660"/>
      <c r="M672" s="660"/>
      <c r="N672" s="660"/>
      <c r="O672" s="660"/>
      <c r="P672" s="662"/>
      <c r="Q672" s="662"/>
      <c r="R672" s="662"/>
      <c r="S672" s="662"/>
      <c r="T672" s="662"/>
      <c r="U672" s="662"/>
      <c r="V672" s="662"/>
      <c r="W672" s="662"/>
      <c r="X672" s="662"/>
      <c r="Y672" s="662"/>
    </row>
    <row r="673" spans="1:25" ht="12" customHeight="1">
      <c r="A673" s="660"/>
      <c r="B673" s="661"/>
      <c r="C673" s="660"/>
      <c r="D673" s="660"/>
      <c r="E673" s="660"/>
      <c r="F673" s="660"/>
      <c r="G673" s="660"/>
      <c r="H673" s="660"/>
      <c r="I673" s="660"/>
      <c r="J673" s="660"/>
      <c r="K673" s="660"/>
      <c r="L673" s="660"/>
      <c r="M673" s="660"/>
      <c r="N673" s="660"/>
      <c r="O673" s="660"/>
      <c r="P673" s="662"/>
      <c r="Q673" s="662"/>
      <c r="R673" s="662"/>
      <c r="S673" s="662"/>
      <c r="T673" s="662"/>
      <c r="U673" s="662"/>
      <c r="V673" s="662"/>
      <c r="W673" s="662"/>
      <c r="X673" s="662"/>
      <c r="Y673" s="662"/>
    </row>
    <row r="674" spans="1:25" ht="12" customHeight="1">
      <c r="A674" s="660"/>
      <c r="B674" s="661"/>
      <c r="C674" s="660"/>
      <c r="D674" s="660"/>
      <c r="E674" s="660"/>
      <c r="F674" s="660"/>
      <c r="G674" s="660"/>
      <c r="H674" s="660"/>
      <c r="I674" s="660"/>
      <c r="J674" s="660"/>
      <c r="K674" s="660"/>
      <c r="L674" s="660"/>
      <c r="M674" s="660"/>
      <c r="N674" s="660"/>
      <c r="O674" s="660"/>
      <c r="P674" s="662"/>
      <c r="Q674" s="662"/>
      <c r="R674" s="662"/>
      <c r="S674" s="662"/>
      <c r="T674" s="662"/>
      <c r="U674" s="662"/>
      <c r="V674" s="662"/>
      <c r="W674" s="662"/>
      <c r="X674" s="662"/>
      <c r="Y674" s="662"/>
    </row>
    <row r="675" spans="1:25" ht="12" customHeight="1">
      <c r="A675" s="660"/>
      <c r="B675" s="661"/>
      <c r="C675" s="660"/>
      <c r="D675" s="660"/>
      <c r="E675" s="660"/>
      <c r="F675" s="660"/>
      <c r="G675" s="660"/>
      <c r="H675" s="660"/>
      <c r="I675" s="660"/>
      <c r="J675" s="660"/>
      <c r="K675" s="660"/>
      <c r="L675" s="660"/>
      <c r="M675" s="660"/>
      <c r="N675" s="660"/>
      <c r="O675" s="660"/>
      <c r="P675" s="662"/>
      <c r="Q675" s="662"/>
      <c r="R675" s="662"/>
      <c r="S675" s="662"/>
      <c r="T675" s="662"/>
      <c r="U675" s="662"/>
      <c r="V675" s="662"/>
      <c r="W675" s="662"/>
      <c r="X675" s="662"/>
      <c r="Y675" s="662"/>
    </row>
    <row r="676" spans="1:25" ht="12" customHeight="1">
      <c r="A676" s="660"/>
      <c r="B676" s="661"/>
      <c r="C676" s="660"/>
      <c r="D676" s="660"/>
      <c r="E676" s="660"/>
      <c r="F676" s="660"/>
      <c r="G676" s="660"/>
      <c r="H676" s="660"/>
      <c r="I676" s="660"/>
      <c r="J676" s="660"/>
      <c r="K676" s="660"/>
      <c r="L676" s="660"/>
      <c r="M676" s="660"/>
      <c r="N676" s="660"/>
      <c r="O676" s="660"/>
      <c r="P676" s="662"/>
      <c r="Q676" s="662"/>
      <c r="R676" s="662"/>
      <c r="S676" s="662"/>
      <c r="T676" s="662"/>
      <c r="U676" s="662"/>
      <c r="V676" s="662"/>
      <c r="W676" s="662"/>
      <c r="X676" s="662"/>
      <c r="Y676" s="662"/>
    </row>
    <row r="677" spans="1:25" ht="12" customHeight="1">
      <c r="A677" s="660"/>
      <c r="B677" s="661"/>
      <c r="C677" s="660"/>
      <c r="D677" s="660"/>
      <c r="E677" s="660"/>
      <c r="F677" s="660"/>
      <c r="G677" s="660"/>
      <c r="H677" s="660"/>
      <c r="I677" s="660"/>
      <c r="J677" s="660"/>
      <c r="K677" s="660"/>
      <c r="L677" s="660"/>
      <c r="M677" s="660"/>
      <c r="N677" s="660"/>
      <c r="O677" s="660"/>
      <c r="P677" s="662"/>
      <c r="Q677" s="662"/>
      <c r="R677" s="662"/>
      <c r="S677" s="662"/>
      <c r="T677" s="662"/>
      <c r="U677" s="662"/>
      <c r="V677" s="662"/>
      <c r="W677" s="662"/>
      <c r="X677" s="662"/>
      <c r="Y677" s="662"/>
    </row>
    <row r="678" spans="1:25" ht="12" customHeight="1">
      <c r="A678" s="660"/>
      <c r="B678" s="661"/>
      <c r="C678" s="660"/>
      <c r="D678" s="660"/>
      <c r="E678" s="660"/>
      <c r="F678" s="660"/>
      <c r="G678" s="660"/>
      <c r="H678" s="660"/>
      <c r="I678" s="660"/>
      <c r="J678" s="660"/>
      <c r="K678" s="660"/>
      <c r="L678" s="660"/>
      <c r="M678" s="660"/>
      <c r="N678" s="660"/>
      <c r="O678" s="660"/>
      <c r="P678" s="662"/>
      <c r="Q678" s="662"/>
      <c r="R678" s="662"/>
      <c r="S678" s="662"/>
      <c r="T678" s="662"/>
      <c r="U678" s="662"/>
      <c r="V678" s="662"/>
      <c r="W678" s="662"/>
      <c r="X678" s="662"/>
      <c r="Y678" s="662"/>
    </row>
    <row r="679" spans="1:25" ht="12" customHeight="1">
      <c r="A679" s="660"/>
      <c r="B679" s="661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2"/>
      <c r="Q679" s="662"/>
      <c r="R679" s="662"/>
      <c r="S679" s="662"/>
      <c r="T679" s="662"/>
      <c r="U679" s="662"/>
      <c r="V679" s="662"/>
      <c r="W679" s="662"/>
      <c r="X679" s="662"/>
      <c r="Y679" s="662"/>
    </row>
    <row r="680" spans="1:25" ht="12" customHeight="1">
      <c r="A680" s="660"/>
      <c r="B680" s="661"/>
      <c r="C680" s="660"/>
      <c r="D680" s="660"/>
      <c r="E680" s="660"/>
      <c r="F680" s="660"/>
      <c r="G680" s="660"/>
      <c r="H680" s="660"/>
      <c r="I680" s="660"/>
      <c r="J680" s="660"/>
      <c r="K680" s="660"/>
      <c r="L680" s="660"/>
      <c r="M680" s="660"/>
      <c r="N680" s="660"/>
      <c r="O680" s="660"/>
      <c r="P680" s="662"/>
      <c r="Q680" s="662"/>
      <c r="R680" s="662"/>
      <c r="S680" s="662"/>
      <c r="T680" s="662"/>
      <c r="U680" s="662"/>
      <c r="V680" s="662"/>
      <c r="W680" s="662"/>
      <c r="X680" s="662"/>
      <c r="Y680" s="662"/>
    </row>
    <row r="681" spans="1:25" ht="12" customHeight="1">
      <c r="A681" s="660"/>
      <c r="B681" s="661"/>
      <c r="C681" s="660"/>
      <c r="D681" s="660"/>
      <c r="E681" s="660"/>
      <c r="F681" s="660"/>
      <c r="G681" s="660"/>
      <c r="H681" s="660"/>
      <c r="I681" s="660"/>
      <c r="J681" s="660"/>
      <c r="K681" s="660"/>
      <c r="L681" s="660"/>
      <c r="M681" s="660"/>
      <c r="N681" s="660"/>
      <c r="O681" s="660"/>
      <c r="P681" s="662"/>
      <c r="Q681" s="662"/>
      <c r="R681" s="662"/>
      <c r="S681" s="662"/>
      <c r="T681" s="662"/>
      <c r="U681" s="662"/>
      <c r="V681" s="662"/>
      <c r="W681" s="662"/>
      <c r="X681" s="662"/>
      <c r="Y681" s="662"/>
    </row>
    <row r="682" spans="1:25" ht="12" customHeight="1">
      <c r="A682" s="660"/>
      <c r="B682" s="661"/>
      <c r="C682" s="660"/>
      <c r="D682" s="660"/>
      <c r="E682" s="660"/>
      <c r="F682" s="660"/>
      <c r="G682" s="660"/>
      <c r="H682" s="660"/>
      <c r="I682" s="660"/>
      <c r="J682" s="660"/>
      <c r="K682" s="660"/>
      <c r="L682" s="660"/>
      <c r="M682" s="660"/>
      <c r="N682" s="660"/>
      <c r="O682" s="660"/>
      <c r="P682" s="662"/>
      <c r="Q682" s="662"/>
      <c r="R682" s="662"/>
      <c r="S682" s="662"/>
      <c r="T682" s="662"/>
      <c r="U682" s="662"/>
      <c r="V682" s="662"/>
      <c r="W682" s="662"/>
      <c r="X682" s="662"/>
      <c r="Y682" s="662"/>
    </row>
    <row r="683" spans="1:25" ht="12" customHeight="1">
      <c r="A683" s="660"/>
      <c r="B683" s="661"/>
      <c r="C683" s="660"/>
      <c r="D683" s="660"/>
      <c r="E683" s="660"/>
      <c r="F683" s="660"/>
      <c r="G683" s="660"/>
      <c r="H683" s="660"/>
      <c r="I683" s="660"/>
      <c r="J683" s="660"/>
      <c r="K683" s="660"/>
      <c r="L683" s="660"/>
      <c r="M683" s="660"/>
      <c r="N683" s="660"/>
      <c r="O683" s="660"/>
      <c r="P683" s="662"/>
      <c r="Q683" s="662"/>
      <c r="R683" s="662"/>
      <c r="S683" s="662"/>
      <c r="T683" s="662"/>
      <c r="U683" s="662"/>
      <c r="V683" s="662"/>
      <c r="W683" s="662"/>
      <c r="X683" s="662"/>
      <c r="Y683" s="662"/>
    </row>
    <row r="684" spans="1:25" ht="12" customHeight="1">
      <c r="A684" s="660"/>
      <c r="B684" s="661"/>
      <c r="C684" s="660"/>
      <c r="D684" s="660"/>
      <c r="E684" s="660"/>
      <c r="F684" s="660"/>
      <c r="G684" s="660"/>
      <c r="H684" s="660"/>
      <c r="I684" s="660"/>
      <c r="J684" s="660"/>
      <c r="K684" s="660"/>
      <c r="L684" s="660"/>
      <c r="M684" s="660"/>
      <c r="N684" s="660"/>
      <c r="O684" s="660"/>
      <c r="P684" s="662"/>
      <c r="Q684" s="662"/>
      <c r="R684" s="662"/>
      <c r="S684" s="662"/>
      <c r="T684" s="662"/>
      <c r="U684" s="662"/>
      <c r="V684" s="662"/>
      <c r="W684" s="662"/>
      <c r="X684" s="662"/>
      <c r="Y684" s="662"/>
    </row>
    <row r="685" spans="1:25" ht="12" customHeight="1">
      <c r="A685" s="660"/>
      <c r="B685" s="661"/>
      <c r="C685" s="660"/>
      <c r="D685" s="660"/>
      <c r="E685" s="660"/>
      <c r="F685" s="660"/>
      <c r="G685" s="660"/>
      <c r="H685" s="660"/>
      <c r="I685" s="660"/>
      <c r="J685" s="660"/>
      <c r="K685" s="660"/>
      <c r="L685" s="660"/>
      <c r="M685" s="660"/>
      <c r="N685" s="660"/>
      <c r="O685" s="660"/>
      <c r="P685" s="662"/>
      <c r="Q685" s="662"/>
      <c r="R685" s="662"/>
      <c r="S685" s="662"/>
      <c r="T685" s="662"/>
      <c r="U685" s="662"/>
      <c r="V685" s="662"/>
      <c r="W685" s="662"/>
      <c r="X685" s="662"/>
      <c r="Y685" s="662"/>
    </row>
    <row r="686" spans="1:25" ht="12" customHeight="1">
      <c r="A686" s="660"/>
      <c r="B686" s="661"/>
      <c r="C686" s="660"/>
      <c r="D686" s="660"/>
      <c r="E686" s="660"/>
      <c r="F686" s="660"/>
      <c r="G686" s="660"/>
      <c r="H686" s="660"/>
      <c r="I686" s="660"/>
      <c r="J686" s="660"/>
      <c r="K686" s="660"/>
      <c r="L686" s="660"/>
      <c r="M686" s="660"/>
      <c r="N686" s="660"/>
      <c r="O686" s="660"/>
      <c r="P686" s="662"/>
      <c r="Q686" s="662"/>
      <c r="R686" s="662"/>
      <c r="S686" s="662"/>
      <c r="T686" s="662"/>
      <c r="U686" s="662"/>
      <c r="V686" s="662"/>
      <c r="W686" s="662"/>
      <c r="X686" s="662"/>
      <c r="Y686" s="662"/>
    </row>
    <row r="687" spans="1:25" ht="12" customHeight="1">
      <c r="A687" s="660"/>
      <c r="B687" s="661"/>
      <c r="C687" s="660"/>
      <c r="D687" s="660"/>
      <c r="E687" s="660"/>
      <c r="F687" s="660"/>
      <c r="G687" s="660"/>
      <c r="H687" s="660"/>
      <c r="I687" s="660"/>
      <c r="J687" s="660"/>
      <c r="K687" s="660"/>
      <c r="L687" s="660"/>
      <c r="M687" s="660"/>
      <c r="N687" s="660"/>
      <c r="O687" s="660"/>
      <c r="P687" s="662"/>
      <c r="Q687" s="662"/>
      <c r="R687" s="662"/>
      <c r="S687" s="662"/>
      <c r="T687" s="662"/>
      <c r="U687" s="662"/>
      <c r="V687" s="662"/>
      <c r="W687" s="662"/>
      <c r="X687" s="662"/>
      <c r="Y687" s="662"/>
    </row>
    <row r="688" spans="1:25" ht="12" customHeight="1">
      <c r="A688" s="660"/>
      <c r="B688" s="661"/>
      <c r="C688" s="660"/>
      <c r="D688" s="660"/>
      <c r="E688" s="660"/>
      <c r="F688" s="660"/>
      <c r="G688" s="660"/>
      <c r="H688" s="660"/>
      <c r="I688" s="660"/>
      <c r="J688" s="660"/>
      <c r="K688" s="660"/>
      <c r="L688" s="660"/>
      <c r="M688" s="660"/>
      <c r="N688" s="660"/>
      <c r="O688" s="660"/>
      <c r="P688" s="662"/>
      <c r="Q688" s="662"/>
      <c r="R688" s="662"/>
      <c r="S688" s="662"/>
      <c r="T688" s="662"/>
      <c r="U688" s="662"/>
      <c r="V688" s="662"/>
      <c r="W688" s="662"/>
      <c r="X688" s="662"/>
      <c r="Y688" s="662"/>
    </row>
    <row r="689" spans="1:25" ht="12" customHeight="1">
      <c r="A689" s="660"/>
      <c r="B689" s="661"/>
      <c r="C689" s="660"/>
      <c r="D689" s="660"/>
      <c r="E689" s="660"/>
      <c r="F689" s="660"/>
      <c r="G689" s="660"/>
      <c r="H689" s="660"/>
      <c r="I689" s="660"/>
      <c r="J689" s="660"/>
      <c r="K689" s="660"/>
      <c r="L689" s="660"/>
      <c r="M689" s="660"/>
      <c r="N689" s="660"/>
      <c r="O689" s="660"/>
      <c r="P689" s="662"/>
      <c r="Q689" s="662"/>
      <c r="R689" s="662"/>
      <c r="S689" s="662"/>
      <c r="T689" s="662"/>
      <c r="U689" s="662"/>
      <c r="V689" s="662"/>
      <c r="W689" s="662"/>
      <c r="X689" s="662"/>
      <c r="Y689" s="662"/>
    </row>
    <row r="690" spans="1:25" ht="12" customHeight="1">
      <c r="A690" s="660"/>
      <c r="B690" s="661"/>
      <c r="C690" s="660"/>
      <c r="D690" s="660"/>
      <c r="E690" s="660"/>
      <c r="F690" s="660"/>
      <c r="G690" s="660"/>
      <c r="H690" s="660"/>
      <c r="I690" s="660"/>
      <c r="J690" s="660"/>
      <c r="K690" s="660"/>
      <c r="L690" s="660"/>
      <c r="M690" s="660"/>
      <c r="N690" s="660"/>
      <c r="O690" s="660"/>
      <c r="P690" s="662"/>
      <c r="Q690" s="662"/>
      <c r="R690" s="662"/>
      <c r="S690" s="662"/>
      <c r="T690" s="662"/>
      <c r="U690" s="662"/>
      <c r="V690" s="662"/>
      <c r="W690" s="662"/>
      <c r="X690" s="662"/>
      <c r="Y690" s="662"/>
    </row>
    <row r="691" spans="1:25" ht="12" customHeight="1">
      <c r="A691" s="660"/>
      <c r="B691" s="661"/>
      <c r="C691" s="660"/>
      <c r="D691" s="660"/>
      <c r="E691" s="660"/>
      <c r="F691" s="660"/>
      <c r="G691" s="660"/>
      <c r="H691" s="660"/>
      <c r="I691" s="660"/>
      <c r="J691" s="660"/>
      <c r="K691" s="660"/>
      <c r="L691" s="660"/>
      <c r="M691" s="660"/>
      <c r="N691" s="660"/>
      <c r="O691" s="660"/>
      <c r="P691" s="662"/>
      <c r="Q691" s="662"/>
      <c r="R691" s="662"/>
      <c r="S691" s="662"/>
      <c r="T691" s="662"/>
      <c r="U691" s="662"/>
      <c r="V691" s="662"/>
      <c r="W691" s="662"/>
      <c r="X691" s="662"/>
      <c r="Y691" s="662"/>
    </row>
    <row r="692" spans="1:25" ht="12" customHeight="1">
      <c r="A692" s="660"/>
      <c r="B692" s="661"/>
      <c r="C692" s="660"/>
      <c r="D692" s="660"/>
      <c r="E692" s="660"/>
      <c r="F692" s="660"/>
      <c r="G692" s="660"/>
      <c r="H692" s="660"/>
      <c r="I692" s="660"/>
      <c r="J692" s="660"/>
      <c r="K692" s="660"/>
      <c r="L692" s="660"/>
      <c r="M692" s="660"/>
      <c r="N692" s="660"/>
      <c r="O692" s="660"/>
      <c r="P692" s="662"/>
      <c r="Q692" s="662"/>
      <c r="R692" s="662"/>
      <c r="S692" s="662"/>
      <c r="T692" s="662"/>
      <c r="U692" s="662"/>
      <c r="V692" s="662"/>
      <c r="W692" s="662"/>
      <c r="X692" s="662"/>
      <c r="Y692" s="662"/>
    </row>
    <row r="693" spans="1:25" ht="12" customHeight="1">
      <c r="A693" s="660"/>
      <c r="B693" s="661"/>
      <c r="C693" s="660"/>
      <c r="D693" s="660"/>
      <c r="E693" s="660"/>
      <c r="F693" s="660"/>
      <c r="G693" s="660"/>
      <c r="H693" s="660"/>
      <c r="I693" s="660"/>
      <c r="J693" s="660"/>
      <c r="K693" s="660"/>
      <c r="L693" s="660"/>
      <c r="M693" s="660"/>
      <c r="N693" s="660"/>
      <c r="O693" s="660"/>
      <c r="P693" s="662"/>
      <c r="Q693" s="662"/>
      <c r="R693" s="662"/>
      <c r="S693" s="662"/>
      <c r="T693" s="662"/>
      <c r="U693" s="662"/>
      <c r="V693" s="662"/>
      <c r="W693" s="662"/>
      <c r="X693" s="662"/>
      <c r="Y693" s="662"/>
    </row>
    <row r="694" spans="1:25" ht="12" customHeight="1">
      <c r="A694" s="660"/>
      <c r="B694" s="661"/>
      <c r="C694" s="660"/>
      <c r="D694" s="660"/>
      <c r="E694" s="660"/>
      <c r="F694" s="660"/>
      <c r="G694" s="660"/>
      <c r="H694" s="660"/>
      <c r="I694" s="660"/>
      <c r="J694" s="660"/>
      <c r="K694" s="660"/>
      <c r="L694" s="660"/>
      <c r="M694" s="660"/>
      <c r="N694" s="660"/>
      <c r="O694" s="660"/>
      <c r="P694" s="662"/>
      <c r="Q694" s="662"/>
      <c r="R694" s="662"/>
      <c r="S694" s="662"/>
      <c r="T694" s="662"/>
      <c r="U694" s="662"/>
      <c r="V694" s="662"/>
      <c r="W694" s="662"/>
      <c r="X694" s="662"/>
      <c r="Y694" s="662"/>
    </row>
    <row r="695" spans="1:25" ht="12" customHeight="1">
      <c r="A695" s="660"/>
      <c r="B695" s="661"/>
      <c r="C695" s="660"/>
      <c r="D695" s="660"/>
      <c r="E695" s="660"/>
      <c r="F695" s="660"/>
      <c r="G695" s="660"/>
      <c r="H695" s="660"/>
      <c r="I695" s="660"/>
      <c r="J695" s="660"/>
      <c r="K695" s="660"/>
      <c r="L695" s="660"/>
      <c r="M695" s="660"/>
      <c r="N695" s="660"/>
      <c r="O695" s="660"/>
      <c r="P695" s="662"/>
      <c r="Q695" s="662"/>
      <c r="R695" s="662"/>
      <c r="S695" s="662"/>
      <c r="T695" s="662"/>
      <c r="U695" s="662"/>
      <c r="V695" s="662"/>
      <c r="W695" s="662"/>
      <c r="X695" s="662"/>
      <c r="Y695" s="662"/>
    </row>
    <row r="696" spans="1:25" ht="12" customHeight="1">
      <c r="A696" s="660"/>
      <c r="B696" s="661"/>
      <c r="C696" s="660"/>
      <c r="D696" s="660"/>
      <c r="E696" s="660"/>
      <c r="F696" s="660"/>
      <c r="G696" s="660"/>
      <c r="H696" s="660"/>
      <c r="I696" s="660"/>
      <c r="J696" s="660"/>
      <c r="K696" s="660"/>
      <c r="L696" s="660"/>
      <c r="M696" s="660"/>
      <c r="N696" s="660"/>
      <c r="O696" s="660"/>
      <c r="P696" s="662"/>
      <c r="Q696" s="662"/>
      <c r="R696" s="662"/>
      <c r="S696" s="662"/>
      <c r="T696" s="662"/>
      <c r="U696" s="662"/>
      <c r="V696" s="662"/>
      <c r="W696" s="662"/>
      <c r="X696" s="662"/>
      <c r="Y696" s="662"/>
    </row>
    <row r="697" spans="1:25" ht="12" customHeight="1">
      <c r="A697" s="660"/>
      <c r="B697" s="661"/>
      <c r="C697" s="660"/>
      <c r="D697" s="660"/>
      <c r="E697" s="660"/>
      <c r="F697" s="660"/>
      <c r="G697" s="660"/>
      <c r="H697" s="660"/>
      <c r="I697" s="660"/>
      <c r="J697" s="660"/>
      <c r="K697" s="660"/>
      <c r="L697" s="660"/>
      <c r="M697" s="660"/>
      <c r="N697" s="660"/>
      <c r="O697" s="660"/>
      <c r="P697" s="662"/>
      <c r="Q697" s="662"/>
      <c r="R697" s="662"/>
      <c r="S697" s="662"/>
      <c r="T697" s="662"/>
      <c r="U697" s="662"/>
      <c r="V697" s="662"/>
      <c r="W697" s="662"/>
      <c r="X697" s="662"/>
      <c r="Y697" s="662"/>
    </row>
    <row r="698" spans="1:25" ht="12" customHeight="1">
      <c r="A698" s="660"/>
      <c r="B698" s="661"/>
      <c r="C698" s="660"/>
      <c r="D698" s="660"/>
      <c r="E698" s="660"/>
      <c r="F698" s="660"/>
      <c r="G698" s="660"/>
      <c r="H698" s="660"/>
      <c r="I698" s="660"/>
      <c r="J698" s="660"/>
      <c r="K698" s="660"/>
      <c r="L698" s="660"/>
      <c r="M698" s="660"/>
      <c r="N698" s="660"/>
      <c r="O698" s="660"/>
      <c r="P698" s="662"/>
      <c r="Q698" s="662"/>
      <c r="R698" s="662"/>
      <c r="S698" s="662"/>
      <c r="T698" s="662"/>
      <c r="U698" s="662"/>
      <c r="V698" s="662"/>
      <c r="W698" s="662"/>
      <c r="X698" s="662"/>
      <c r="Y698" s="662"/>
    </row>
    <row r="699" spans="1:25" ht="12" customHeight="1">
      <c r="A699" s="660"/>
      <c r="B699" s="661"/>
      <c r="C699" s="660"/>
      <c r="D699" s="660"/>
      <c r="E699" s="660"/>
      <c r="F699" s="660"/>
      <c r="G699" s="660"/>
      <c r="H699" s="660"/>
      <c r="I699" s="660"/>
      <c r="J699" s="660"/>
      <c r="K699" s="660"/>
      <c r="L699" s="660"/>
      <c r="M699" s="660"/>
      <c r="N699" s="660"/>
      <c r="O699" s="660"/>
      <c r="P699" s="662"/>
      <c r="Q699" s="662"/>
      <c r="R699" s="662"/>
      <c r="S699" s="662"/>
      <c r="T699" s="662"/>
      <c r="U699" s="662"/>
      <c r="V699" s="662"/>
      <c r="W699" s="662"/>
      <c r="X699" s="662"/>
      <c r="Y699" s="662"/>
    </row>
    <row r="700" spans="1:25" ht="12" customHeight="1">
      <c r="A700" s="660"/>
      <c r="B700" s="661"/>
      <c r="C700" s="660"/>
      <c r="D700" s="660"/>
      <c r="E700" s="660"/>
      <c r="F700" s="660"/>
      <c r="G700" s="660"/>
      <c r="H700" s="660"/>
      <c r="I700" s="660"/>
      <c r="J700" s="660"/>
      <c r="K700" s="660"/>
      <c r="L700" s="660"/>
      <c r="M700" s="660"/>
      <c r="N700" s="660"/>
      <c r="O700" s="660"/>
      <c r="P700" s="662"/>
      <c r="Q700" s="662"/>
      <c r="R700" s="662"/>
      <c r="S700" s="662"/>
      <c r="T700" s="662"/>
      <c r="U700" s="662"/>
      <c r="V700" s="662"/>
      <c r="W700" s="662"/>
      <c r="X700" s="662"/>
      <c r="Y700" s="662"/>
    </row>
    <row r="701" spans="1:25" ht="12" customHeight="1">
      <c r="A701" s="660"/>
      <c r="B701" s="661"/>
      <c r="C701" s="660"/>
      <c r="D701" s="660"/>
      <c r="E701" s="660"/>
      <c r="F701" s="660"/>
      <c r="G701" s="660"/>
      <c r="H701" s="660"/>
      <c r="I701" s="660"/>
      <c r="J701" s="660"/>
      <c r="K701" s="660"/>
      <c r="L701" s="660"/>
      <c r="M701" s="660"/>
      <c r="N701" s="660"/>
      <c r="O701" s="660"/>
      <c r="P701" s="662"/>
      <c r="Q701" s="662"/>
      <c r="R701" s="662"/>
      <c r="S701" s="662"/>
      <c r="T701" s="662"/>
      <c r="U701" s="662"/>
      <c r="V701" s="662"/>
      <c r="W701" s="662"/>
      <c r="X701" s="662"/>
      <c r="Y701" s="662"/>
    </row>
    <row r="702" spans="1:25" ht="12" customHeight="1">
      <c r="A702" s="660"/>
      <c r="B702" s="661"/>
      <c r="C702" s="660"/>
      <c r="D702" s="660"/>
      <c r="E702" s="660"/>
      <c r="F702" s="660"/>
      <c r="G702" s="660"/>
      <c r="H702" s="660"/>
      <c r="I702" s="660"/>
      <c r="J702" s="660"/>
      <c r="K702" s="660"/>
      <c r="L702" s="660"/>
      <c r="M702" s="660"/>
      <c r="N702" s="660"/>
      <c r="O702" s="660"/>
      <c r="P702" s="662"/>
      <c r="Q702" s="662"/>
      <c r="R702" s="662"/>
      <c r="S702" s="662"/>
      <c r="T702" s="662"/>
      <c r="U702" s="662"/>
      <c r="V702" s="662"/>
      <c r="W702" s="662"/>
      <c r="X702" s="662"/>
      <c r="Y702" s="662"/>
    </row>
    <row r="703" spans="1:25" ht="12" customHeight="1">
      <c r="A703" s="660"/>
      <c r="B703" s="661"/>
      <c r="C703" s="660"/>
      <c r="D703" s="660"/>
      <c r="E703" s="660"/>
      <c r="F703" s="660"/>
      <c r="G703" s="660"/>
      <c r="H703" s="660"/>
      <c r="I703" s="660"/>
      <c r="J703" s="660"/>
      <c r="K703" s="660"/>
      <c r="L703" s="660"/>
      <c r="M703" s="660"/>
      <c r="N703" s="660"/>
      <c r="O703" s="660"/>
      <c r="P703" s="662"/>
      <c r="Q703" s="662"/>
      <c r="R703" s="662"/>
      <c r="S703" s="662"/>
      <c r="T703" s="662"/>
      <c r="U703" s="662"/>
      <c r="V703" s="662"/>
      <c r="W703" s="662"/>
      <c r="X703" s="662"/>
      <c r="Y703" s="662"/>
    </row>
    <row r="704" spans="1:25" ht="12" customHeight="1">
      <c r="A704" s="660"/>
      <c r="B704" s="661"/>
      <c r="C704" s="660"/>
      <c r="D704" s="660"/>
      <c r="E704" s="660"/>
      <c r="F704" s="660"/>
      <c r="G704" s="660"/>
      <c r="H704" s="660"/>
      <c r="I704" s="660"/>
      <c r="J704" s="660"/>
      <c r="K704" s="660"/>
      <c r="L704" s="660"/>
      <c r="M704" s="660"/>
      <c r="N704" s="660"/>
      <c r="O704" s="660"/>
      <c r="P704" s="662"/>
      <c r="Q704" s="662"/>
      <c r="R704" s="662"/>
      <c r="S704" s="662"/>
      <c r="T704" s="662"/>
      <c r="U704" s="662"/>
      <c r="V704" s="662"/>
      <c r="W704" s="662"/>
      <c r="X704" s="662"/>
      <c r="Y704" s="662"/>
    </row>
    <row r="705" spans="1:25" ht="12" customHeight="1">
      <c r="A705" s="660"/>
      <c r="B705" s="661"/>
      <c r="C705" s="660"/>
      <c r="D705" s="660"/>
      <c r="E705" s="660"/>
      <c r="F705" s="660"/>
      <c r="G705" s="660"/>
      <c r="H705" s="660"/>
      <c r="I705" s="660"/>
      <c r="J705" s="660"/>
      <c r="K705" s="660"/>
      <c r="L705" s="660"/>
      <c r="M705" s="660"/>
      <c r="N705" s="660"/>
      <c r="O705" s="660"/>
      <c r="P705" s="662"/>
      <c r="Q705" s="662"/>
      <c r="R705" s="662"/>
      <c r="S705" s="662"/>
      <c r="T705" s="662"/>
      <c r="U705" s="662"/>
      <c r="V705" s="662"/>
      <c r="W705" s="662"/>
      <c r="X705" s="662"/>
      <c r="Y705" s="662"/>
    </row>
    <row r="706" spans="1:25" ht="12" customHeight="1">
      <c r="A706" s="660"/>
      <c r="B706" s="661"/>
      <c r="C706" s="660"/>
      <c r="D706" s="660"/>
      <c r="E706" s="660"/>
      <c r="F706" s="660"/>
      <c r="G706" s="660"/>
      <c r="H706" s="660"/>
      <c r="I706" s="660"/>
      <c r="J706" s="660"/>
      <c r="K706" s="660"/>
      <c r="L706" s="660"/>
      <c r="M706" s="660"/>
      <c r="N706" s="660"/>
      <c r="O706" s="660"/>
      <c r="P706" s="662"/>
      <c r="Q706" s="662"/>
      <c r="R706" s="662"/>
      <c r="S706" s="662"/>
      <c r="T706" s="662"/>
      <c r="U706" s="662"/>
      <c r="V706" s="662"/>
      <c r="W706" s="662"/>
      <c r="X706" s="662"/>
      <c r="Y706" s="662"/>
    </row>
    <row r="707" spans="1:25" ht="12" customHeight="1">
      <c r="A707" s="660"/>
      <c r="B707" s="661"/>
      <c r="C707" s="660"/>
      <c r="D707" s="660"/>
      <c r="E707" s="660"/>
      <c r="F707" s="660"/>
      <c r="G707" s="660"/>
      <c r="H707" s="660"/>
      <c r="I707" s="660"/>
      <c r="J707" s="660"/>
      <c r="K707" s="660"/>
      <c r="L707" s="660"/>
      <c r="M707" s="660"/>
      <c r="N707" s="660"/>
      <c r="O707" s="660"/>
      <c r="P707" s="662"/>
      <c r="Q707" s="662"/>
      <c r="R707" s="662"/>
      <c r="S707" s="662"/>
      <c r="T707" s="662"/>
      <c r="U707" s="662"/>
      <c r="V707" s="662"/>
      <c r="W707" s="662"/>
      <c r="X707" s="662"/>
      <c r="Y707" s="662"/>
    </row>
    <row r="708" spans="1:25" ht="12" customHeight="1">
      <c r="A708" s="660"/>
      <c r="B708" s="661"/>
      <c r="C708" s="660"/>
      <c r="D708" s="660"/>
      <c r="E708" s="660"/>
      <c r="F708" s="660"/>
      <c r="G708" s="660"/>
      <c r="H708" s="660"/>
      <c r="I708" s="660"/>
      <c r="J708" s="660"/>
      <c r="K708" s="660"/>
      <c r="L708" s="660"/>
      <c r="M708" s="660"/>
      <c r="N708" s="660"/>
      <c r="O708" s="660"/>
      <c r="P708" s="662"/>
      <c r="Q708" s="662"/>
      <c r="R708" s="662"/>
      <c r="S708" s="662"/>
      <c r="T708" s="662"/>
      <c r="U708" s="662"/>
      <c r="V708" s="662"/>
      <c r="W708" s="662"/>
      <c r="X708" s="662"/>
      <c r="Y708" s="662"/>
    </row>
    <row r="709" spans="1:25" ht="12" customHeight="1">
      <c r="A709" s="660"/>
      <c r="B709" s="661"/>
      <c r="C709" s="660"/>
      <c r="D709" s="660"/>
      <c r="E709" s="660"/>
      <c r="F709" s="660"/>
      <c r="G709" s="660"/>
      <c r="H709" s="660"/>
      <c r="I709" s="660"/>
      <c r="J709" s="660"/>
      <c r="K709" s="660"/>
      <c r="L709" s="660"/>
      <c r="M709" s="660"/>
      <c r="N709" s="660"/>
      <c r="O709" s="660"/>
      <c r="P709" s="662"/>
      <c r="Q709" s="662"/>
      <c r="R709" s="662"/>
      <c r="S709" s="662"/>
      <c r="T709" s="662"/>
      <c r="U709" s="662"/>
      <c r="V709" s="662"/>
      <c r="W709" s="662"/>
      <c r="X709" s="662"/>
      <c r="Y709" s="662"/>
    </row>
    <row r="710" spans="1:25" ht="12" customHeight="1">
      <c r="A710" s="660"/>
      <c r="B710" s="661"/>
      <c r="C710" s="660"/>
      <c r="D710" s="660"/>
      <c r="E710" s="660"/>
      <c r="F710" s="660"/>
      <c r="G710" s="660"/>
      <c r="H710" s="660"/>
      <c r="I710" s="660"/>
      <c r="J710" s="660"/>
      <c r="K710" s="660"/>
      <c r="L710" s="660"/>
      <c r="M710" s="660"/>
      <c r="N710" s="660"/>
      <c r="O710" s="660"/>
      <c r="P710" s="662"/>
      <c r="Q710" s="662"/>
      <c r="R710" s="662"/>
      <c r="S710" s="662"/>
      <c r="T710" s="662"/>
      <c r="U710" s="662"/>
      <c r="V710" s="662"/>
      <c r="W710" s="662"/>
      <c r="X710" s="662"/>
      <c r="Y710" s="662"/>
    </row>
    <row r="711" spans="1:25" ht="12" customHeight="1">
      <c r="A711" s="660"/>
      <c r="B711" s="661"/>
      <c r="C711" s="660"/>
      <c r="D711" s="660"/>
      <c r="E711" s="660"/>
      <c r="F711" s="660"/>
      <c r="G711" s="660"/>
      <c r="H711" s="660"/>
      <c r="I711" s="660"/>
      <c r="J711" s="660"/>
      <c r="K711" s="660"/>
      <c r="L711" s="660"/>
      <c r="M711" s="660"/>
      <c r="N711" s="660"/>
      <c r="O711" s="660"/>
      <c r="P711" s="662"/>
      <c r="Q711" s="662"/>
      <c r="R711" s="662"/>
      <c r="S711" s="662"/>
      <c r="T711" s="662"/>
      <c r="U711" s="662"/>
      <c r="V711" s="662"/>
      <c r="W711" s="662"/>
      <c r="X711" s="662"/>
      <c r="Y711" s="662"/>
    </row>
    <row r="712" spans="1:25" ht="12" customHeight="1">
      <c r="A712" s="660"/>
      <c r="B712" s="661"/>
      <c r="C712" s="660"/>
      <c r="D712" s="660"/>
      <c r="E712" s="660"/>
      <c r="F712" s="660"/>
      <c r="G712" s="660"/>
      <c r="H712" s="660"/>
      <c r="I712" s="660"/>
      <c r="J712" s="660"/>
      <c r="K712" s="660"/>
      <c r="L712" s="660"/>
      <c r="M712" s="660"/>
      <c r="N712" s="660"/>
      <c r="O712" s="660"/>
      <c r="P712" s="662"/>
      <c r="Q712" s="662"/>
      <c r="R712" s="662"/>
      <c r="S712" s="662"/>
      <c r="T712" s="662"/>
      <c r="U712" s="662"/>
      <c r="V712" s="662"/>
      <c r="W712" s="662"/>
      <c r="X712" s="662"/>
      <c r="Y712" s="662"/>
    </row>
    <row r="713" spans="1:25" ht="12" customHeight="1">
      <c r="A713" s="660"/>
      <c r="B713" s="661"/>
      <c r="C713" s="660"/>
      <c r="D713" s="660"/>
      <c r="E713" s="660"/>
      <c r="F713" s="660"/>
      <c r="G713" s="660"/>
      <c r="H713" s="660"/>
      <c r="I713" s="660"/>
      <c r="J713" s="660"/>
      <c r="K713" s="660"/>
      <c r="L713" s="660"/>
      <c r="M713" s="660"/>
      <c r="N713" s="660"/>
      <c r="O713" s="660"/>
      <c r="P713" s="662"/>
      <c r="Q713" s="662"/>
      <c r="R713" s="662"/>
      <c r="S713" s="662"/>
      <c r="T713" s="662"/>
      <c r="U713" s="662"/>
      <c r="V713" s="662"/>
      <c r="W713" s="662"/>
      <c r="X713" s="662"/>
      <c r="Y713" s="662"/>
    </row>
    <row r="714" spans="1:25" ht="12" customHeight="1">
      <c r="A714" s="660"/>
      <c r="B714" s="661"/>
      <c r="C714" s="660"/>
      <c r="D714" s="660"/>
      <c r="E714" s="660"/>
      <c r="F714" s="660"/>
      <c r="G714" s="660"/>
      <c r="H714" s="660"/>
      <c r="I714" s="660"/>
      <c r="J714" s="660"/>
      <c r="K714" s="660"/>
      <c r="L714" s="660"/>
      <c r="M714" s="660"/>
      <c r="N714" s="660"/>
      <c r="O714" s="660"/>
      <c r="P714" s="662"/>
      <c r="Q714" s="662"/>
      <c r="R714" s="662"/>
      <c r="S714" s="662"/>
      <c r="T714" s="662"/>
      <c r="U714" s="662"/>
      <c r="V714" s="662"/>
      <c r="W714" s="662"/>
      <c r="X714" s="662"/>
      <c r="Y714" s="662"/>
    </row>
    <row r="715" spans="1:25" ht="12" customHeight="1">
      <c r="A715" s="660"/>
      <c r="B715" s="661"/>
      <c r="C715" s="660"/>
      <c r="D715" s="660"/>
      <c r="E715" s="660"/>
      <c r="F715" s="660"/>
      <c r="G715" s="660"/>
      <c r="H715" s="660"/>
      <c r="I715" s="660"/>
      <c r="J715" s="660"/>
      <c r="K715" s="660"/>
      <c r="L715" s="660"/>
      <c r="M715" s="660"/>
      <c r="N715" s="660"/>
      <c r="O715" s="660"/>
      <c r="P715" s="662"/>
      <c r="Q715" s="662"/>
      <c r="R715" s="662"/>
      <c r="S715" s="662"/>
      <c r="T715" s="662"/>
      <c r="U715" s="662"/>
      <c r="V715" s="662"/>
      <c r="W715" s="662"/>
      <c r="X715" s="662"/>
      <c r="Y715" s="662"/>
    </row>
    <row r="716" spans="1:25" ht="12" customHeight="1">
      <c r="A716" s="660"/>
      <c r="B716" s="661"/>
      <c r="C716" s="660"/>
      <c r="D716" s="660"/>
      <c r="E716" s="660"/>
      <c r="F716" s="660"/>
      <c r="G716" s="660"/>
      <c r="H716" s="660"/>
      <c r="I716" s="660"/>
      <c r="J716" s="660"/>
      <c r="K716" s="660"/>
      <c r="L716" s="660"/>
      <c r="M716" s="660"/>
      <c r="N716" s="660"/>
      <c r="O716" s="660"/>
      <c r="P716" s="662"/>
      <c r="Q716" s="662"/>
      <c r="R716" s="662"/>
      <c r="S716" s="662"/>
      <c r="T716" s="662"/>
      <c r="U716" s="662"/>
      <c r="V716" s="662"/>
      <c r="W716" s="662"/>
      <c r="X716" s="662"/>
      <c r="Y716" s="662"/>
    </row>
    <row r="717" spans="1:25" ht="12" customHeight="1">
      <c r="A717" s="660"/>
      <c r="B717" s="661"/>
      <c r="C717" s="660"/>
      <c r="D717" s="660"/>
      <c r="E717" s="660"/>
      <c r="F717" s="660"/>
      <c r="G717" s="660"/>
      <c r="H717" s="660"/>
      <c r="I717" s="660"/>
      <c r="J717" s="660"/>
      <c r="K717" s="660"/>
      <c r="L717" s="660"/>
      <c r="M717" s="660"/>
      <c r="N717" s="660"/>
      <c r="O717" s="660"/>
      <c r="P717" s="662"/>
      <c r="Q717" s="662"/>
      <c r="R717" s="662"/>
      <c r="S717" s="662"/>
      <c r="T717" s="662"/>
      <c r="U717" s="662"/>
      <c r="V717" s="662"/>
      <c r="W717" s="662"/>
      <c r="X717" s="662"/>
      <c r="Y717" s="662"/>
    </row>
    <row r="718" spans="1:25" ht="12" customHeight="1">
      <c r="A718" s="660"/>
      <c r="B718" s="661"/>
      <c r="C718" s="660"/>
      <c r="D718" s="660"/>
      <c r="E718" s="660"/>
      <c r="F718" s="660"/>
      <c r="G718" s="660"/>
      <c r="H718" s="660"/>
      <c r="I718" s="660"/>
      <c r="J718" s="660"/>
      <c r="K718" s="660"/>
      <c r="L718" s="660"/>
      <c r="M718" s="660"/>
      <c r="N718" s="660"/>
      <c r="O718" s="660"/>
      <c r="P718" s="662"/>
      <c r="Q718" s="662"/>
      <c r="R718" s="662"/>
      <c r="S718" s="662"/>
      <c r="T718" s="662"/>
      <c r="U718" s="662"/>
      <c r="V718" s="662"/>
      <c r="W718" s="662"/>
      <c r="X718" s="662"/>
      <c r="Y718" s="662"/>
    </row>
    <row r="719" spans="1:25" ht="12" customHeight="1">
      <c r="A719" s="660"/>
      <c r="B719" s="661"/>
      <c r="C719" s="660"/>
      <c r="D719" s="660"/>
      <c r="E719" s="660"/>
      <c r="F719" s="660"/>
      <c r="G719" s="660"/>
      <c r="H719" s="660"/>
      <c r="I719" s="660"/>
      <c r="J719" s="660"/>
      <c r="K719" s="660"/>
      <c r="L719" s="660"/>
      <c r="M719" s="660"/>
      <c r="N719" s="660"/>
      <c r="O719" s="660"/>
      <c r="P719" s="662"/>
      <c r="Q719" s="662"/>
      <c r="R719" s="662"/>
      <c r="S719" s="662"/>
      <c r="T719" s="662"/>
      <c r="U719" s="662"/>
      <c r="V719" s="662"/>
      <c r="W719" s="662"/>
      <c r="X719" s="662"/>
      <c r="Y719" s="662"/>
    </row>
    <row r="720" spans="1:25" ht="12" customHeight="1">
      <c r="A720" s="660"/>
      <c r="B720" s="661"/>
      <c r="C720" s="660"/>
      <c r="D720" s="660"/>
      <c r="E720" s="660"/>
      <c r="F720" s="660"/>
      <c r="G720" s="660"/>
      <c r="H720" s="660"/>
      <c r="I720" s="660"/>
      <c r="J720" s="660"/>
      <c r="K720" s="660"/>
      <c r="L720" s="660"/>
      <c r="M720" s="660"/>
      <c r="N720" s="660"/>
      <c r="O720" s="660"/>
      <c r="P720" s="662"/>
      <c r="Q720" s="662"/>
      <c r="R720" s="662"/>
      <c r="S720" s="662"/>
      <c r="T720" s="662"/>
      <c r="U720" s="662"/>
      <c r="V720" s="662"/>
      <c r="W720" s="662"/>
      <c r="X720" s="662"/>
      <c r="Y720" s="662"/>
    </row>
    <row r="721" spans="1:25" ht="12" customHeight="1">
      <c r="A721" s="660"/>
      <c r="B721" s="661"/>
      <c r="C721" s="660"/>
      <c r="D721" s="660"/>
      <c r="E721" s="660"/>
      <c r="F721" s="660"/>
      <c r="G721" s="660"/>
      <c r="H721" s="660"/>
      <c r="I721" s="660"/>
      <c r="J721" s="660"/>
      <c r="K721" s="660"/>
      <c r="L721" s="660"/>
      <c r="M721" s="660"/>
      <c r="N721" s="660"/>
      <c r="O721" s="660"/>
      <c r="P721" s="662"/>
      <c r="Q721" s="662"/>
      <c r="R721" s="662"/>
      <c r="S721" s="662"/>
      <c r="T721" s="662"/>
      <c r="U721" s="662"/>
      <c r="V721" s="662"/>
      <c r="W721" s="662"/>
      <c r="X721" s="662"/>
      <c r="Y721" s="662"/>
    </row>
    <row r="722" spans="1:25" ht="12" customHeight="1">
      <c r="A722" s="660"/>
      <c r="B722" s="661"/>
      <c r="C722" s="660"/>
      <c r="D722" s="660"/>
      <c r="E722" s="660"/>
      <c r="F722" s="660"/>
      <c r="G722" s="660"/>
      <c r="H722" s="660"/>
      <c r="I722" s="660"/>
      <c r="J722" s="660"/>
      <c r="K722" s="660"/>
      <c r="L722" s="660"/>
      <c r="M722" s="660"/>
      <c r="N722" s="660"/>
      <c r="O722" s="660"/>
      <c r="P722" s="662"/>
      <c r="Q722" s="662"/>
      <c r="R722" s="662"/>
      <c r="S722" s="662"/>
      <c r="T722" s="662"/>
      <c r="U722" s="662"/>
      <c r="V722" s="662"/>
      <c r="W722" s="662"/>
      <c r="X722" s="662"/>
      <c r="Y722" s="662"/>
    </row>
    <row r="723" spans="1:25" ht="12" customHeight="1">
      <c r="A723" s="660"/>
      <c r="B723" s="661"/>
      <c r="C723" s="660"/>
      <c r="D723" s="660"/>
      <c r="E723" s="660"/>
      <c r="F723" s="660"/>
      <c r="G723" s="660"/>
      <c r="H723" s="660"/>
      <c r="I723" s="660"/>
      <c r="J723" s="660"/>
      <c r="K723" s="660"/>
      <c r="L723" s="660"/>
      <c r="M723" s="660"/>
      <c r="N723" s="660"/>
      <c r="O723" s="660"/>
      <c r="P723" s="662"/>
      <c r="Q723" s="662"/>
      <c r="R723" s="662"/>
      <c r="S723" s="662"/>
      <c r="T723" s="662"/>
      <c r="U723" s="662"/>
      <c r="V723" s="662"/>
      <c r="W723" s="662"/>
      <c r="X723" s="662"/>
      <c r="Y723" s="662"/>
    </row>
    <row r="724" spans="1:25" ht="12" customHeight="1">
      <c r="A724" s="660"/>
      <c r="B724" s="661"/>
      <c r="C724" s="660"/>
      <c r="D724" s="660"/>
      <c r="E724" s="660"/>
      <c r="F724" s="660"/>
      <c r="G724" s="660"/>
      <c r="H724" s="660"/>
      <c r="I724" s="660"/>
      <c r="J724" s="660"/>
      <c r="K724" s="660"/>
      <c r="L724" s="660"/>
      <c r="M724" s="660"/>
      <c r="N724" s="660"/>
      <c r="O724" s="660"/>
      <c r="P724" s="662"/>
      <c r="Q724" s="662"/>
      <c r="R724" s="662"/>
      <c r="S724" s="662"/>
      <c r="T724" s="662"/>
      <c r="U724" s="662"/>
      <c r="V724" s="662"/>
      <c r="W724" s="662"/>
      <c r="X724" s="662"/>
      <c r="Y724" s="662"/>
    </row>
    <row r="725" spans="1:25" ht="12" customHeight="1">
      <c r="A725" s="660"/>
      <c r="B725" s="661"/>
      <c r="C725" s="660"/>
      <c r="D725" s="660"/>
      <c r="E725" s="660"/>
      <c r="F725" s="660"/>
      <c r="G725" s="660"/>
      <c r="H725" s="660"/>
      <c r="I725" s="660"/>
      <c r="J725" s="660"/>
      <c r="K725" s="660"/>
      <c r="L725" s="660"/>
      <c r="M725" s="660"/>
      <c r="N725" s="660"/>
      <c r="O725" s="660"/>
      <c r="P725" s="662"/>
      <c r="Q725" s="662"/>
      <c r="R725" s="662"/>
      <c r="S725" s="662"/>
      <c r="T725" s="662"/>
      <c r="U725" s="662"/>
      <c r="V725" s="662"/>
      <c r="W725" s="662"/>
      <c r="X725" s="662"/>
      <c r="Y725" s="662"/>
    </row>
    <row r="726" spans="1:25" ht="12" customHeight="1">
      <c r="A726" s="660"/>
      <c r="B726" s="661"/>
      <c r="C726" s="660"/>
      <c r="D726" s="660"/>
      <c r="E726" s="660"/>
      <c r="F726" s="660"/>
      <c r="G726" s="660"/>
      <c r="H726" s="660"/>
      <c r="I726" s="660"/>
      <c r="J726" s="660"/>
      <c r="K726" s="660"/>
      <c r="L726" s="660"/>
      <c r="M726" s="660"/>
      <c r="N726" s="660"/>
      <c r="O726" s="660"/>
      <c r="P726" s="662"/>
      <c r="Q726" s="662"/>
      <c r="R726" s="662"/>
      <c r="S726" s="662"/>
      <c r="T726" s="662"/>
      <c r="U726" s="662"/>
      <c r="V726" s="662"/>
      <c r="W726" s="662"/>
      <c r="X726" s="662"/>
      <c r="Y726" s="662"/>
    </row>
    <row r="727" spans="1:25" ht="12" customHeight="1">
      <c r="A727" s="660"/>
      <c r="B727" s="661"/>
      <c r="C727" s="660"/>
      <c r="D727" s="660"/>
      <c r="E727" s="660"/>
      <c r="F727" s="660"/>
      <c r="G727" s="660"/>
      <c r="H727" s="660"/>
      <c r="I727" s="660"/>
      <c r="J727" s="660"/>
      <c r="K727" s="660"/>
      <c r="L727" s="660"/>
      <c r="M727" s="660"/>
      <c r="N727" s="660"/>
      <c r="O727" s="660"/>
      <c r="P727" s="662"/>
      <c r="Q727" s="662"/>
      <c r="R727" s="662"/>
      <c r="S727" s="662"/>
      <c r="T727" s="662"/>
      <c r="U727" s="662"/>
      <c r="V727" s="662"/>
      <c r="W727" s="662"/>
      <c r="X727" s="662"/>
      <c r="Y727" s="662"/>
    </row>
    <row r="728" spans="1:25" ht="12" customHeight="1">
      <c r="A728" s="660"/>
      <c r="B728" s="661"/>
      <c r="C728" s="660"/>
      <c r="D728" s="660"/>
      <c r="E728" s="660"/>
      <c r="F728" s="660"/>
      <c r="G728" s="660"/>
      <c r="H728" s="660"/>
      <c r="I728" s="660"/>
      <c r="J728" s="660"/>
      <c r="K728" s="660"/>
      <c r="L728" s="660"/>
      <c r="M728" s="660"/>
      <c r="N728" s="660"/>
      <c r="O728" s="660"/>
      <c r="P728" s="662"/>
      <c r="Q728" s="662"/>
      <c r="R728" s="662"/>
      <c r="S728" s="662"/>
      <c r="T728" s="662"/>
      <c r="U728" s="662"/>
      <c r="V728" s="662"/>
      <c r="W728" s="662"/>
      <c r="X728" s="662"/>
      <c r="Y728" s="662"/>
    </row>
    <row r="729" spans="1:25" ht="12" customHeight="1">
      <c r="A729" s="660"/>
      <c r="B729" s="661"/>
      <c r="C729" s="660"/>
      <c r="D729" s="660"/>
      <c r="E729" s="660"/>
      <c r="F729" s="660"/>
      <c r="G729" s="660"/>
      <c r="H729" s="660"/>
      <c r="I729" s="660"/>
      <c r="J729" s="660"/>
      <c r="K729" s="660"/>
      <c r="L729" s="660"/>
      <c r="M729" s="660"/>
      <c r="N729" s="660"/>
      <c r="O729" s="660"/>
      <c r="P729" s="662"/>
      <c r="Q729" s="662"/>
      <c r="R729" s="662"/>
      <c r="S729" s="662"/>
      <c r="T729" s="662"/>
      <c r="U729" s="662"/>
      <c r="V729" s="662"/>
      <c r="W729" s="662"/>
      <c r="X729" s="662"/>
      <c r="Y729" s="662"/>
    </row>
    <row r="730" spans="1:25" ht="12" customHeight="1">
      <c r="A730" s="660"/>
      <c r="B730" s="661"/>
      <c r="C730" s="660"/>
      <c r="D730" s="660"/>
      <c r="E730" s="660"/>
      <c r="F730" s="660"/>
      <c r="G730" s="660"/>
      <c r="H730" s="660"/>
      <c r="I730" s="660"/>
      <c r="J730" s="660"/>
      <c r="K730" s="660"/>
      <c r="L730" s="660"/>
      <c r="M730" s="660"/>
      <c r="N730" s="660"/>
      <c r="O730" s="660"/>
      <c r="P730" s="662"/>
      <c r="Q730" s="662"/>
      <c r="R730" s="662"/>
      <c r="S730" s="662"/>
      <c r="T730" s="662"/>
      <c r="U730" s="662"/>
      <c r="V730" s="662"/>
      <c r="W730" s="662"/>
      <c r="X730" s="662"/>
      <c r="Y730" s="662"/>
    </row>
    <row r="731" spans="1:25" ht="12" customHeight="1">
      <c r="A731" s="660"/>
      <c r="B731" s="661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2"/>
      <c r="Q731" s="662"/>
      <c r="R731" s="662"/>
      <c r="S731" s="662"/>
      <c r="T731" s="662"/>
      <c r="U731" s="662"/>
      <c r="V731" s="662"/>
      <c r="W731" s="662"/>
      <c r="X731" s="662"/>
      <c r="Y731" s="662"/>
    </row>
    <row r="732" spans="1:25" ht="12" customHeight="1">
      <c r="A732" s="660"/>
      <c r="B732" s="661"/>
      <c r="C732" s="660"/>
      <c r="D732" s="660"/>
      <c r="E732" s="660"/>
      <c r="F732" s="660"/>
      <c r="G732" s="660"/>
      <c r="H732" s="660"/>
      <c r="I732" s="660"/>
      <c r="J732" s="660"/>
      <c r="K732" s="660"/>
      <c r="L732" s="660"/>
      <c r="M732" s="660"/>
      <c r="N732" s="660"/>
      <c r="O732" s="660"/>
      <c r="P732" s="662"/>
      <c r="Q732" s="662"/>
      <c r="R732" s="662"/>
      <c r="S732" s="662"/>
      <c r="T732" s="662"/>
      <c r="U732" s="662"/>
      <c r="V732" s="662"/>
      <c r="W732" s="662"/>
      <c r="X732" s="662"/>
      <c r="Y732" s="662"/>
    </row>
    <row r="733" spans="1:25" ht="12" customHeight="1">
      <c r="A733" s="660"/>
      <c r="B733" s="661"/>
      <c r="C733" s="660"/>
      <c r="D733" s="660"/>
      <c r="E733" s="660"/>
      <c r="F733" s="660"/>
      <c r="G733" s="660"/>
      <c r="H733" s="660"/>
      <c r="I733" s="660"/>
      <c r="J733" s="660"/>
      <c r="K733" s="660"/>
      <c r="L733" s="660"/>
      <c r="M733" s="660"/>
      <c r="N733" s="660"/>
      <c r="O733" s="660"/>
      <c r="P733" s="662"/>
      <c r="Q733" s="662"/>
      <c r="R733" s="662"/>
      <c r="S733" s="662"/>
      <c r="T733" s="662"/>
      <c r="U733" s="662"/>
      <c r="V733" s="662"/>
      <c r="W733" s="662"/>
      <c r="X733" s="662"/>
      <c r="Y733" s="662"/>
    </row>
    <row r="734" spans="1:25" ht="12" customHeight="1">
      <c r="A734" s="660"/>
      <c r="B734" s="661"/>
      <c r="C734" s="660"/>
      <c r="D734" s="660"/>
      <c r="E734" s="660"/>
      <c r="F734" s="660"/>
      <c r="G734" s="660"/>
      <c r="H734" s="660"/>
      <c r="I734" s="660"/>
      <c r="J734" s="660"/>
      <c r="K734" s="660"/>
      <c r="L734" s="660"/>
      <c r="M734" s="660"/>
      <c r="N734" s="660"/>
      <c r="O734" s="660"/>
      <c r="P734" s="662"/>
      <c r="Q734" s="662"/>
      <c r="R734" s="662"/>
      <c r="S734" s="662"/>
      <c r="T734" s="662"/>
      <c r="U734" s="662"/>
      <c r="V734" s="662"/>
      <c r="W734" s="662"/>
      <c r="X734" s="662"/>
      <c r="Y734" s="662"/>
    </row>
    <row r="735" spans="1:25" ht="12" customHeight="1">
      <c r="A735" s="660"/>
      <c r="B735" s="661"/>
      <c r="C735" s="660"/>
      <c r="D735" s="660"/>
      <c r="E735" s="660"/>
      <c r="F735" s="660"/>
      <c r="G735" s="660"/>
      <c r="H735" s="660"/>
      <c r="I735" s="660"/>
      <c r="J735" s="660"/>
      <c r="K735" s="660"/>
      <c r="L735" s="660"/>
      <c r="M735" s="660"/>
      <c r="N735" s="660"/>
      <c r="O735" s="660"/>
      <c r="P735" s="662"/>
      <c r="Q735" s="662"/>
      <c r="R735" s="662"/>
      <c r="S735" s="662"/>
      <c r="T735" s="662"/>
      <c r="U735" s="662"/>
      <c r="V735" s="662"/>
      <c r="W735" s="662"/>
      <c r="X735" s="662"/>
      <c r="Y735" s="662"/>
    </row>
    <row r="736" spans="1:25" ht="12" customHeight="1">
      <c r="A736" s="660"/>
      <c r="B736" s="661"/>
      <c r="C736" s="660"/>
      <c r="D736" s="660"/>
      <c r="E736" s="660"/>
      <c r="F736" s="660"/>
      <c r="G736" s="660"/>
      <c r="H736" s="660"/>
      <c r="I736" s="660"/>
      <c r="J736" s="660"/>
      <c r="K736" s="660"/>
      <c r="L736" s="660"/>
      <c r="M736" s="660"/>
      <c r="N736" s="660"/>
      <c r="O736" s="660"/>
      <c r="P736" s="662"/>
      <c r="Q736" s="662"/>
      <c r="R736" s="662"/>
      <c r="S736" s="662"/>
      <c r="T736" s="662"/>
      <c r="U736" s="662"/>
      <c r="V736" s="662"/>
      <c r="W736" s="662"/>
      <c r="X736" s="662"/>
      <c r="Y736" s="662"/>
    </row>
    <row r="737" spans="1:25" ht="12" customHeight="1">
      <c r="A737" s="660"/>
      <c r="B737" s="661"/>
      <c r="C737" s="660"/>
      <c r="D737" s="660"/>
      <c r="E737" s="660"/>
      <c r="F737" s="660"/>
      <c r="G737" s="660"/>
      <c r="H737" s="660"/>
      <c r="I737" s="660"/>
      <c r="J737" s="660"/>
      <c r="K737" s="660"/>
      <c r="L737" s="660"/>
      <c r="M737" s="660"/>
      <c r="N737" s="660"/>
      <c r="O737" s="660"/>
      <c r="P737" s="662"/>
      <c r="Q737" s="662"/>
      <c r="R737" s="662"/>
      <c r="S737" s="662"/>
      <c r="T737" s="662"/>
      <c r="U737" s="662"/>
      <c r="V737" s="662"/>
      <c r="W737" s="662"/>
      <c r="X737" s="662"/>
      <c r="Y737" s="662"/>
    </row>
    <row r="738" spans="1:25" ht="12" customHeight="1">
      <c r="A738" s="660"/>
      <c r="B738" s="661"/>
      <c r="C738" s="660"/>
      <c r="D738" s="660"/>
      <c r="E738" s="660"/>
      <c r="F738" s="660"/>
      <c r="G738" s="660"/>
      <c r="H738" s="660"/>
      <c r="I738" s="660"/>
      <c r="J738" s="660"/>
      <c r="K738" s="660"/>
      <c r="L738" s="660"/>
      <c r="M738" s="660"/>
      <c r="N738" s="660"/>
      <c r="O738" s="660"/>
      <c r="P738" s="662"/>
      <c r="Q738" s="662"/>
      <c r="R738" s="662"/>
      <c r="S738" s="662"/>
      <c r="T738" s="662"/>
      <c r="U738" s="662"/>
      <c r="V738" s="662"/>
      <c r="W738" s="662"/>
      <c r="X738" s="662"/>
      <c r="Y738" s="662"/>
    </row>
    <row r="739" spans="1:25" ht="12" customHeight="1">
      <c r="A739" s="660"/>
      <c r="B739" s="661"/>
      <c r="C739" s="660"/>
      <c r="D739" s="660"/>
      <c r="E739" s="660"/>
      <c r="F739" s="660"/>
      <c r="G739" s="660"/>
      <c r="H739" s="660"/>
      <c r="I739" s="660"/>
      <c r="J739" s="660"/>
      <c r="K739" s="660"/>
      <c r="L739" s="660"/>
      <c r="M739" s="660"/>
      <c r="N739" s="660"/>
      <c r="O739" s="660"/>
      <c r="P739" s="662"/>
      <c r="Q739" s="662"/>
      <c r="R739" s="662"/>
      <c r="S739" s="662"/>
      <c r="T739" s="662"/>
      <c r="U739" s="662"/>
      <c r="V739" s="662"/>
      <c r="W739" s="662"/>
      <c r="X739" s="662"/>
      <c r="Y739" s="662"/>
    </row>
    <row r="740" spans="1:25" ht="12" customHeight="1">
      <c r="A740" s="660"/>
      <c r="B740" s="661"/>
      <c r="C740" s="660"/>
      <c r="D740" s="660"/>
      <c r="E740" s="660"/>
      <c r="F740" s="660"/>
      <c r="G740" s="660"/>
      <c r="H740" s="660"/>
      <c r="I740" s="660"/>
      <c r="J740" s="660"/>
      <c r="K740" s="660"/>
      <c r="L740" s="660"/>
      <c r="M740" s="660"/>
      <c r="N740" s="660"/>
      <c r="O740" s="660"/>
      <c r="P740" s="662"/>
      <c r="Q740" s="662"/>
      <c r="R740" s="662"/>
      <c r="S740" s="662"/>
      <c r="T740" s="662"/>
      <c r="U740" s="662"/>
      <c r="V740" s="662"/>
      <c r="W740" s="662"/>
      <c r="X740" s="662"/>
      <c r="Y740" s="662"/>
    </row>
    <row r="741" spans="1:25" ht="12" customHeight="1">
      <c r="A741" s="660"/>
      <c r="B741" s="661"/>
      <c r="C741" s="660"/>
      <c r="D741" s="660"/>
      <c r="E741" s="660"/>
      <c r="F741" s="660"/>
      <c r="G741" s="660"/>
      <c r="H741" s="660"/>
      <c r="I741" s="660"/>
      <c r="J741" s="660"/>
      <c r="K741" s="660"/>
      <c r="L741" s="660"/>
      <c r="M741" s="660"/>
      <c r="N741" s="660"/>
      <c r="O741" s="660"/>
      <c r="P741" s="662"/>
      <c r="Q741" s="662"/>
      <c r="R741" s="662"/>
      <c r="S741" s="662"/>
      <c r="T741" s="662"/>
      <c r="U741" s="662"/>
      <c r="V741" s="662"/>
      <c r="W741" s="662"/>
      <c r="X741" s="662"/>
      <c r="Y741" s="662"/>
    </row>
    <row r="742" spans="1:25" ht="12" customHeight="1">
      <c r="A742" s="660"/>
      <c r="B742" s="661"/>
      <c r="C742" s="660"/>
      <c r="D742" s="660"/>
      <c r="E742" s="660"/>
      <c r="F742" s="660"/>
      <c r="G742" s="660"/>
      <c r="H742" s="660"/>
      <c r="I742" s="660"/>
      <c r="J742" s="660"/>
      <c r="K742" s="660"/>
      <c r="L742" s="660"/>
      <c r="M742" s="660"/>
      <c r="N742" s="660"/>
      <c r="O742" s="660"/>
      <c r="P742" s="662"/>
      <c r="Q742" s="662"/>
      <c r="R742" s="662"/>
      <c r="S742" s="662"/>
      <c r="T742" s="662"/>
      <c r="U742" s="662"/>
      <c r="V742" s="662"/>
      <c r="W742" s="662"/>
      <c r="X742" s="662"/>
      <c r="Y742" s="662"/>
    </row>
    <row r="743" spans="1:25" ht="12" customHeight="1">
      <c r="A743" s="660"/>
      <c r="B743" s="661"/>
      <c r="C743" s="660"/>
      <c r="D743" s="660"/>
      <c r="E743" s="660"/>
      <c r="F743" s="660"/>
      <c r="G743" s="660"/>
      <c r="H743" s="660"/>
      <c r="I743" s="660"/>
      <c r="J743" s="660"/>
      <c r="K743" s="660"/>
      <c r="L743" s="660"/>
      <c r="M743" s="660"/>
      <c r="N743" s="660"/>
      <c r="O743" s="660"/>
      <c r="P743" s="662"/>
      <c r="Q743" s="662"/>
      <c r="R743" s="662"/>
      <c r="S743" s="662"/>
      <c r="T743" s="662"/>
      <c r="U743" s="662"/>
      <c r="V743" s="662"/>
      <c r="W743" s="662"/>
      <c r="X743" s="662"/>
      <c r="Y743" s="662"/>
    </row>
    <row r="744" spans="1:25" ht="12" customHeight="1">
      <c r="A744" s="660"/>
      <c r="B744" s="661"/>
      <c r="C744" s="660"/>
      <c r="D744" s="660"/>
      <c r="E744" s="660"/>
      <c r="F744" s="660"/>
      <c r="G744" s="660"/>
      <c r="H744" s="660"/>
      <c r="I744" s="660"/>
      <c r="J744" s="660"/>
      <c r="K744" s="660"/>
      <c r="L744" s="660"/>
      <c r="M744" s="660"/>
      <c r="N744" s="660"/>
      <c r="O744" s="660"/>
      <c r="P744" s="662"/>
      <c r="Q744" s="662"/>
      <c r="R744" s="662"/>
      <c r="S744" s="662"/>
      <c r="T744" s="662"/>
      <c r="U744" s="662"/>
      <c r="V744" s="662"/>
      <c r="W744" s="662"/>
      <c r="X744" s="662"/>
      <c r="Y744" s="662"/>
    </row>
    <row r="745" spans="1:25" ht="12" customHeight="1">
      <c r="A745" s="660"/>
      <c r="B745" s="661"/>
      <c r="C745" s="660"/>
      <c r="D745" s="660"/>
      <c r="E745" s="660"/>
      <c r="F745" s="660"/>
      <c r="G745" s="660"/>
      <c r="H745" s="660"/>
      <c r="I745" s="660"/>
      <c r="J745" s="660"/>
      <c r="K745" s="660"/>
      <c r="L745" s="660"/>
      <c r="M745" s="660"/>
      <c r="N745" s="660"/>
      <c r="O745" s="660"/>
      <c r="P745" s="662"/>
      <c r="Q745" s="662"/>
      <c r="R745" s="662"/>
      <c r="S745" s="662"/>
      <c r="T745" s="662"/>
      <c r="U745" s="662"/>
      <c r="V745" s="662"/>
      <c r="W745" s="662"/>
      <c r="X745" s="662"/>
      <c r="Y745" s="662"/>
    </row>
    <row r="746" spans="1:25" ht="12" customHeight="1">
      <c r="A746" s="660"/>
      <c r="B746" s="661"/>
      <c r="C746" s="660"/>
      <c r="D746" s="660"/>
      <c r="E746" s="660"/>
      <c r="F746" s="660"/>
      <c r="G746" s="660"/>
      <c r="H746" s="660"/>
      <c r="I746" s="660"/>
      <c r="J746" s="660"/>
      <c r="K746" s="660"/>
      <c r="L746" s="660"/>
      <c r="M746" s="660"/>
      <c r="N746" s="660"/>
      <c r="O746" s="660"/>
      <c r="P746" s="662"/>
      <c r="Q746" s="662"/>
      <c r="R746" s="662"/>
      <c r="S746" s="662"/>
      <c r="T746" s="662"/>
      <c r="U746" s="662"/>
      <c r="V746" s="662"/>
      <c r="W746" s="662"/>
      <c r="X746" s="662"/>
      <c r="Y746" s="662"/>
    </row>
    <row r="747" spans="1:25" ht="12" customHeight="1">
      <c r="A747" s="660"/>
      <c r="B747" s="661"/>
      <c r="C747" s="660"/>
      <c r="D747" s="660"/>
      <c r="E747" s="660"/>
      <c r="F747" s="660"/>
      <c r="G747" s="660"/>
      <c r="H747" s="660"/>
      <c r="I747" s="660"/>
      <c r="J747" s="660"/>
      <c r="K747" s="660"/>
      <c r="L747" s="660"/>
      <c r="M747" s="660"/>
      <c r="N747" s="660"/>
      <c r="O747" s="660"/>
      <c r="P747" s="662"/>
      <c r="Q747" s="662"/>
      <c r="R747" s="662"/>
      <c r="S747" s="662"/>
      <c r="T747" s="662"/>
      <c r="U747" s="662"/>
      <c r="V747" s="662"/>
      <c r="W747" s="662"/>
      <c r="X747" s="662"/>
      <c r="Y747" s="662"/>
    </row>
    <row r="748" spans="1:25" ht="12" customHeight="1">
      <c r="A748" s="660"/>
      <c r="B748" s="661"/>
      <c r="C748" s="660"/>
      <c r="D748" s="660"/>
      <c r="E748" s="660"/>
      <c r="F748" s="660"/>
      <c r="G748" s="660"/>
      <c r="H748" s="660"/>
      <c r="I748" s="660"/>
      <c r="J748" s="660"/>
      <c r="K748" s="660"/>
      <c r="L748" s="660"/>
      <c r="M748" s="660"/>
      <c r="N748" s="660"/>
      <c r="O748" s="660"/>
      <c r="P748" s="662"/>
      <c r="Q748" s="662"/>
      <c r="R748" s="662"/>
      <c r="S748" s="662"/>
      <c r="T748" s="662"/>
      <c r="U748" s="662"/>
      <c r="V748" s="662"/>
      <c r="W748" s="662"/>
      <c r="X748" s="662"/>
      <c r="Y748" s="662"/>
    </row>
    <row r="749" spans="1:25" ht="12" customHeight="1">
      <c r="A749" s="660"/>
      <c r="B749" s="661"/>
      <c r="C749" s="660"/>
      <c r="D749" s="660"/>
      <c r="E749" s="660"/>
      <c r="F749" s="660"/>
      <c r="G749" s="660"/>
      <c r="H749" s="660"/>
      <c r="I749" s="660"/>
      <c r="J749" s="660"/>
      <c r="K749" s="660"/>
      <c r="L749" s="660"/>
      <c r="M749" s="660"/>
      <c r="N749" s="660"/>
      <c r="O749" s="660"/>
      <c r="P749" s="662"/>
      <c r="Q749" s="662"/>
      <c r="R749" s="662"/>
      <c r="S749" s="662"/>
      <c r="T749" s="662"/>
      <c r="U749" s="662"/>
      <c r="V749" s="662"/>
      <c r="W749" s="662"/>
      <c r="X749" s="662"/>
      <c r="Y749" s="662"/>
    </row>
    <row r="750" spans="1:25" ht="12" customHeight="1">
      <c r="A750" s="660"/>
      <c r="B750" s="661"/>
      <c r="C750" s="660"/>
      <c r="D750" s="660"/>
      <c r="E750" s="660"/>
      <c r="F750" s="660"/>
      <c r="G750" s="660"/>
      <c r="H750" s="660"/>
      <c r="I750" s="660"/>
      <c r="J750" s="660"/>
      <c r="K750" s="660"/>
      <c r="L750" s="660"/>
      <c r="M750" s="660"/>
      <c r="N750" s="660"/>
      <c r="O750" s="660"/>
      <c r="P750" s="662"/>
      <c r="Q750" s="662"/>
      <c r="R750" s="662"/>
      <c r="S750" s="662"/>
      <c r="T750" s="662"/>
      <c r="U750" s="662"/>
      <c r="V750" s="662"/>
      <c r="W750" s="662"/>
      <c r="X750" s="662"/>
      <c r="Y750" s="662"/>
    </row>
    <row r="751" spans="1:25" ht="12" customHeight="1">
      <c r="A751" s="660"/>
      <c r="B751" s="661"/>
      <c r="C751" s="660"/>
      <c r="D751" s="660"/>
      <c r="E751" s="660"/>
      <c r="F751" s="660"/>
      <c r="G751" s="660"/>
      <c r="H751" s="660"/>
      <c r="I751" s="660"/>
      <c r="J751" s="660"/>
      <c r="K751" s="660"/>
      <c r="L751" s="660"/>
      <c r="M751" s="660"/>
      <c r="N751" s="660"/>
      <c r="O751" s="660"/>
      <c r="P751" s="662"/>
      <c r="Q751" s="662"/>
      <c r="R751" s="662"/>
      <c r="S751" s="662"/>
      <c r="T751" s="662"/>
      <c r="U751" s="662"/>
      <c r="V751" s="662"/>
      <c r="W751" s="662"/>
      <c r="X751" s="662"/>
      <c r="Y751" s="662"/>
    </row>
    <row r="752" spans="1:25" ht="12" customHeight="1">
      <c r="A752" s="660"/>
      <c r="B752" s="661"/>
      <c r="C752" s="660"/>
      <c r="D752" s="660"/>
      <c r="E752" s="660"/>
      <c r="F752" s="660"/>
      <c r="G752" s="660"/>
      <c r="H752" s="660"/>
      <c r="I752" s="660"/>
      <c r="J752" s="660"/>
      <c r="K752" s="660"/>
      <c r="L752" s="660"/>
      <c r="M752" s="660"/>
      <c r="N752" s="660"/>
      <c r="O752" s="660"/>
      <c r="P752" s="662"/>
      <c r="Q752" s="662"/>
      <c r="R752" s="662"/>
      <c r="S752" s="662"/>
      <c r="T752" s="662"/>
      <c r="U752" s="662"/>
      <c r="V752" s="662"/>
      <c r="W752" s="662"/>
      <c r="X752" s="662"/>
      <c r="Y752" s="662"/>
    </row>
    <row r="753" spans="1:25" ht="12" customHeight="1">
      <c r="A753" s="660"/>
      <c r="B753" s="661"/>
      <c r="C753" s="660"/>
      <c r="D753" s="660"/>
      <c r="E753" s="660"/>
      <c r="F753" s="660"/>
      <c r="G753" s="660"/>
      <c r="H753" s="660"/>
      <c r="I753" s="660"/>
      <c r="J753" s="660"/>
      <c r="K753" s="660"/>
      <c r="L753" s="660"/>
      <c r="M753" s="660"/>
      <c r="N753" s="660"/>
      <c r="O753" s="660"/>
      <c r="P753" s="662"/>
      <c r="Q753" s="662"/>
      <c r="R753" s="662"/>
      <c r="S753" s="662"/>
      <c r="T753" s="662"/>
      <c r="U753" s="662"/>
      <c r="V753" s="662"/>
      <c r="W753" s="662"/>
      <c r="X753" s="662"/>
      <c r="Y753" s="662"/>
    </row>
    <row r="754" spans="1:25" ht="12" customHeight="1">
      <c r="A754" s="660"/>
      <c r="B754" s="661"/>
      <c r="C754" s="660"/>
      <c r="D754" s="660"/>
      <c r="E754" s="660"/>
      <c r="F754" s="660"/>
      <c r="G754" s="660"/>
      <c r="H754" s="660"/>
      <c r="I754" s="660"/>
      <c r="J754" s="660"/>
      <c r="K754" s="660"/>
      <c r="L754" s="660"/>
      <c r="M754" s="660"/>
      <c r="N754" s="660"/>
      <c r="O754" s="660"/>
      <c r="P754" s="662"/>
      <c r="Q754" s="662"/>
      <c r="R754" s="662"/>
      <c r="S754" s="662"/>
      <c r="T754" s="662"/>
      <c r="U754" s="662"/>
      <c r="V754" s="662"/>
      <c r="W754" s="662"/>
      <c r="X754" s="662"/>
      <c r="Y754" s="662"/>
    </row>
    <row r="755" spans="1:25" ht="12" customHeight="1">
      <c r="A755" s="660"/>
      <c r="B755" s="661"/>
      <c r="C755" s="660"/>
      <c r="D755" s="660"/>
      <c r="E755" s="660"/>
      <c r="F755" s="660"/>
      <c r="G755" s="660"/>
      <c r="H755" s="660"/>
      <c r="I755" s="660"/>
      <c r="J755" s="660"/>
      <c r="K755" s="660"/>
      <c r="L755" s="660"/>
      <c r="M755" s="660"/>
      <c r="N755" s="660"/>
      <c r="O755" s="660"/>
      <c r="P755" s="662"/>
      <c r="Q755" s="662"/>
      <c r="R755" s="662"/>
      <c r="S755" s="662"/>
      <c r="T755" s="662"/>
      <c r="U755" s="662"/>
      <c r="V755" s="662"/>
      <c r="W755" s="662"/>
      <c r="X755" s="662"/>
      <c r="Y755" s="662"/>
    </row>
    <row r="756" spans="1:25" ht="12" customHeight="1">
      <c r="A756" s="660"/>
      <c r="B756" s="661"/>
      <c r="C756" s="660"/>
      <c r="D756" s="660"/>
      <c r="E756" s="660"/>
      <c r="F756" s="660"/>
      <c r="G756" s="660"/>
      <c r="H756" s="660"/>
      <c r="I756" s="660"/>
      <c r="J756" s="660"/>
      <c r="K756" s="660"/>
      <c r="L756" s="660"/>
      <c r="M756" s="660"/>
      <c r="N756" s="660"/>
      <c r="O756" s="660"/>
      <c r="P756" s="662"/>
      <c r="Q756" s="662"/>
      <c r="R756" s="662"/>
      <c r="S756" s="662"/>
      <c r="T756" s="662"/>
      <c r="U756" s="662"/>
      <c r="V756" s="662"/>
      <c r="W756" s="662"/>
      <c r="X756" s="662"/>
      <c r="Y756" s="662"/>
    </row>
    <row r="757" spans="1:25" ht="12" customHeight="1">
      <c r="A757" s="660"/>
      <c r="B757" s="661"/>
      <c r="C757" s="660"/>
      <c r="D757" s="660"/>
      <c r="E757" s="660"/>
      <c r="F757" s="660"/>
      <c r="G757" s="660"/>
      <c r="H757" s="660"/>
      <c r="I757" s="660"/>
      <c r="J757" s="660"/>
      <c r="K757" s="660"/>
      <c r="L757" s="660"/>
      <c r="M757" s="660"/>
      <c r="N757" s="660"/>
      <c r="O757" s="660"/>
      <c r="P757" s="662"/>
      <c r="Q757" s="662"/>
      <c r="R757" s="662"/>
      <c r="S757" s="662"/>
      <c r="T757" s="662"/>
      <c r="U757" s="662"/>
      <c r="V757" s="662"/>
      <c r="W757" s="662"/>
      <c r="X757" s="662"/>
      <c r="Y757" s="662"/>
    </row>
    <row r="758" spans="1:25" ht="12" customHeight="1">
      <c r="A758" s="660"/>
      <c r="B758" s="661"/>
      <c r="C758" s="660"/>
      <c r="D758" s="660"/>
      <c r="E758" s="660"/>
      <c r="F758" s="660"/>
      <c r="G758" s="660"/>
      <c r="H758" s="660"/>
      <c r="I758" s="660"/>
      <c r="J758" s="660"/>
      <c r="K758" s="660"/>
      <c r="L758" s="660"/>
      <c r="M758" s="660"/>
      <c r="N758" s="660"/>
      <c r="O758" s="660"/>
      <c r="P758" s="662"/>
      <c r="Q758" s="662"/>
      <c r="R758" s="662"/>
      <c r="S758" s="662"/>
      <c r="T758" s="662"/>
      <c r="U758" s="662"/>
      <c r="V758" s="662"/>
      <c r="W758" s="662"/>
      <c r="X758" s="662"/>
      <c r="Y758" s="662"/>
    </row>
    <row r="759" spans="1:25" ht="12" customHeight="1">
      <c r="A759" s="660"/>
      <c r="B759" s="661"/>
      <c r="C759" s="660"/>
      <c r="D759" s="660"/>
      <c r="E759" s="660"/>
      <c r="F759" s="660"/>
      <c r="G759" s="660"/>
      <c r="H759" s="660"/>
      <c r="I759" s="660"/>
      <c r="J759" s="660"/>
      <c r="K759" s="660"/>
      <c r="L759" s="660"/>
      <c r="M759" s="660"/>
      <c r="N759" s="660"/>
      <c r="O759" s="660"/>
      <c r="P759" s="662"/>
      <c r="Q759" s="662"/>
      <c r="R759" s="662"/>
      <c r="S759" s="662"/>
      <c r="T759" s="662"/>
      <c r="U759" s="662"/>
      <c r="V759" s="662"/>
      <c r="W759" s="662"/>
      <c r="X759" s="662"/>
      <c r="Y759" s="662"/>
    </row>
    <row r="760" spans="1:25" ht="12" customHeight="1">
      <c r="A760" s="660"/>
      <c r="B760" s="661"/>
      <c r="C760" s="660"/>
      <c r="D760" s="660"/>
      <c r="E760" s="660"/>
      <c r="F760" s="660"/>
      <c r="G760" s="660"/>
      <c r="H760" s="660"/>
      <c r="I760" s="660"/>
      <c r="J760" s="660"/>
      <c r="K760" s="660"/>
      <c r="L760" s="660"/>
      <c r="M760" s="660"/>
      <c r="N760" s="660"/>
      <c r="O760" s="660"/>
      <c r="P760" s="662"/>
      <c r="Q760" s="662"/>
      <c r="R760" s="662"/>
      <c r="S760" s="662"/>
      <c r="T760" s="662"/>
      <c r="U760" s="662"/>
      <c r="V760" s="662"/>
      <c r="W760" s="662"/>
      <c r="X760" s="662"/>
      <c r="Y760" s="662"/>
    </row>
    <row r="761" spans="1:25" ht="12" customHeight="1">
      <c r="A761" s="660"/>
      <c r="B761" s="661"/>
      <c r="C761" s="660"/>
      <c r="D761" s="660"/>
      <c r="E761" s="660"/>
      <c r="F761" s="660"/>
      <c r="G761" s="660"/>
      <c r="H761" s="660"/>
      <c r="I761" s="660"/>
      <c r="J761" s="660"/>
      <c r="K761" s="660"/>
      <c r="L761" s="660"/>
      <c r="M761" s="660"/>
      <c r="N761" s="660"/>
      <c r="O761" s="660"/>
      <c r="P761" s="662"/>
      <c r="Q761" s="662"/>
      <c r="R761" s="662"/>
      <c r="S761" s="662"/>
      <c r="T761" s="662"/>
      <c r="U761" s="662"/>
      <c r="V761" s="662"/>
      <c r="W761" s="662"/>
      <c r="X761" s="662"/>
      <c r="Y761" s="662"/>
    </row>
    <row r="762" spans="1:25" ht="12" customHeight="1">
      <c r="A762" s="660"/>
      <c r="B762" s="661"/>
      <c r="C762" s="660"/>
      <c r="D762" s="660"/>
      <c r="E762" s="660"/>
      <c r="F762" s="660"/>
      <c r="G762" s="660"/>
      <c r="H762" s="660"/>
      <c r="I762" s="660"/>
      <c r="J762" s="660"/>
      <c r="K762" s="660"/>
      <c r="L762" s="660"/>
      <c r="M762" s="660"/>
      <c r="N762" s="660"/>
      <c r="O762" s="660"/>
      <c r="P762" s="662"/>
      <c r="Q762" s="662"/>
      <c r="R762" s="662"/>
      <c r="S762" s="662"/>
      <c r="T762" s="662"/>
      <c r="U762" s="662"/>
      <c r="V762" s="662"/>
      <c r="W762" s="662"/>
      <c r="X762" s="662"/>
      <c r="Y762" s="662"/>
    </row>
    <row r="763" spans="1:25" ht="12" customHeight="1">
      <c r="A763" s="660"/>
      <c r="B763" s="661"/>
      <c r="C763" s="660"/>
      <c r="D763" s="660"/>
      <c r="E763" s="660"/>
      <c r="F763" s="660"/>
      <c r="G763" s="660"/>
      <c r="H763" s="660"/>
      <c r="I763" s="660"/>
      <c r="J763" s="660"/>
      <c r="K763" s="660"/>
      <c r="L763" s="660"/>
      <c r="M763" s="660"/>
      <c r="N763" s="660"/>
      <c r="O763" s="660"/>
      <c r="P763" s="662"/>
      <c r="Q763" s="662"/>
      <c r="R763" s="662"/>
      <c r="S763" s="662"/>
      <c r="T763" s="662"/>
      <c r="U763" s="662"/>
      <c r="V763" s="662"/>
      <c r="W763" s="662"/>
      <c r="X763" s="662"/>
      <c r="Y763" s="662"/>
    </row>
    <row r="764" spans="1:25" ht="12" customHeight="1">
      <c r="A764" s="660"/>
      <c r="B764" s="661"/>
      <c r="C764" s="660"/>
      <c r="D764" s="660"/>
      <c r="E764" s="660"/>
      <c r="F764" s="660"/>
      <c r="G764" s="660"/>
      <c r="H764" s="660"/>
      <c r="I764" s="660"/>
      <c r="J764" s="660"/>
      <c r="K764" s="660"/>
      <c r="L764" s="660"/>
      <c r="M764" s="660"/>
      <c r="N764" s="660"/>
      <c r="O764" s="660"/>
      <c r="P764" s="662"/>
      <c r="Q764" s="662"/>
      <c r="R764" s="662"/>
      <c r="S764" s="662"/>
      <c r="T764" s="662"/>
      <c r="U764" s="662"/>
      <c r="V764" s="662"/>
      <c r="W764" s="662"/>
      <c r="X764" s="662"/>
      <c r="Y764" s="662"/>
    </row>
    <row r="765" spans="1:25" ht="12" customHeight="1">
      <c r="A765" s="660"/>
      <c r="B765" s="661"/>
      <c r="C765" s="660"/>
      <c r="D765" s="660"/>
      <c r="E765" s="660"/>
      <c r="F765" s="660"/>
      <c r="G765" s="660"/>
      <c r="H765" s="660"/>
      <c r="I765" s="660"/>
      <c r="J765" s="660"/>
      <c r="K765" s="660"/>
      <c r="L765" s="660"/>
      <c r="M765" s="660"/>
      <c r="N765" s="660"/>
      <c r="O765" s="660"/>
      <c r="P765" s="662"/>
      <c r="Q765" s="662"/>
      <c r="R765" s="662"/>
      <c r="S765" s="662"/>
      <c r="T765" s="662"/>
      <c r="U765" s="662"/>
      <c r="V765" s="662"/>
      <c r="W765" s="662"/>
      <c r="X765" s="662"/>
      <c r="Y765" s="662"/>
    </row>
    <row r="766" spans="1:25" ht="12" customHeight="1">
      <c r="A766" s="660"/>
      <c r="B766" s="661"/>
      <c r="C766" s="660"/>
      <c r="D766" s="660"/>
      <c r="E766" s="660"/>
      <c r="F766" s="660"/>
      <c r="G766" s="660"/>
      <c r="H766" s="660"/>
      <c r="I766" s="660"/>
      <c r="J766" s="660"/>
      <c r="K766" s="660"/>
      <c r="L766" s="660"/>
      <c r="M766" s="660"/>
      <c r="N766" s="660"/>
      <c r="O766" s="660"/>
      <c r="P766" s="662"/>
      <c r="Q766" s="662"/>
      <c r="R766" s="662"/>
      <c r="S766" s="662"/>
      <c r="T766" s="662"/>
      <c r="U766" s="662"/>
      <c r="V766" s="662"/>
      <c r="W766" s="662"/>
      <c r="X766" s="662"/>
      <c r="Y766" s="662"/>
    </row>
    <row r="767" spans="1:25" ht="12" customHeight="1">
      <c r="A767" s="660"/>
      <c r="B767" s="661"/>
      <c r="C767" s="660"/>
      <c r="D767" s="660"/>
      <c r="E767" s="660"/>
      <c r="F767" s="660"/>
      <c r="G767" s="660"/>
      <c r="H767" s="660"/>
      <c r="I767" s="660"/>
      <c r="J767" s="660"/>
      <c r="K767" s="660"/>
      <c r="L767" s="660"/>
      <c r="M767" s="660"/>
      <c r="N767" s="660"/>
      <c r="O767" s="660"/>
      <c r="P767" s="662"/>
      <c r="Q767" s="662"/>
      <c r="R767" s="662"/>
      <c r="S767" s="662"/>
      <c r="T767" s="662"/>
      <c r="U767" s="662"/>
      <c r="V767" s="662"/>
      <c r="W767" s="662"/>
      <c r="X767" s="662"/>
      <c r="Y767" s="662"/>
    </row>
    <row r="768" spans="1:25" ht="12" customHeight="1">
      <c r="A768" s="660"/>
      <c r="B768" s="661"/>
      <c r="C768" s="660"/>
      <c r="D768" s="660"/>
      <c r="E768" s="660"/>
      <c r="F768" s="660"/>
      <c r="G768" s="660"/>
      <c r="H768" s="660"/>
      <c r="I768" s="660"/>
      <c r="J768" s="660"/>
      <c r="K768" s="660"/>
      <c r="L768" s="660"/>
      <c r="M768" s="660"/>
      <c r="N768" s="660"/>
      <c r="O768" s="660"/>
      <c r="P768" s="662"/>
      <c r="Q768" s="662"/>
      <c r="R768" s="662"/>
      <c r="S768" s="662"/>
      <c r="T768" s="662"/>
      <c r="U768" s="662"/>
      <c r="V768" s="662"/>
      <c r="W768" s="662"/>
      <c r="X768" s="662"/>
      <c r="Y768" s="662"/>
    </row>
    <row r="769" spans="1:25" ht="12" customHeight="1">
      <c r="A769" s="660"/>
      <c r="B769" s="661"/>
      <c r="C769" s="660"/>
      <c r="D769" s="660"/>
      <c r="E769" s="660"/>
      <c r="F769" s="660"/>
      <c r="G769" s="660"/>
      <c r="H769" s="660"/>
      <c r="I769" s="660"/>
      <c r="J769" s="660"/>
      <c r="K769" s="660"/>
      <c r="L769" s="660"/>
      <c r="M769" s="660"/>
      <c r="N769" s="660"/>
      <c r="O769" s="660"/>
      <c r="P769" s="662"/>
      <c r="Q769" s="662"/>
      <c r="R769" s="662"/>
      <c r="S769" s="662"/>
      <c r="T769" s="662"/>
      <c r="U769" s="662"/>
      <c r="V769" s="662"/>
      <c r="W769" s="662"/>
      <c r="X769" s="662"/>
      <c r="Y769" s="662"/>
    </row>
    <row r="770" spans="1:25" ht="12" customHeight="1">
      <c r="A770" s="660"/>
      <c r="B770" s="661"/>
      <c r="C770" s="660"/>
      <c r="D770" s="660"/>
      <c r="E770" s="660"/>
      <c r="F770" s="660"/>
      <c r="G770" s="660"/>
      <c r="H770" s="660"/>
      <c r="I770" s="660"/>
      <c r="J770" s="660"/>
      <c r="K770" s="660"/>
      <c r="L770" s="660"/>
      <c r="M770" s="660"/>
      <c r="N770" s="660"/>
      <c r="O770" s="660"/>
      <c r="P770" s="662"/>
      <c r="Q770" s="662"/>
      <c r="R770" s="662"/>
      <c r="S770" s="662"/>
      <c r="T770" s="662"/>
      <c r="U770" s="662"/>
      <c r="V770" s="662"/>
      <c r="W770" s="662"/>
      <c r="X770" s="662"/>
      <c r="Y770" s="662"/>
    </row>
    <row r="771" spans="1:25" ht="12" customHeight="1">
      <c r="A771" s="660"/>
      <c r="B771" s="661"/>
      <c r="C771" s="660"/>
      <c r="D771" s="660"/>
      <c r="E771" s="660"/>
      <c r="F771" s="660"/>
      <c r="G771" s="660"/>
      <c r="H771" s="660"/>
      <c r="I771" s="660"/>
      <c r="J771" s="660"/>
      <c r="K771" s="660"/>
      <c r="L771" s="660"/>
      <c r="M771" s="660"/>
      <c r="N771" s="660"/>
      <c r="O771" s="660"/>
      <c r="P771" s="662"/>
      <c r="Q771" s="662"/>
      <c r="R771" s="662"/>
      <c r="S771" s="662"/>
      <c r="T771" s="662"/>
      <c r="U771" s="662"/>
      <c r="V771" s="662"/>
      <c r="W771" s="662"/>
      <c r="X771" s="662"/>
      <c r="Y771" s="662"/>
    </row>
    <row r="772" spans="1:25" ht="12" customHeight="1">
      <c r="A772" s="660"/>
      <c r="B772" s="661"/>
      <c r="C772" s="660"/>
      <c r="D772" s="660"/>
      <c r="E772" s="660"/>
      <c r="F772" s="660"/>
      <c r="G772" s="660"/>
      <c r="H772" s="660"/>
      <c r="I772" s="660"/>
      <c r="J772" s="660"/>
      <c r="K772" s="660"/>
      <c r="L772" s="660"/>
      <c r="M772" s="660"/>
      <c r="N772" s="660"/>
      <c r="O772" s="660"/>
      <c r="P772" s="662"/>
      <c r="Q772" s="662"/>
      <c r="R772" s="662"/>
      <c r="S772" s="662"/>
      <c r="T772" s="662"/>
      <c r="U772" s="662"/>
      <c r="V772" s="662"/>
      <c r="W772" s="662"/>
      <c r="X772" s="662"/>
      <c r="Y772" s="662"/>
    </row>
    <row r="773" spans="1:25" ht="12" customHeight="1">
      <c r="A773" s="660"/>
      <c r="B773" s="661"/>
      <c r="C773" s="660"/>
      <c r="D773" s="660"/>
      <c r="E773" s="660"/>
      <c r="F773" s="660"/>
      <c r="G773" s="660"/>
      <c r="H773" s="660"/>
      <c r="I773" s="660"/>
      <c r="J773" s="660"/>
      <c r="K773" s="660"/>
      <c r="L773" s="660"/>
      <c r="M773" s="660"/>
      <c r="N773" s="660"/>
      <c r="O773" s="660"/>
      <c r="P773" s="662"/>
      <c r="Q773" s="662"/>
      <c r="R773" s="662"/>
      <c r="S773" s="662"/>
      <c r="T773" s="662"/>
      <c r="U773" s="662"/>
      <c r="V773" s="662"/>
      <c r="W773" s="662"/>
      <c r="X773" s="662"/>
      <c r="Y773" s="662"/>
    </row>
    <row r="774" spans="1:25" ht="12" customHeight="1">
      <c r="A774" s="660"/>
      <c r="B774" s="661"/>
      <c r="C774" s="660"/>
      <c r="D774" s="660"/>
      <c r="E774" s="660"/>
      <c r="F774" s="660"/>
      <c r="G774" s="660"/>
      <c r="H774" s="660"/>
      <c r="I774" s="660"/>
      <c r="J774" s="660"/>
      <c r="K774" s="660"/>
      <c r="L774" s="660"/>
      <c r="M774" s="660"/>
      <c r="N774" s="660"/>
      <c r="O774" s="660"/>
      <c r="P774" s="662"/>
      <c r="Q774" s="662"/>
      <c r="R774" s="662"/>
      <c r="S774" s="662"/>
      <c r="T774" s="662"/>
      <c r="U774" s="662"/>
      <c r="V774" s="662"/>
      <c r="W774" s="662"/>
      <c r="X774" s="662"/>
      <c r="Y774" s="662"/>
    </row>
    <row r="775" spans="1:25" ht="12" customHeight="1">
      <c r="A775" s="660"/>
      <c r="B775" s="661"/>
      <c r="C775" s="660"/>
      <c r="D775" s="660"/>
      <c r="E775" s="660"/>
      <c r="F775" s="660"/>
      <c r="G775" s="660"/>
      <c r="H775" s="660"/>
      <c r="I775" s="660"/>
      <c r="J775" s="660"/>
      <c r="K775" s="660"/>
      <c r="L775" s="660"/>
      <c r="M775" s="660"/>
      <c r="N775" s="660"/>
      <c r="O775" s="660"/>
      <c r="P775" s="662"/>
      <c r="Q775" s="662"/>
      <c r="R775" s="662"/>
      <c r="S775" s="662"/>
      <c r="T775" s="662"/>
      <c r="U775" s="662"/>
      <c r="V775" s="662"/>
      <c r="W775" s="662"/>
      <c r="X775" s="662"/>
      <c r="Y775" s="662"/>
    </row>
    <row r="776" spans="1:25" ht="12" customHeight="1">
      <c r="A776" s="660"/>
      <c r="B776" s="661"/>
      <c r="C776" s="660"/>
      <c r="D776" s="660"/>
      <c r="E776" s="660"/>
      <c r="F776" s="660"/>
      <c r="G776" s="660"/>
      <c r="H776" s="660"/>
      <c r="I776" s="660"/>
      <c r="J776" s="660"/>
      <c r="K776" s="660"/>
      <c r="L776" s="660"/>
      <c r="M776" s="660"/>
      <c r="N776" s="660"/>
      <c r="O776" s="660"/>
      <c r="P776" s="662"/>
      <c r="Q776" s="662"/>
      <c r="R776" s="662"/>
      <c r="S776" s="662"/>
      <c r="T776" s="662"/>
      <c r="U776" s="662"/>
      <c r="V776" s="662"/>
      <c r="W776" s="662"/>
      <c r="X776" s="662"/>
      <c r="Y776" s="662"/>
    </row>
    <row r="777" spans="1:25" ht="12" customHeight="1">
      <c r="A777" s="660"/>
      <c r="B777" s="661"/>
      <c r="C777" s="660"/>
      <c r="D777" s="660"/>
      <c r="E777" s="660"/>
      <c r="F777" s="660"/>
      <c r="G777" s="660"/>
      <c r="H777" s="660"/>
      <c r="I777" s="660"/>
      <c r="J777" s="660"/>
      <c r="K777" s="660"/>
      <c r="L777" s="660"/>
      <c r="M777" s="660"/>
      <c r="N777" s="660"/>
      <c r="O777" s="660"/>
      <c r="P777" s="662"/>
      <c r="Q777" s="662"/>
      <c r="R777" s="662"/>
      <c r="S777" s="662"/>
      <c r="T777" s="662"/>
      <c r="U777" s="662"/>
      <c r="V777" s="662"/>
      <c r="W777" s="662"/>
      <c r="X777" s="662"/>
      <c r="Y777" s="662"/>
    </row>
    <row r="778" spans="1:25" ht="12" customHeight="1">
      <c r="A778" s="660"/>
      <c r="B778" s="661"/>
      <c r="C778" s="660"/>
      <c r="D778" s="660"/>
      <c r="E778" s="660"/>
      <c r="F778" s="660"/>
      <c r="G778" s="660"/>
      <c r="H778" s="660"/>
      <c r="I778" s="660"/>
      <c r="J778" s="660"/>
      <c r="K778" s="660"/>
      <c r="L778" s="660"/>
      <c r="M778" s="660"/>
      <c r="N778" s="660"/>
      <c r="O778" s="660"/>
      <c r="P778" s="662"/>
      <c r="Q778" s="662"/>
      <c r="R778" s="662"/>
      <c r="S778" s="662"/>
      <c r="T778" s="662"/>
      <c r="U778" s="662"/>
      <c r="V778" s="662"/>
      <c r="W778" s="662"/>
      <c r="X778" s="662"/>
      <c r="Y778" s="662"/>
    </row>
    <row r="779" spans="1:25" ht="12" customHeight="1">
      <c r="A779" s="660"/>
      <c r="B779" s="661"/>
      <c r="C779" s="660"/>
      <c r="D779" s="660"/>
      <c r="E779" s="660"/>
      <c r="F779" s="660"/>
      <c r="G779" s="660"/>
      <c r="H779" s="660"/>
      <c r="I779" s="660"/>
      <c r="J779" s="660"/>
      <c r="K779" s="660"/>
      <c r="L779" s="660"/>
      <c r="M779" s="660"/>
      <c r="N779" s="660"/>
      <c r="O779" s="660"/>
      <c r="P779" s="662"/>
      <c r="Q779" s="662"/>
      <c r="R779" s="662"/>
      <c r="S779" s="662"/>
      <c r="T779" s="662"/>
      <c r="U779" s="662"/>
      <c r="V779" s="662"/>
      <c r="W779" s="662"/>
      <c r="X779" s="662"/>
      <c r="Y779" s="662"/>
    </row>
    <row r="780" spans="1:25" ht="12" customHeight="1">
      <c r="A780" s="660"/>
      <c r="B780" s="661"/>
      <c r="C780" s="660"/>
      <c r="D780" s="660"/>
      <c r="E780" s="660"/>
      <c r="F780" s="660"/>
      <c r="G780" s="660"/>
      <c r="H780" s="660"/>
      <c r="I780" s="660"/>
      <c r="J780" s="660"/>
      <c r="K780" s="660"/>
      <c r="L780" s="660"/>
      <c r="M780" s="660"/>
      <c r="N780" s="660"/>
      <c r="O780" s="660"/>
      <c r="P780" s="662"/>
      <c r="Q780" s="662"/>
      <c r="R780" s="662"/>
      <c r="S780" s="662"/>
      <c r="T780" s="662"/>
      <c r="U780" s="662"/>
      <c r="V780" s="662"/>
      <c r="W780" s="662"/>
      <c r="X780" s="662"/>
      <c r="Y780" s="662"/>
    </row>
    <row r="781" spans="1:25" ht="12" customHeight="1">
      <c r="A781" s="660"/>
      <c r="B781" s="661"/>
      <c r="C781" s="660"/>
      <c r="D781" s="660"/>
      <c r="E781" s="660"/>
      <c r="F781" s="660"/>
      <c r="G781" s="660"/>
      <c r="H781" s="660"/>
      <c r="I781" s="660"/>
      <c r="J781" s="660"/>
      <c r="K781" s="660"/>
      <c r="L781" s="660"/>
      <c r="M781" s="660"/>
      <c r="N781" s="660"/>
      <c r="O781" s="660"/>
      <c r="P781" s="662"/>
      <c r="Q781" s="662"/>
      <c r="R781" s="662"/>
      <c r="S781" s="662"/>
      <c r="T781" s="662"/>
      <c r="U781" s="662"/>
      <c r="V781" s="662"/>
      <c r="W781" s="662"/>
      <c r="X781" s="662"/>
      <c r="Y781" s="662"/>
    </row>
    <row r="782" spans="1:25" ht="12" customHeight="1">
      <c r="A782" s="660"/>
      <c r="B782" s="661"/>
      <c r="C782" s="660"/>
      <c r="D782" s="660"/>
      <c r="E782" s="660"/>
      <c r="F782" s="660"/>
      <c r="G782" s="660"/>
      <c r="H782" s="660"/>
      <c r="I782" s="660"/>
      <c r="J782" s="660"/>
      <c r="K782" s="660"/>
      <c r="L782" s="660"/>
      <c r="M782" s="660"/>
      <c r="N782" s="660"/>
      <c r="O782" s="660"/>
      <c r="P782" s="662"/>
      <c r="Q782" s="662"/>
      <c r="R782" s="662"/>
      <c r="S782" s="662"/>
      <c r="T782" s="662"/>
      <c r="U782" s="662"/>
      <c r="V782" s="662"/>
      <c r="W782" s="662"/>
      <c r="X782" s="662"/>
      <c r="Y782" s="662"/>
    </row>
    <row r="783" spans="1:25" ht="12" customHeight="1">
      <c r="A783" s="660"/>
      <c r="B783" s="661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2"/>
      <c r="Q783" s="662"/>
      <c r="R783" s="662"/>
      <c r="S783" s="662"/>
      <c r="T783" s="662"/>
      <c r="U783" s="662"/>
      <c r="V783" s="662"/>
      <c r="W783" s="662"/>
      <c r="X783" s="662"/>
      <c r="Y783" s="662"/>
    </row>
    <row r="784" spans="1:25" ht="12" customHeight="1">
      <c r="A784" s="660"/>
      <c r="B784" s="661"/>
      <c r="C784" s="660"/>
      <c r="D784" s="660"/>
      <c r="E784" s="660"/>
      <c r="F784" s="660"/>
      <c r="G784" s="660"/>
      <c r="H784" s="660"/>
      <c r="I784" s="660"/>
      <c r="J784" s="660"/>
      <c r="K784" s="660"/>
      <c r="L784" s="660"/>
      <c r="M784" s="660"/>
      <c r="N784" s="660"/>
      <c r="O784" s="660"/>
      <c r="P784" s="662"/>
      <c r="Q784" s="662"/>
      <c r="R784" s="662"/>
      <c r="S784" s="662"/>
      <c r="T784" s="662"/>
      <c r="U784" s="662"/>
      <c r="V784" s="662"/>
      <c r="W784" s="662"/>
      <c r="X784" s="662"/>
      <c r="Y784" s="662"/>
    </row>
    <row r="785" spans="1:25" ht="12" customHeight="1">
      <c r="A785" s="660"/>
      <c r="B785" s="661"/>
      <c r="C785" s="660"/>
      <c r="D785" s="660"/>
      <c r="E785" s="660"/>
      <c r="F785" s="660"/>
      <c r="G785" s="660"/>
      <c r="H785" s="660"/>
      <c r="I785" s="660"/>
      <c r="J785" s="660"/>
      <c r="K785" s="660"/>
      <c r="L785" s="660"/>
      <c r="M785" s="660"/>
      <c r="N785" s="660"/>
      <c r="O785" s="660"/>
      <c r="P785" s="662"/>
      <c r="Q785" s="662"/>
      <c r="R785" s="662"/>
      <c r="S785" s="662"/>
      <c r="T785" s="662"/>
      <c r="U785" s="662"/>
      <c r="V785" s="662"/>
      <c r="W785" s="662"/>
      <c r="X785" s="662"/>
      <c r="Y785" s="662"/>
    </row>
    <row r="786" spans="1:25" ht="12" customHeight="1">
      <c r="A786" s="660"/>
      <c r="B786" s="661"/>
      <c r="C786" s="660"/>
      <c r="D786" s="660"/>
      <c r="E786" s="660"/>
      <c r="F786" s="660"/>
      <c r="G786" s="660"/>
      <c r="H786" s="660"/>
      <c r="I786" s="660"/>
      <c r="J786" s="660"/>
      <c r="K786" s="660"/>
      <c r="L786" s="660"/>
      <c r="M786" s="660"/>
      <c r="N786" s="660"/>
      <c r="O786" s="660"/>
      <c r="P786" s="662"/>
      <c r="Q786" s="662"/>
      <c r="R786" s="662"/>
      <c r="S786" s="662"/>
      <c r="T786" s="662"/>
      <c r="U786" s="662"/>
      <c r="V786" s="662"/>
      <c r="W786" s="662"/>
      <c r="X786" s="662"/>
      <c r="Y786" s="662"/>
    </row>
    <row r="787" spans="1:25" ht="12" customHeight="1">
      <c r="A787" s="660"/>
      <c r="B787" s="661"/>
      <c r="C787" s="660"/>
      <c r="D787" s="660"/>
      <c r="E787" s="660"/>
      <c r="F787" s="660"/>
      <c r="G787" s="660"/>
      <c r="H787" s="660"/>
      <c r="I787" s="660"/>
      <c r="J787" s="660"/>
      <c r="K787" s="660"/>
      <c r="L787" s="660"/>
      <c r="M787" s="660"/>
      <c r="N787" s="660"/>
      <c r="O787" s="660"/>
      <c r="P787" s="662"/>
      <c r="Q787" s="662"/>
      <c r="R787" s="662"/>
      <c r="S787" s="662"/>
      <c r="T787" s="662"/>
      <c r="U787" s="662"/>
      <c r="V787" s="662"/>
      <c r="W787" s="662"/>
      <c r="X787" s="662"/>
      <c r="Y787" s="662"/>
    </row>
    <row r="788" spans="1:25" ht="12" customHeight="1">
      <c r="A788" s="660"/>
      <c r="B788" s="661"/>
      <c r="C788" s="660"/>
      <c r="D788" s="660"/>
      <c r="E788" s="660"/>
      <c r="F788" s="660"/>
      <c r="G788" s="660"/>
      <c r="H788" s="660"/>
      <c r="I788" s="660"/>
      <c r="J788" s="660"/>
      <c r="K788" s="660"/>
      <c r="L788" s="660"/>
      <c r="M788" s="660"/>
      <c r="N788" s="660"/>
      <c r="O788" s="660"/>
      <c r="P788" s="662"/>
      <c r="Q788" s="662"/>
      <c r="R788" s="662"/>
      <c r="S788" s="662"/>
      <c r="T788" s="662"/>
      <c r="U788" s="662"/>
      <c r="V788" s="662"/>
      <c r="W788" s="662"/>
      <c r="X788" s="662"/>
      <c r="Y788" s="662"/>
    </row>
    <row r="789" spans="1:25" ht="12" customHeight="1">
      <c r="A789" s="660"/>
      <c r="B789" s="661"/>
      <c r="C789" s="660"/>
      <c r="D789" s="660"/>
      <c r="E789" s="660"/>
      <c r="F789" s="660"/>
      <c r="G789" s="660"/>
      <c r="H789" s="660"/>
      <c r="I789" s="660"/>
      <c r="J789" s="660"/>
      <c r="K789" s="660"/>
      <c r="L789" s="660"/>
      <c r="M789" s="660"/>
      <c r="N789" s="660"/>
      <c r="O789" s="660"/>
      <c r="P789" s="662"/>
      <c r="Q789" s="662"/>
      <c r="R789" s="662"/>
      <c r="S789" s="662"/>
      <c r="T789" s="662"/>
      <c r="U789" s="662"/>
      <c r="V789" s="662"/>
      <c r="W789" s="662"/>
      <c r="X789" s="662"/>
      <c r="Y789" s="662"/>
    </row>
    <row r="790" spans="1:25" ht="12" customHeight="1">
      <c r="A790" s="660"/>
      <c r="B790" s="661"/>
      <c r="C790" s="660"/>
      <c r="D790" s="660"/>
      <c r="E790" s="660"/>
      <c r="F790" s="660"/>
      <c r="G790" s="660"/>
      <c r="H790" s="660"/>
      <c r="I790" s="660"/>
      <c r="J790" s="660"/>
      <c r="K790" s="660"/>
      <c r="L790" s="660"/>
      <c r="M790" s="660"/>
      <c r="N790" s="660"/>
      <c r="O790" s="660"/>
      <c r="P790" s="662"/>
      <c r="Q790" s="662"/>
      <c r="R790" s="662"/>
      <c r="S790" s="662"/>
      <c r="T790" s="662"/>
      <c r="U790" s="662"/>
      <c r="V790" s="662"/>
      <c r="W790" s="662"/>
      <c r="X790" s="662"/>
      <c r="Y790" s="662"/>
    </row>
    <row r="791" spans="1:25" ht="12" customHeight="1">
      <c r="A791" s="660"/>
      <c r="B791" s="661"/>
      <c r="C791" s="660"/>
      <c r="D791" s="660"/>
      <c r="E791" s="660"/>
      <c r="F791" s="660"/>
      <c r="G791" s="660"/>
      <c r="H791" s="660"/>
      <c r="I791" s="660"/>
      <c r="J791" s="660"/>
      <c r="K791" s="660"/>
      <c r="L791" s="660"/>
      <c r="M791" s="660"/>
      <c r="N791" s="660"/>
      <c r="O791" s="660"/>
      <c r="P791" s="662"/>
      <c r="Q791" s="662"/>
      <c r="R791" s="662"/>
      <c r="S791" s="662"/>
      <c r="T791" s="662"/>
      <c r="U791" s="662"/>
      <c r="V791" s="662"/>
      <c r="W791" s="662"/>
      <c r="X791" s="662"/>
      <c r="Y791" s="662"/>
    </row>
    <row r="792" spans="1:25" ht="12" customHeight="1">
      <c r="A792" s="660"/>
      <c r="B792" s="661"/>
      <c r="C792" s="660"/>
      <c r="D792" s="660"/>
      <c r="E792" s="660"/>
      <c r="F792" s="660"/>
      <c r="G792" s="660"/>
      <c r="H792" s="660"/>
      <c r="I792" s="660"/>
      <c r="J792" s="660"/>
      <c r="K792" s="660"/>
      <c r="L792" s="660"/>
      <c r="M792" s="660"/>
      <c r="N792" s="660"/>
      <c r="O792" s="660"/>
      <c r="P792" s="662"/>
      <c r="Q792" s="662"/>
      <c r="R792" s="662"/>
      <c r="S792" s="662"/>
      <c r="T792" s="662"/>
      <c r="U792" s="662"/>
      <c r="V792" s="662"/>
      <c r="W792" s="662"/>
      <c r="X792" s="662"/>
      <c r="Y792" s="662"/>
    </row>
    <row r="793" spans="1:25" ht="12" customHeight="1">
      <c r="A793" s="660"/>
      <c r="B793" s="661"/>
      <c r="C793" s="660"/>
      <c r="D793" s="660"/>
      <c r="E793" s="660"/>
      <c r="F793" s="660"/>
      <c r="G793" s="660"/>
      <c r="H793" s="660"/>
      <c r="I793" s="660"/>
      <c r="J793" s="660"/>
      <c r="K793" s="660"/>
      <c r="L793" s="660"/>
      <c r="M793" s="660"/>
      <c r="N793" s="660"/>
      <c r="O793" s="660"/>
      <c r="P793" s="662"/>
      <c r="Q793" s="662"/>
      <c r="R793" s="662"/>
      <c r="S793" s="662"/>
      <c r="T793" s="662"/>
      <c r="U793" s="662"/>
      <c r="V793" s="662"/>
      <c r="W793" s="662"/>
      <c r="X793" s="662"/>
      <c r="Y793" s="662"/>
    </row>
    <row r="794" spans="1:25" ht="12" customHeight="1">
      <c r="A794" s="660"/>
      <c r="B794" s="661"/>
      <c r="C794" s="660"/>
      <c r="D794" s="660"/>
      <c r="E794" s="660"/>
      <c r="F794" s="660"/>
      <c r="G794" s="660"/>
      <c r="H794" s="660"/>
      <c r="I794" s="660"/>
      <c r="J794" s="660"/>
      <c r="K794" s="660"/>
      <c r="L794" s="660"/>
      <c r="M794" s="660"/>
      <c r="N794" s="660"/>
      <c r="O794" s="660"/>
      <c r="P794" s="662"/>
      <c r="Q794" s="662"/>
      <c r="R794" s="662"/>
      <c r="S794" s="662"/>
      <c r="T794" s="662"/>
      <c r="U794" s="662"/>
      <c r="V794" s="662"/>
      <c r="W794" s="662"/>
      <c r="X794" s="662"/>
      <c r="Y794" s="662"/>
    </row>
    <row r="795" spans="1:25" ht="12" customHeight="1">
      <c r="A795" s="660"/>
      <c r="B795" s="661"/>
      <c r="C795" s="660"/>
      <c r="D795" s="660"/>
      <c r="E795" s="660"/>
      <c r="F795" s="660"/>
      <c r="G795" s="660"/>
      <c r="H795" s="660"/>
      <c r="I795" s="660"/>
      <c r="J795" s="660"/>
      <c r="K795" s="660"/>
      <c r="L795" s="660"/>
      <c r="M795" s="660"/>
      <c r="N795" s="660"/>
      <c r="O795" s="660"/>
      <c r="P795" s="662"/>
      <c r="Q795" s="662"/>
      <c r="R795" s="662"/>
      <c r="S795" s="662"/>
      <c r="T795" s="662"/>
      <c r="U795" s="662"/>
      <c r="V795" s="662"/>
      <c r="W795" s="662"/>
      <c r="X795" s="662"/>
      <c r="Y795" s="662"/>
    </row>
    <row r="796" spans="1:25" ht="12" customHeight="1">
      <c r="A796" s="660"/>
      <c r="B796" s="661"/>
      <c r="C796" s="660"/>
      <c r="D796" s="660"/>
      <c r="E796" s="660"/>
      <c r="F796" s="660"/>
      <c r="G796" s="660"/>
      <c r="H796" s="660"/>
      <c r="I796" s="660"/>
      <c r="J796" s="660"/>
      <c r="K796" s="660"/>
      <c r="L796" s="660"/>
      <c r="M796" s="660"/>
      <c r="N796" s="660"/>
      <c r="O796" s="660"/>
      <c r="P796" s="662"/>
      <c r="Q796" s="662"/>
      <c r="R796" s="662"/>
      <c r="S796" s="662"/>
      <c r="T796" s="662"/>
      <c r="U796" s="662"/>
      <c r="V796" s="662"/>
      <c r="W796" s="662"/>
      <c r="X796" s="662"/>
      <c r="Y796" s="662"/>
    </row>
    <row r="797" spans="1:25" ht="12" customHeight="1">
      <c r="A797" s="660"/>
      <c r="B797" s="661"/>
      <c r="C797" s="660"/>
      <c r="D797" s="660"/>
      <c r="E797" s="660"/>
      <c r="F797" s="660"/>
      <c r="G797" s="660"/>
      <c r="H797" s="660"/>
      <c r="I797" s="660"/>
      <c r="J797" s="660"/>
      <c r="K797" s="660"/>
      <c r="L797" s="660"/>
      <c r="M797" s="660"/>
      <c r="N797" s="660"/>
      <c r="O797" s="660"/>
      <c r="P797" s="662"/>
      <c r="Q797" s="662"/>
      <c r="R797" s="662"/>
      <c r="S797" s="662"/>
      <c r="T797" s="662"/>
      <c r="U797" s="662"/>
      <c r="V797" s="662"/>
      <c r="W797" s="662"/>
      <c r="X797" s="662"/>
      <c r="Y797" s="662"/>
    </row>
    <row r="798" spans="1:25" ht="12" customHeight="1">
      <c r="A798" s="660"/>
      <c r="B798" s="661"/>
      <c r="C798" s="660"/>
      <c r="D798" s="660"/>
      <c r="E798" s="660"/>
      <c r="F798" s="660"/>
      <c r="G798" s="660"/>
      <c r="H798" s="660"/>
      <c r="I798" s="660"/>
      <c r="J798" s="660"/>
      <c r="K798" s="660"/>
      <c r="L798" s="660"/>
      <c r="M798" s="660"/>
      <c r="N798" s="660"/>
      <c r="O798" s="660"/>
      <c r="P798" s="662"/>
      <c r="Q798" s="662"/>
      <c r="R798" s="662"/>
      <c r="S798" s="662"/>
      <c r="T798" s="662"/>
      <c r="U798" s="662"/>
      <c r="V798" s="662"/>
      <c r="W798" s="662"/>
      <c r="X798" s="662"/>
      <c r="Y798" s="662"/>
    </row>
    <row r="799" spans="1:25" ht="12" customHeight="1">
      <c r="A799" s="660"/>
      <c r="B799" s="661"/>
      <c r="C799" s="660"/>
      <c r="D799" s="660"/>
      <c r="E799" s="660"/>
      <c r="F799" s="660"/>
      <c r="G799" s="660"/>
      <c r="H799" s="660"/>
      <c r="I799" s="660"/>
      <c r="J799" s="660"/>
      <c r="K799" s="660"/>
      <c r="L799" s="660"/>
      <c r="M799" s="660"/>
      <c r="N799" s="660"/>
      <c r="O799" s="660"/>
      <c r="P799" s="662"/>
      <c r="Q799" s="662"/>
      <c r="R799" s="662"/>
      <c r="S799" s="662"/>
      <c r="T799" s="662"/>
      <c r="U799" s="662"/>
      <c r="V799" s="662"/>
      <c r="W799" s="662"/>
      <c r="X799" s="662"/>
      <c r="Y799" s="662"/>
    </row>
    <row r="800" spans="1:25" ht="12" customHeight="1">
      <c r="A800" s="660"/>
      <c r="B800" s="661"/>
      <c r="C800" s="660"/>
      <c r="D800" s="660"/>
      <c r="E800" s="660"/>
      <c r="F800" s="660"/>
      <c r="G800" s="660"/>
      <c r="H800" s="660"/>
      <c r="I800" s="660"/>
      <c r="J800" s="660"/>
      <c r="K800" s="660"/>
      <c r="L800" s="660"/>
      <c r="M800" s="660"/>
      <c r="N800" s="660"/>
      <c r="O800" s="660"/>
      <c r="P800" s="662"/>
      <c r="Q800" s="662"/>
      <c r="R800" s="662"/>
      <c r="S800" s="662"/>
      <c r="T800" s="662"/>
      <c r="U800" s="662"/>
      <c r="V800" s="662"/>
      <c r="W800" s="662"/>
      <c r="X800" s="662"/>
      <c r="Y800" s="662"/>
    </row>
    <row r="801" spans="1:25" ht="12" customHeight="1">
      <c r="A801" s="660"/>
      <c r="B801" s="661"/>
      <c r="C801" s="660"/>
      <c r="D801" s="660"/>
      <c r="E801" s="660"/>
      <c r="F801" s="660"/>
      <c r="G801" s="660"/>
      <c r="H801" s="660"/>
      <c r="I801" s="660"/>
      <c r="J801" s="660"/>
      <c r="K801" s="660"/>
      <c r="L801" s="660"/>
      <c r="M801" s="660"/>
      <c r="N801" s="660"/>
      <c r="O801" s="660"/>
      <c r="P801" s="662"/>
      <c r="Q801" s="662"/>
      <c r="R801" s="662"/>
      <c r="S801" s="662"/>
      <c r="T801" s="662"/>
      <c r="U801" s="662"/>
      <c r="V801" s="662"/>
      <c r="W801" s="662"/>
      <c r="X801" s="662"/>
      <c r="Y801" s="662"/>
    </row>
    <row r="802" spans="1:25" ht="12" customHeight="1">
      <c r="A802" s="660"/>
      <c r="B802" s="661"/>
      <c r="C802" s="660"/>
      <c r="D802" s="660"/>
      <c r="E802" s="660"/>
      <c r="F802" s="660"/>
      <c r="G802" s="660"/>
      <c r="H802" s="660"/>
      <c r="I802" s="660"/>
      <c r="J802" s="660"/>
      <c r="K802" s="660"/>
      <c r="L802" s="660"/>
      <c r="M802" s="660"/>
      <c r="N802" s="660"/>
      <c r="O802" s="660"/>
      <c r="P802" s="662"/>
      <c r="Q802" s="662"/>
      <c r="R802" s="662"/>
      <c r="S802" s="662"/>
      <c r="T802" s="662"/>
      <c r="U802" s="662"/>
      <c r="V802" s="662"/>
      <c r="W802" s="662"/>
      <c r="X802" s="662"/>
      <c r="Y802" s="662"/>
    </row>
    <row r="803" spans="1:25" ht="12" customHeight="1">
      <c r="A803" s="660"/>
      <c r="B803" s="661"/>
      <c r="C803" s="660"/>
      <c r="D803" s="660"/>
      <c r="E803" s="660"/>
      <c r="F803" s="660"/>
      <c r="G803" s="660"/>
      <c r="H803" s="660"/>
      <c r="I803" s="660"/>
      <c r="J803" s="660"/>
      <c r="K803" s="660"/>
      <c r="L803" s="660"/>
      <c r="M803" s="660"/>
      <c r="N803" s="660"/>
      <c r="O803" s="660"/>
      <c r="P803" s="662"/>
      <c r="Q803" s="662"/>
      <c r="R803" s="662"/>
      <c r="S803" s="662"/>
      <c r="T803" s="662"/>
      <c r="U803" s="662"/>
      <c r="V803" s="662"/>
      <c r="W803" s="662"/>
      <c r="X803" s="662"/>
      <c r="Y803" s="662"/>
    </row>
    <row r="804" spans="1:25" ht="12" customHeight="1">
      <c r="A804" s="660"/>
      <c r="B804" s="661"/>
      <c r="C804" s="660"/>
      <c r="D804" s="660"/>
      <c r="E804" s="660"/>
      <c r="F804" s="660"/>
      <c r="G804" s="660"/>
      <c r="H804" s="660"/>
      <c r="I804" s="660"/>
      <c r="J804" s="660"/>
      <c r="K804" s="660"/>
      <c r="L804" s="660"/>
      <c r="M804" s="660"/>
      <c r="N804" s="660"/>
      <c r="O804" s="660"/>
      <c r="P804" s="662"/>
      <c r="Q804" s="662"/>
      <c r="R804" s="662"/>
      <c r="S804" s="662"/>
      <c r="T804" s="662"/>
      <c r="U804" s="662"/>
      <c r="V804" s="662"/>
      <c r="W804" s="662"/>
      <c r="X804" s="662"/>
      <c r="Y804" s="662"/>
    </row>
    <row r="805" spans="1:25" ht="12" customHeight="1">
      <c r="A805" s="660"/>
      <c r="B805" s="661"/>
      <c r="C805" s="660"/>
      <c r="D805" s="660"/>
      <c r="E805" s="660"/>
      <c r="F805" s="660"/>
      <c r="G805" s="660"/>
      <c r="H805" s="660"/>
      <c r="I805" s="660"/>
      <c r="J805" s="660"/>
      <c r="K805" s="660"/>
      <c r="L805" s="660"/>
      <c r="M805" s="660"/>
      <c r="N805" s="660"/>
      <c r="O805" s="660"/>
      <c r="P805" s="662"/>
      <c r="Q805" s="662"/>
      <c r="R805" s="662"/>
      <c r="S805" s="662"/>
      <c r="T805" s="662"/>
      <c r="U805" s="662"/>
      <c r="V805" s="662"/>
      <c r="W805" s="662"/>
      <c r="X805" s="662"/>
      <c r="Y805" s="662"/>
    </row>
    <row r="806" spans="1:25" ht="12" customHeight="1">
      <c r="A806" s="660"/>
      <c r="B806" s="661"/>
      <c r="C806" s="660"/>
      <c r="D806" s="660"/>
      <c r="E806" s="660"/>
      <c r="F806" s="660"/>
      <c r="G806" s="660"/>
      <c r="H806" s="660"/>
      <c r="I806" s="660"/>
      <c r="J806" s="660"/>
      <c r="K806" s="660"/>
      <c r="L806" s="660"/>
      <c r="M806" s="660"/>
      <c r="N806" s="660"/>
      <c r="O806" s="660"/>
      <c r="P806" s="662"/>
      <c r="Q806" s="662"/>
      <c r="R806" s="662"/>
      <c r="S806" s="662"/>
      <c r="T806" s="662"/>
      <c r="U806" s="662"/>
      <c r="V806" s="662"/>
      <c r="W806" s="662"/>
      <c r="X806" s="662"/>
      <c r="Y806" s="662"/>
    </row>
    <row r="807" spans="1:25" ht="12" customHeight="1">
      <c r="A807" s="660"/>
      <c r="B807" s="661"/>
      <c r="C807" s="660"/>
      <c r="D807" s="660"/>
      <c r="E807" s="660"/>
      <c r="F807" s="660"/>
      <c r="G807" s="660"/>
      <c r="H807" s="660"/>
      <c r="I807" s="660"/>
      <c r="J807" s="660"/>
      <c r="K807" s="660"/>
      <c r="L807" s="660"/>
      <c r="M807" s="660"/>
      <c r="N807" s="660"/>
      <c r="O807" s="660"/>
      <c r="P807" s="662"/>
      <c r="Q807" s="662"/>
      <c r="R807" s="662"/>
      <c r="S807" s="662"/>
      <c r="T807" s="662"/>
      <c r="U807" s="662"/>
      <c r="V807" s="662"/>
      <c r="W807" s="662"/>
      <c r="X807" s="662"/>
      <c r="Y807" s="662"/>
    </row>
    <row r="808" spans="1:25" ht="12" customHeight="1">
      <c r="A808" s="660"/>
      <c r="B808" s="661"/>
      <c r="C808" s="660"/>
      <c r="D808" s="660"/>
      <c r="E808" s="660"/>
      <c r="F808" s="660"/>
      <c r="G808" s="660"/>
      <c r="H808" s="660"/>
      <c r="I808" s="660"/>
      <c r="J808" s="660"/>
      <c r="K808" s="660"/>
      <c r="L808" s="660"/>
      <c r="M808" s="660"/>
      <c r="N808" s="660"/>
      <c r="O808" s="660"/>
      <c r="P808" s="662"/>
      <c r="Q808" s="662"/>
      <c r="R808" s="662"/>
      <c r="S808" s="662"/>
      <c r="T808" s="662"/>
      <c r="U808" s="662"/>
      <c r="V808" s="662"/>
      <c r="W808" s="662"/>
      <c r="X808" s="662"/>
      <c r="Y808" s="662"/>
    </row>
    <row r="809" spans="1:25" ht="12" customHeight="1">
      <c r="A809" s="660"/>
      <c r="B809" s="661"/>
      <c r="C809" s="660"/>
      <c r="D809" s="660"/>
      <c r="E809" s="660"/>
      <c r="F809" s="660"/>
      <c r="G809" s="660"/>
      <c r="H809" s="660"/>
      <c r="I809" s="660"/>
      <c r="J809" s="660"/>
      <c r="K809" s="660"/>
      <c r="L809" s="660"/>
      <c r="M809" s="660"/>
      <c r="N809" s="660"/>
      <c r="O809" s="660"/>
      <c r="P809" s="662"/>
      <c r="Q809" s="662"/>
      <c r="R809" s="662"/>
      <c r="S809" s="662"/>
      <c r="T809" s="662"/>
      <c r="U809" s="662"/>
      <c r="V809" s="662"/>
      <c r="W809" s="662"/>
      <c r="X809" s="662"/>
      <c r="Y809" s="662"/>
    </row>
    <row r="810" spans="1:25" ht="12" customHeight="1">
      <c r="A810" s="660"/>
      <c r="B810" s="661"/>
      <c r="C810" s="660"/>
      <c r="D810" s="660"/>
      <c r="E810" s="660"/>
      <c r="F810" s="660"/>
      <c r="G810" s="660"/>
      <c r="H810" s="660"/>
      <c r="I810" s="660"/>
      <c r="J810" s="660"/>
      <c r="K810" s="660"/>
      <c r="L810" s="660"/>
      <c r="M810" s="660"/>
      <c r="N810" s="660"/>
      <c r="O810" s="660"/>
      <c r="P810" s="662"/>
      <c r="Q810" s="662"/>
      <c r="R810" s="662"/>
      <c r="S810" s="662"/>
      <c r="T810" s="662"/>
      <c r="U810" s="662"/>
      <c r="V810" s="662"/>
      <c r="W810" s="662"/>
      <c r="X810" s="662"/>
      <c r="Y810" s="662"/>
    </row>
    <row r="811" spans="1:25" ht="12" customHeight="1">
      <c r="A811" s="660"/>
      <c r="B811" s="661"/>
      <c r="C811" s="660"/>
      <c r="D811" s="660"/>
      <c r="E811" s="660"/>
      <c r="F811" s="660"/>
      <c r="G811" s="660"/>
      <c r="H811" s="660"/>
      <c r="I811" s="660"/>
      <c r="J811" s="660"/>
      <c r="K811" s="660"/>
      <c r="L811" s="660"/>
      <c r="M811" s="660"/>
      <c r="N811" s="660"/>
      <c r="O811" s="660"/>
      <c r="P811" s="662"/>
      <c r="Q811" s="662"/>
      <c r="R811" s="662"/>
      <c r="S811" s="662"/>
      <c r="T811" s="662"/>
      <c r="U811" s="662"/>
      <c r="V811" s="662"/>
      <c r="W811" s="662"/>
      <c r="X811" s="662"/>
      <c r="Y811" s="662"/>
    </row>
    <row r="812" spans="1:25" ht="12" customHeight="1">
      <c r="A812" s="660"/>
      <c r="B812" s="661"/>
      <c r="C812" s="660"/>
      <c r="D812" s="660"/>
      <c r="E812" s="660"/>
      <c r="F812" s="660"/>
      <c r="G812" s="660"/>
      <c r="H812" s="660"/>
      <c r="I812" s="660"/>
      <c r="J812" s="660"/>
      <c r="K812" s="660"/>
      <c r="L812" s="660"/>
      <c r="M812" s="660"/>
      <c r="N812" s="660"/>
      <c r="O812" s="660"/>
      <c r="P812" s="662"/>
      <c r="Q812" s="662"/>
      <c r="R812" s="662"/>
      <c r="S812" s="662"/>
      <c r="T812" s="662"/>
      <c r="U812" s="662"/>
      <c r="V812" s="662"/>
      <c r="W812" s="662"/>
      <c r="X812" s="662"/>
      <c r="Y812" s="662"/>
    </row>
    <row r="813" spans="1:25" ht="12" customHeight="1">
      <c r="A813" s="660"/>
      <c r="B813" s="661"/>
      <c r="C813" s="660"/>
      <c r="D813" s="660"/>
      <c r="E813" s="660"/>
      <c r="F813" s="660"/>
      <c r="G813" s="660"/>
      <c r="H813" s="660"/>
      <c r="I813" s="660"/>
      <c r="J813" s="660"/>
      <c r="K813" s="660"/>
      <c r="L813" s="660"/>
      <c r="M813" s="660"/>
      <c r="N813" s="660"/>
      <c r="O813" s="660"/>
      <c r="P813" s="662"/>
      <c r="Q813" s="662"/>
      <c r="R813" s="662"/>
      <c r="S813" s="662"/>
      <c r="T813" s="662"/>
      <c r="U813" s="662"/>
      <c r="V813" s="662"/>
      <c r="W813" s="662"/>
      <c r="X813" s="662"/>
      <c r="Y813" s="662"/>
    </row>
    <row r="814" spans="1:25" ht="12" customHeight="1">
      <c r="A814" s="660"/>
      <c r="B814" s="661"/>
      <c r="C814" s="660"/>
      <c r="D814" s="660"/>
      <c r="E814" s="660"/>
      <c r="F814" s="660"/>
      <c r="G814" s="660"/>
      <c r="H814" s="660"/>
      <c r="I814" s="660"/>
      <c r="J814" s="660"/>
      <c r="K814" s="660"/>
      <c r="L814" s="660"/>
      <c r="M814" s="660"/>
      <c r="N814" s="660"/>
      <c r="O814" s="660"/>
      <c r="P814" s="662"/>
      <c r="Q814" s="662"/>
      <c r="R814" s="662"/>
      <c r="S814" s="662"/>
      <c r="T814" s="662"/>
      <c r="U814" s="662"/>
      <c r="V814" s="662"/>
      <c r="W814" s="662"/>
      <c r="X814" s="662"/>
      <c r="Y814" s="662"/>
    </row>
    <row r="815" spans="1:25" ht="12" customHeight="1">
      <c r="A815" s="660"/>
      <c r="B815" s="661"/>
      <c r="C815" s="660"/>
      <c r="D815" s="660"/>
      <c r="E815" s="660"/>
      <c r="F815" s="660"/>
      <c r="G815" s="660"/>
      <c r="H815" s="660"/>
      <c r="I815" s="660"/>
      <c r="J815" s="660"/>
      <c r="K815" s="660"/>
      <c r="L815" s="660"/>
      <c r="M815" s="660"/>
      <c r="N815" s="660"/>
      <c r="O815" s="660"/>
      <c r="P815" s="662"/>
      <c r="Q815" s="662"/>
      <c r="R815" s="662"/>
      <c r="S815" s="662"/>
      <c r="T815" s="662"/>
      <c r="U815" s="662"/>
      <c r="V815" s="662"/>
      <c r="W815" s="662"/>
      <c r="X815" s="662"/>
      <c r="Y815" s="662"/>
    </row>
    <row r="816" spans="1:25" ht="12" customHeight="1">
      <c r="A816" s="660"/>
      <c r="B816" s="661"/>
      <c r="C816" s="660"/>
      <c r="D816" s="660"/>
      <c r="E816" s="660"/>
      <c r="F816" s="660"/>
      <c r="G816" s="660"/>
      <c r="H816" s="660"/>
      <c r="I816" s="660"/>
      <c r="J816" s="660"/>
      <c r="K816" s="660"/>
      <c r="L816" s="660"/>
      <c r="M816" s="660"/>
      <c r="N816" s="660"/>
      <c r="O816" s="660"/>
      <c r="P816" s="662"/>
      <c r="Q816" s="662"/>
      <c r="R816" s="662"/>
      <c r="S816" s="662"/>
      <c r="T816" s="662"/>
      <c r="U816" s="662"/>
      <c r="V816" s="662"/>
      <c r="W816" s="662"/>
      <c r="X816" s="662"/>
      <c r="Y816" s="662"/>
    </row>
    <row r="817" spans="1:25" ht="12" customHeight="1">
      <c r="A817" s="660"/>
      <c r="B817" s="661"/>
      <c r="C817" s="660"/>
      <c r="D817" s="660"/>
      <c r="E817" s="660"/>
      <c r="F817" s="660"/>
      <c r="G817" s="660"/>
      <c r="H817" s="660"/>
      <c r="I817" s="660"/>
      <c r="J817" s="660"/>
      <c r="K817" s="660"/>
      <c r="L817" s="660"/>
      <c r="M817" s="660"/>
      <c r="N817" s="660"/>
      <c r="O817" s="660"/>
      <c r="P817" s="662"/>
      <c r="Q817" s="662"/>
      <c r="R817" s="662"/>
      <c r="S817" s="662"/>
      <c r="T817" s="662"/>
      <c r="U817" s="662"/>
      <c r="V817" s="662"/>
      <c r="W817" s="662"/>
      <c r="X817" s="662"/>
      <c r="Y817" s="662"/>
    </row>
    <row r="818" spans="1:25" ht="12" customHeight="1">
      <c r="A818" s="660"/>
      <c r="B818" s="661"/>
      <c r="C818" s="660"/>
      <c r="D818" s="660"/>
      <c r="E818" s="660"/>
      <c r="F818" s="660"/>
      <c r="G818" s="660"/>
      <c r="H818" s="660"/>
      <c r="I818" s="660"/>
      <c r="J818" s="660"/>
      <c r="K818" s="660"/>
      <c r="L818" s="660"/>
      <c r="M818" s="660"/>
      <c r="N818" s="660"/>
      <c r="O818" s="660"/>
      <c r="P818" s="662"/>
      <c r="Q818" s="662"/>
      <c r="R818" s="662"/>
      <c r="S818" s="662"/>
      <c r="T818" s="662"/>
      <c r="U818" s="662"/>
      <c r="V818" s="662"/>
      <c r="W818" s="662"/>
      <c r="X818" s="662"/>
      <c r="Y818" s="662"/>
    </row>
    <row r="819" spans="1:25" ht="12" customHeight="1">
      <c r="A819" s="660"/>
      <c r="B819" s="661"/>
      <c r="C819" s="660"/>
      <c r="D819" s="660"/>
      <c r="E819" s="660"/>
      <c r="F819" s="660"/>
      <c r="G819" s="660"/>
      <c r="H819" s="660"/>
      <c r="I819" s="660"/>
      <c r="J819" s="660"/>
      <c r="K819" s="660"/>
      <c r="L819" s="660"/>
      <c r="M819" s="660"/>
      <c r="N819" s="660"/>
      <c r="O819" s="660"/>
      <c r="P819" s="662"/>
      <c r="Q819" s="662"/>
      <c r="R819" s="662"/>
      <c r="S819" s="662"/>
      <c r="T819" s="662"/>
      <c r="U819" s="662"/>
      <c r="V819" s="662"/>
      <c r="W819" s="662"/>
      <c r="X819" s="662"/>
      <c r="Y819" s="662"/>
    </row>
    <row r="820" spans="1:25" ht="12" customHeight="1">
      <c r="A820" s="660"/>
      <c r="B820" s="661"/>
      <c r="C820" s="660"/>
      <c r="D820" s="660"/>
      <c r="E820" s="660"/>
      <c r="F820" s="660"/>
      <c r="G820" s="660"/>
      <c r="H820" s="660"/>
      <c r="I820" s="660"/>
      <c r="J820" s="660"/>
      <c r="K820" s="660"/>
      <c r="L820" s="660"/>
      <c r="M820" s="660"/>
      <c r="N820" s="660"/>
      <c r="O820" s="660"/>
      <c r="P820" s="662"/>
      <c r="Q820" s="662"/>
      <c r="R820" s="662"/>
      <c r="S820" s="662"/>
      <c r="T820" s="662"/>
      <c r="U820" s="662"/>
      <c r="V820" s="662"/>
      <c r="W820" s="662"/>
      <c r="X820" s="662"/>
      <c r="Y820" s="662"/>
    </row>
    <row r="821" spans="1:25" ht="12" customHeight="1">
      <c r="A821" s="660"/>
      <c r="B821" s="661"/>
      <c r="C821" s="660"/>
      <c r="D821" s="660"/>
      <c r="E821" s="660"/>
      <c r="F821" s="660"/>
      <c r="G821" s="660"/>
      <c r="H821" s="660"/>
      <c r="I821" s="660"/>
      <c r="J821" s="660"/>
      <c r="K821" s="660"/>
      <c r="L821" s="660"/>
      <c r="M821" s="660"/>
      <c r="N821" s="660"/>
      <c r="O821" s="660"/>
      <c r="P821" s="662"/>
      <c r="Q821" s="662"/>
      <c r="R821" s="662"/>
      <c r="S821" s="662"/>
      <c r="T821" s="662"/>
      <c r="U821" s="662"/>
      <c r="V821" s="662"/>
      <c r="W821" s="662"/>
      <c r="X821" s="662"/>
      <c r="Y821" s="662"/>
    </row>
    <row r="822" spans="1:25" ht="12" customHeight="1">
      <c r="A822" s="660"/>
      <c r="B822" s="661"/>
      <c r="C822" s="660"/>
      <c r="D822" s="660"/>
      <c r="E822" s="660"/>
      <c r="F822" s="660"/>
      <c r="G822" s="660"/>
      <c r="H822" s="660"/>
      <c r="I822" s="660"/>
      <c r="J822" s="660"/>
      <c r="K822" s="660"/>
      <c r="L822" s="660"/>
      <c r="M822" s="660"/>
      <c r="N822" s="660"/>
      <c r="O822" s="660"/>
      <c r="P822" s="662"/>
      <c r="Q822" s="662"/>
      <c r="R822" s="662"/>
      <c r="S822" s="662"/>
      <c r="T822" s="662"/>
      <c r="U822" s="662"/>
      <c r="V822" s="662"/>
      <c r="W822" s="662"/>
      <c r="X822" s="662"/>
      <c r="Y822" s="662"/>
    </row>
    <row r="823" spans="1:25" ht="12" customHeight="1">
      <c r="A823" s="660"/>
      <c r="B823" s="661"/>
      <c r="C823" s="660"/>
      <c r="D823" s="660"/>
      <c r="E823" s="660"/>
      <c r="F823" s="660"/>
      <c r="G823" s="660"/>
      <c r="H823" s="660"/>
      <c r="I823" s="660"/>
      <c r="J823" s="660"/>
      <c r="K823" s="660"/>
      <c r="L823" s="660"/>
      <c r="M823" s="660"/>
      <c r="N823" s="660"/>
      <c r="O823" s="660"/>
      <c r="P823" s="662"/>
      <c r="Q823" s="662"/>
      <c r="R823" s="662"/>
      <c r="S823" s="662"/>
      <c r="T823" s="662"/>
      <c r="U823" s="662"/>
      <c r="V823" s="662"/>
      <c r="W823" s="662"/>
      <c r="X823" s="662"/>
      <c r="Y823" s="662"/>
    </row>
    <row r="824" spans="1:25" ht="12" customHeight="1">
      <c r="A824" s="660"/>
      <c r="B824" s="661"/>
      <c r="C824" s="660"/>
      <c r="D824" s="660"/>
      <c r="E824" s="660"/>
      <c r="F824" s="660"/>
      <c r="G824" s="660"/>
      <c r="H824" s="660"/>
      <c r="I824" s="660"/>
      <c r="J824" s="660"/>
      <c r="K824" s="660"/>
      <c r="L824" s="660"/>
      <c r="M824" s="660"/>
      <c r="N824" s="660"/>
      <c r="O824" s="660"/>
      <c r="P824" s="662"/>
      <c r="Q824" s="662"/>
      <c r="R824" s="662"/>
      <c r="S824" s="662"/>
      <c r="T824" s="662"/>
      <c r="U824" s="662"/>
      <c r="V824" s="662"/>
      <c r="W824" s="662"/>
      <c r="X824" s="662"/>
      <c r="Y824" s="662"/>
    </row>
    <row r="825" spans="1:25" ht="12" customHeight="1">
      <c r="A825" s="660"/>
      <c r="B825" s="661"/>
      <c r="C825" s="660"/>
      <c r="D825" s="660"/>
      <c r="E825" s="660"/>
      <c r="F825" s="660"/>
      <c r="G825" s="660"/>
      <c r="H825" s="660"/>
      <c r="I825" s="660"/>
      <c r="J825" s="660"/>
      <c r="K825" s="660"/>
      <c r="L825" s="660"/>
      <c r="M825" s="660"/>
      <c r="N825" s="660"/>
      <c r="O825" s="660"/>
      <c r="P825" s="662"/>
      <c r="Q825" s="662"/>
      <c r="R825" s="662"/>
      <c r="S825" s="662"/>
      <c r="T825" s="662"/>
      <c r="U825" s="662"/>
      <c r="V825" s="662"/>
      <c r="W825" s="662"/>
      <c r="X825" s="662"/>
      <c r="Y825" s="662"/>
    </row>
    <row r="826" spans="1:25" ht="12" customHeight="1">
      <c r="A826" s="660"/>
      <c r="B826" s="661"/>
      <c r="C826" s="660"/>
      <c r="D826" s="660"/>
      <c r="E826" s="660"/>
      <c r="F826" s="660"/>
      <c r="G826" s="660"/>
      <c r="H826" s="660"/>
      <c r="I826" s="660"/>
      <c r="J826" s="660"/>
      <c r="K826" s="660"/>
      <c r="L826" s="660"/>
      <c r="M826" s="660"/>
      <c r="N826" s="660"/>
      <c r="O826" s="660"/>
      <c r="P826" s="662"/>
      <c r="Q826" s="662"/>
      <c r="R826" s="662"/>
      <c r="S826" s="662"/>
      <c r="T826" s="662"/>
      <c r="U826" s="662"/>
      <c r="V826" s="662"/>
      <c r="W826" s="662"/>
      <c r="X826" s="662"/>
      <c r="Y826" s="662"/>
    </row>
    <row r="827" spans="1:25" ht="12" customHeight="1">
      <c r="A827" s="660"/>
      <c r="B827" s="661"/>
      <c r="C827" s="660"/>
      <c r="D827" s="660"/>
      <c r="E827" s="660"/>
      <c r="F827" s="660"/>
      <c r="G827" s="660"/>
      <c r="H827" s="660"/>
      <c r="I827" s="660"/>
      <c r="J827" s="660"/>
      <c r="K827" s="660"/>
      <c r="L827" s="660"/>
      <c r="M827" s="660"/>
      <c r="N827" s="660"/>
      <c r="O827" s="660"/>
      <c r="P827" s="662"/>
      <c r="Q827" s="662"/>
      <c r="R827" s="662"/>
      <c r="S827" s="662"/>
      <c r="T827" s="662"/>
      <c r="U827" s="662"/>
      <c r="V827" s="662"/>
      <c r="W827" s="662"/>
      <c r="X827" s="662"/>
      <c r="Y827" s="662"/>
    </row>
    <row r="828" spans="1:25" ht="12" customHeight="1">
      <c r="A828" s="660"/>
      <c r="B828" s="661"/>
      <c r="C828" s="660"/>
      <c r="D828" s="660"/>
      <c r="E828" s="660"/>
      <c r="F828" s="660"/>
      <c r="G828" s="660"/>
      <c r="H828" s="660"/>
      <c r="I828" s="660"/>
      <c r="J828" s="660"/>
      <c r="K828" s="660"/>
      <c r="L828" s="660"/>
      <c r="M828" s="660"/>
      <c r="N828" s="660"/>
      <c r="O828" s="660"/>
      <c r="P828" s="662"/>
      <c r="Q828" s="662"/>
      <c r="R828" s="662"/>
      <c r="S828" s="662"/>
      <c r="T828" s="662"/>
      <c r="U828" s="662"/>
      <c r="V828" s="662"/>
      <c r="W828" s="662"/>
      <c r="X828" s="662"/>
      <c r="Y828" s="662"/>
    </row>
    <row r="829" spans="1:25" ht="12" customHeight="1">
      <c r="A829" s="660"/>
      <c r="B829" s="661"/>
      <c r="C829" s="660"/>
      <c r="D829" s="660"/>
      <c r="E829" s="660"/>
      <c r="F829" s="660"/>
      <c r="G829" s="660"/>
      <c r="H829" s="660"/>
      <c r="I829" s="660"/>
      <c r="J829" s="660"/>
      <c r="K829" s="660"/>
      <c r="L829" s="660"/>
      <c r="M829" s="660"/>
      <c r="N829" s="660"/>
      <c r="O829" s="660"/>
      <c r="P829" s="662"/>
      <c r="Q829" s="662"/>
      <c r="R829" s="662"/>
      <c r="S829" s="662"/>
      <c r="T829" s="662"/>
      <c r="U829" s="662"/>
      <c r="V829" s="662"/>
      <c r="W829" s="662"/>
      <c r="X829" s="662"/>
      <c r="Y829" s="662"/>
    </row>
    <row r="830" spans="1:25" ht="12" customHeight="1">
      <c r="A830" s="660"/>
      <c r="B830" s="661"/>
      <c r="C830" s="660"/>
      <c r="D830" s="660"/>
      <c r="E830" s="660"/>
      <c r="F830" s="660"/>
      <c r="G830" s="660"/>
      <c r="H830" s="660"/>
      <c r="I830" s="660"/>
      <c r="J830" s="660"/>
      <c r="K830" s="660"/>
      <c r="L830" s="660"/>
      <c r="M830" s="660"/>
      <c r="N830" s="660"/>
      <c r="O830" s="660"/>
      <c r="P830" s="662"/>
      <c r="Q830" s="662"/>
      <c r="R830" s="662"/>
      <c r="S830" s="662"/>
      <c r="T830" s="662"/>
      <c r="U830" s="662"/>
      <c r="V830" s="662"/>
      <c r="W830" s="662"/>
      <c r="X830" s="662"/>
      <c r="Y830" s="662"/>
    </row>
    <row r="831" spans="1:25" ht="12" customHeight="1">
      <c r="A831" s="660"/>
      <c r="B831" s="661"/>
      <c r="C831" s="660"/>
      <c r="D831" s="660"/>
      <c r="E831" s="660"/>
      <c r="F831" s="660"/>
      <c r="G831" s="660"/>
      <c r="H831" s="660"/>
      <c r="I831" s="660"/>
      <c r="J831" s="660"/>
      <c r="K831" s="660"/>
      <c r="L831" s="660"/>
      <c r="M831" s="660"/>
      <c r="N831" s="660"/>
      <c r="O831" s="660"/>
      <c r="P831" s="662"/>
      <c r="Q831" s="662"/>
      <c r="R831" s="662"/>
      <c r="S831" s="662"/>
      <c r="T831" s="662"/>
      <c r="U831" s="662"/>
      <c r="V831" s="662"/>
      <c r="W831" s="662"/>
      <c r="X831" s="662"/>
      <c r="Y831" s="662"/>
    </row>
    <row r="832" spans="1:25" ht="12" customHeight="1">
      <c r="A832" s="660"/>
      <c r="B832" s="661"/>
      <c r="C832" s="660"/>
      <c r="D832" s="660"/>
      <c r="E832" s="660"/>
      <c r="F832" s="660"/>
      <c r="G832" s="660"/>
      <c r="H832" s="660"/>
      <c r="I832" s="660"/>
      <c r="J832" s="660"/>
      <c r="K832" s="660"/>
      <c r="L832" s="660"/>
      <c r="M832" s="660"/>
      <c r="N832" s="660"/>
      <c r="O832" s="660"/>
      <c r="P832" s="662"/>
      <c r="Q832" s="662"/>
      <c r="R832" s="662"/>
      <c r="S832" s="662"/>
      <c r="T832" s="662"/>
      <c r="U832" s="662"/>
      <c r="V832" s="662"/>
      <c r="W832" s="662"/>
      <c r="X832" s="662"/>
      <c r="Y832" s="662"/>
    </row>
    <row r="833" spans="1:25" ht="12" customHeight="1">
      <c r="A833" s="660"/>
      <c r="B833" s="661"/>
      <c r="C833" s="660"/>
      <c r="D833" s="660"/>
      <c r="E833" s="660"/>
      <c r="F833" s="660"/>
      <c r="G833" s="660"/>
      <c r="H833" s="660"/>
      <c r="I833" s="660"/>
      <c r="J833" s="660"/>
      <c r="K833" s="660"/>
      <c r="L833" s="660"/>
      <c r="M833" s="660"/>
      <c r="N833" s="660"/>
      <c r="O833" s="660"/>
      <c r="P833" s="662"/>
      <c r="Q833" s="662"/>
      <c r="R833" s="662"/>
      <c r="S833" s="662"/>
      <c r="T833" s="662"/>
      <c r="U833" s="662"/>
      <c r="V833" s="662"/>
      <c r="W833" s="662"/>
      <c r="X833" s="662"/>
      <c r="Y833" s="662"/>
    </row>
    <row r="834" spans="1:25" ht="12" customHeight="1">
      <c r="A834" s="660"/>
      <c r="B834" s="661"/>
      <c r="C834" s="660"/>
      <c r="D834" s="660"/>
      <c r="E834" s="660"/>
      <c r="F834" s="660"/>
      <c r="G834" s="660"/>
      <c r="H834" s="660"/>
      <c r="I834" s="660"/>
      <c r="J834" s="660"/>
      <c r="K834" s="660"/>
      <c r="L834" s="660"/>
      <c r="M834" s="660"/>
      <c r="N834" s="660"/>
      <c r="O834" s="660"/>
      <c r="P834" s="662"/>
      <c r="Q834" s="662"/>
      <c r="R834" s="662"/>
      <c r="S834" s="662"/>
      <c r="T834" s="662"/>
      <c r="U834" s="662"/>
      <c r="V834" s="662"/>
      <c r="W834" s="662"/>
      <c r="X834" s="662"/>
      <c r="Y834" s="662"/>
    </row>
    <row r="835" spans="1:25" ht="12" customHeight="1">
      <c r="A835" s="660"/>
      <c r="B835" s="661"/>
      <c r="C835" s="660"/>
      <c r="D835" s="660"/>
      <c r="E835" s="660"/>
      <c r="F835" s="660"/>
      <c r="G835" s="660"/>
      <c r="H835" s="660"/>
      <c r="I835" s="660"/>
      <c r="J835" s="660"/>
      <c r="K835" s="660"/>
      <c r="L835" s="660"/>
      <c r="M835" s="660"/>
      <c r="N835" s="660"/>
      <c r="O835" s="660"/>
      <c r="P835" s="662"/>
      <c r="Q835" s="662"/>
      <c r="R835" s="662"/>
      <c r="S835" s="662"/>
      <c r="T835" s="662"/>
      <c r="U835" s="662"/>
      <c r="V835" s="662"/>
      <c r="W835" s="662"/>
      <c r="X835" s="662"/>
      <c r="Y835" s="662"/>
    </row>
    <row r="836" spans="1:25" ht="12" customHeight="1">
      <c r="A836" s="660"/>
      <c r="B836" s="661"/>
      <c r="C836" s="660"/>
      <c r="D836" s="660"/>
      <c r="E836" s="660"/>
      <c r="F836" s="660"/>
      <c r="G836" s="660"/>
      <c r="H836" s="660"/>
      <c r="I836" s="660"/>
      <c r="J836" s="660"/>
      <c r="K836" s="660"/>
      <c r="L836" s="660"/>
      <c r="M836" s="660"/>
      <c r="N836" s="660"/>
      <c r="O836" s="660"/>
      <c r="P836" s="662"/>
      <c r="Q836" s="662"/>
      <c r="R836" s="662"/>
      <c r="S836" s="662"/>
      <c r="T836" s="662"/>
      <c r="U836" s="662"/>
      <c r="V836" s="662"/>
      <c r="W836" s="662"/>
      <c r="X836" s="662"/>
      <c r="Y836" s="662"/>
    </row>
    <row r="837" spans="1:25" ht="12" customHeight="1">
      <c r="A837" s="660"/>
      <c r="B837" s="661"/>
      <c r="C837" s="660"/>
      <c r="D837" s="660"/>
      <c r="E837" s="660"/>
      <c r="F837" s="660"/>
      <c r="G837" s="660"/>
      <c r="H837" s="660"/>
      <c r="I837" s="660"/>
      <c r="J837" s="660"/>
      <c r="K837" s="660"/>
      <c r="L837" s="660"/>
      <c r="M837" s="660"/>
      <c r="N837" s="660"/>
      <c r="O837" s="660"/>
      <c r="P837" s="662"/>
      <c r="Q837" s="662"/>
      <c r="R837" s="662"/>
      <c r="S837" s="662"/>
      <c r="T837" s="662"/>
      <c r="U837" s="662"/>
      <c r="V837" s="662"/>
      <c r="W837" s="662"/>
      <c r="X837" s="662"/>
      <c r="Y837" s="662"/>
    </row>
    <row r="838" spans="1:25" ht="12" customHeight="1">
      <c r="A838" s="660"/>
      <c r="B838" s="661"/>
      <c r="C838" s="660"/>
      <c r="D838" s="660"/>
      <c r="E838" s="660"/>
      <c r="F838" s="660"/>
      <c r="G838" s="660"/>
      <c r="H838" s="660"/>
      <c r="I838" s="660"/>
      <c r="J838" s="660"/>
      <c r="K838" s="660"/>
      <c r="L838" s="660"/>
      <c r="M838" s="660"/>
      <c r="N838" s="660"/>
      <c r="O838" s="660"/>
      <c r="P838" s="662"/>
      <c r="Q838" s="662"/>
      <c r="R838" s="662"/>
      <c r="S838" s="662"/>
      <c r="T838" s="662"/>
      <c r="U838" s="662"/>
      <c r="V838" s="662"/>
      <c r="W838" s="662"/>
      <c r="X838" s="662"/>
      <c r="Y838" s="662"/>
    </row>
    <row r="839" spans="1:25" ht="12" customHeight="1">
      <c r="A839" s="660"/>
      <c r="B839" s="661"/>
      <c r="C839" s="660"/>
      <c r="D839" s="660"/>
      <c r="E839" s="660"/>
      <c r="F839" s="660"/>
      <c r="G839" s="660"/>
      <c r="H839" s="660"/>
      <c r="I839" s="660"/>
      <c r="J839" s="660"/>
      <c r="K839" s="660"/>
      <c r="L839" s="660"/>
      <c r="M839" s="660"/>
      <c r="N839" s="660"/>
      <c r="O839" s="660"/>
      <c r="P839" s="662"/>
      <c r="Q839" s="662"/>
      <c r="R839" s="662"/>
      <c r="S839" s="662"/>
      <c r="T839" s="662"/>
      <c r="U839" s="662"/>
      <c r="V839" s="662"/>
      <c r="W839" s="662"/>
      <c r="X839" s="662"/>
      <c r="Y839" s="662"/>
    </row>
    <row r="840" spans="1:25" ht="12" customHeight="1">
      <c r="A840" s="660"/>
      <c r="B840" s="661"/>
      <c r="C840" s="660"/>
      <c r="D840" s="660"/>
      <c r="E840" s="660"/>
      <c r="F840" s="660"/>
      <c r="G840" s="660"/>
      <c r="H840" s="660"/>
      <c r="I840" s="660"/>
      <c r="J840" s="660"/>
      <c r="K840" s="660"/>
      <c r="L840" s="660"/>
      <c r="M840" s="660"/>
      <c r="N840" s="660"/>
      <c r="O840" s="660"/>
      <c r="P840" s="662"/>
      <c r="Q840" s="662"/>
      <c r="R840" s="662"/>
      <c r="S840" s="662"/>
      <c r="T840" s="662"/>
      <c r="U840" s="662"/>
      <c r="V840" s="662"/>
      <c r="W840" s="662"/>
      <c r="X840" s="662"/>
      <c r="Y840" s="662"/>
    </row>
    <row r="841" spans="1:25" ht="12" customHeight="1">
      <c r="A841" s="660"/>
      <c r="B841" s="661"/>
      <c r="C841" s="660"/>
      <c r="D841" s="660"/>
      <c r="E841" s="660"/>
      <c r="F841" s="660"/>
      <c r="G841" s="660"/>
      <c r="H841" s="660"/>
      <c r="I841" s="660"/>
      <c r="J841" s="660"/>
      <c r="K841" s="660"/>
      <c r="L841" s="660"/>
      <c r="M841" s="660"/>
      <c r="N841" s="660"/>
      <c r="O841" s="660"/>
      <c r="P841" s="662"/>
      <c r="Q841" s="662"/>
      <c r="R841" s="662"/>
      <c r="S841" s="662"/>
      <c r="T841" s="662"/>
      <c r="U841" s="662"/>
      <c r="V841" s="662"/>
      <c r="W841" s="662"/>
      <c r="X841" s="662"/>
      <c r="Y841" s="662"/>
    </row>
    <row r="842" spans="1:25" ht="12" customHeight="1">
      <c r="A842" s="660"/>
      <c r="B842" s="661"/>
      <c r="C842" s="660"/>
      <c r="D842" s="660"/>
      <c r="E842" s="660"/>
      <c r="F842" s="660"/>
      <c r="G842" s="660"/>
      <c r="H842" s="660"/>
      <c r="I842" s="660"/>
      <c r="J842" s="660"/>
      <c r="K842" s="660"/>
      <c r="L842" s="660"/>
      <c r="M842" s="660"/>
      <c r="N842" s="660"/>
      <c r="O842" s="660"/>
      <c r="P842" s="662"/>
      <c r="Q842" s="662"/>
      <c r="R842" s="662"/>
      <c r="S842" s="662"/>
      <c r="T842" s="662"/>
      <c r="U842" s="662"/>
      <c r="V842" s="662"/>
      <c r="W842" s="662"/>
      <c r="X842" s="662"/>
      <c r="Y842" s="662"/>
    </row>
    <row r="843" spans="1:25" ht="12" customHeight="1">
      <c r="A843" s="660"/>
      <c r="B843" s="661"/>
      <c r="C843" s="660"/>
      <c r="D843" s="660"/>
      <c r="E843" s="660"/>
      <c r="F843" s="660"/>
      <c r="G843" s="660"/>
      <c r="H843" s="660"/>
      <c r="I843" s="660"/>
      <c r="J843" s="660"/>
      <c r="K843" s="660"/>
      <c r="L843" s="660"/>
      <c r="M843" s="660"/>
      <c r="N843" s="660"/>
      <c r="O843" s="660"/>
      <c r="P843" s="662"/>
      <c r="Q843" s="662"/>
      <c r="R843" s="662"/>
      <c r="S843" s="662"/>
      <c r="T843" s="662"/>
      <c r="U843" s="662"/>
      <c r="V843" s="662"/>
      <c r="W843" s="662"/>
      <c r="X843" s="662"/>
      <c r="Y843" s="662"/>
    </row>
    <row r="844" spans="1:25" ht="12" customHeight="1">
      <c r="A844" s="660"/>
      <c r="B844" s="661"/>
      <c r="C844" s="660"/>
      <c r="D844" s="660"/>
      <c r="E844" s="660"/>
      <c r="F844" s="660"/>
      <c r="G844" s="660"/>
      <c r="H844" s="660"/>
      <c r="I844" s="660"/>
      <c r="J844" s="660"/>
      <c r="K844" s="660"/>
      <c r="L844" s="660"/>
      <c r="M844" s="660"/>
      <c r="N844" s="660"/>
      <c r="O844" s="660"/>
      <c r="P844" s="662"/>
      <c r="Q844" s="662"/>
      <c r="R844" s="662"/>
      <c r="S844" s="662"/>
      <c r="T844" s="662"/>
      <c r="U844" s="662"/>
      <c r="V844" s="662"/>
      <c r="W844" s="662"/>
      <c r="X844" s="662"/>
      <c r="Y844" s="662"/>
    </row>
    <row r="845" spans="1:25" ht="12" customHeight="1">
      <c r="A845" s="660"/>
      <c r="B845" s="661"/>
      <c r="C845" s="660"/>
      <c r="D845" s="660"/>
      <c r="E845" s="660"/>
      <c r="F845" s="660"/>
      <c r="G845" s="660"/>
      <c r="H845" s="660"/>
      <c r="I845" s="660"/>
      <c r="J845" s="660"/>
      <c r="K845" s="660"/>
      <c r="L845" s="660"/>
      <c r="M845" s="660"/>
      <c r="N845" s="660"/>
      <c r="O845" s="660"/>
      <c r="P845" s="662"/>
      <c r="Q845" s="662"/>
      <c r="R845" s="662"/>
      <c r="S845" s="662"/>
      <c r="T845" s="662"/>
      <c r="U845" s="662"/>
      <c r="V845" s="662"/>
      <c r="W845" s="662"/>
      <c r="X845" s="662"/>
      <c r="Y845" s="662"/>
    </row>
    <row r="846" spans="1:25" ht="12" customHeight="1">
      <c r="A846" s="660"/>
      <c r="B846" s="661"/>
      <c r="C846" s="660"/>
      <c r="D846" s="660"/>
      <c r="E846" s="660"/>
      <c r="F846" s="660"/>
      <c r="G846" s="660"/>
      <c r="H846" s="660"/>
      <c r="I846" s="660"/>
      <c r="J846" s="660"/>
      <c r="K846" s="660"/>
      <c r="L846" s="660"/>
      <c r="M846" s="660"/>
      <c r="N846" s="660"/>
      <c r="O846" s="660"/>
      <c r="P846" s="662"/>
      <c r="Q846" s="662"/>
      <c r="R846" s="662"/>
      <c r="S846" s="662"/>
      <c r="T846" s="662"/>
      <c r="U846" s="662"/>
      <c r="V846" s="662"/>
      <c r="W846" s="662"/>
      <c r="X846" s="662"/>
      <c r="Y846" s="662"/>
    </row>
    <row r="847" spans="1:25" ht="12" customHeight="1">
      <c r="A847" s="660"/>
      <c r="B847" s="661"/>
      <c r="C847" s="660"/>
      <c r="D847" s="660"/>
      <c r="E847" s="660"/>
      <c r="F847" s="660"/>
      <c r="G847" s="660"/>
      <c r="H847" s="660"/>
      <c r="I847" s="660"/>
      <c r="J847" s="660"/>
      <c r="K847" s="660"/>
      <c r="L847" s="660"/>
      <c r="M847" s="660"/>
      <c r="N847" s="660"/>
      <c r="O847" s="660"/>
      <c r="P847" s="662"/>
      <c r="Q847" s="662"/>
      <c r="R847" s="662"/>
      <c r="S847" s="662"/>
      <c r="T847" s="662"/>
      <c r="U847" s="662"/>
      <c r="V847" s="662"/>
      <c r="W847" s="662"/>
      <c r="X847" s="662"/>
      <c r="Y847" s="662"/>
    </row>
    <row r="848" spans="1:25" ht="12" customHeight="1">
      <c r="A848" s="660"/>
      <c r="B848" s="661"/>
      <c r="C848" s="660"/>
      <c r="D848" s="660"/>
      <c r="E848" s="660"/>
      <c r="F848" s="660"/>
      <c r="G848" s="660"/>
      <c r="H848" s="660"/>
      <c r="I848" s="660"/>
      <c r="J848" s="660"/>
      <c r="K848" s="660"/>
      <c r="L848" s="660"/>
      <c r="M848" s="660"/>
      <c r="N848" s="660"/>
      <c r="O848" s="660"/>
      <c r="P848" s="662"/>
      <c r="Q848" s="662"/>
      <c r="R848" s="662"/>
      <c r="S848" s="662"/>
      <c r="T848" s="662"/>
      <c r="U848" s="662"/>
      <c r="V848" s="662"/>
      <c r="W848" s="662"/>
      <c r="X848" s="662"/>
      <c r="Y848" s="662"/>
    </row>
    <row r="849" spans="1:25" ht="12" customHeight="1">
      <c r="A849" s="660"/>
      <c r="B849" s="661"/>
      <c r="C849" s="660"/>
      <c r="D849" s="660"/>
      <c r="E849" s="660"/>
      <c r="F849" s="660"/>
      <c r="G849" s="660"/>
      <c r="H849" s="660"/>
      <c r="I849" s="660"/>
      <c r="J849" s="660"/>
      <c r="K849" s="660"/>
      <c r="L849" s="660"/>
      <c r="M849" s="660"/>
      <c r="N849" s="660"/>
      <c r="O849" s="660"/>
      <c r="P849" s="662"/>
      <c r="Q849" s="662"/>
      <c r="R849" s="662"/>
      <c r="S849" s="662"/>
      <c r="T849" s="662"/>
      <c r="U849" s="662"/>
      <c r="V849" s="662"/>
      <c r="W849" s="662"/>
      <c r="X849" s="662"/>
      <c r="Y849" s="662"/>
    </row>
    <row r="850" spans="1:25" ht="12" customHeight="1">
      <c r="A850" s="660"/>
      <c r="B850" s="661"/>
      <c r="C850" s="660"/>
      <c r="D850" s="660"/>
      <c r="E850" s="660"/>
      <c r="F850" s="660"/>
      <c r="G850" s="660"/>
      <c r="H850" s="660"/>
      <c r="I850" s="660"/>
      <c r="J850" s="660"/>
      <c r="K850" s="660"/>
      <c r="L850" s="660"/>
      <c r="M850" s="660"/>
      <c r="N850" s="660"/>
      <c r="O850" s="660"/>
      <c r="P850" s="662"/>
      <c r="Q850" s="662"/>
      <c r="R850" s="662"/>
      <c r="S850" s="662"/>
      <c r="T850" s="662"/>
      <c r="U850" s="662"/>
      <c r="V850" s="662"/>
      <c r="W850" s="662"/>
      <c r="X850" s="662"/>
      <c r="Y850" s="662"/>
    </row>
    <row r="851" spans="1:25" ht="12" customHeight="1">
      <c r="A851" s="660"/>
      <c r="B851" s="661"/>
      <c r="C851" s="660"/>
      <c r="D851" s="660"/>
      <c r="E851" s="660"/>
      <c r="F851" s="660"/>
      <c r="G851" s="660"/>
      <c r="H851" s="660"/>
      <c r="I851" s="660"/>
      <c r="J851" s="660"/>
      <c r="K851" s="660"/>
      <c r="L851" s="660"/>
      <c r="M851" s="660"/>
      <c r="N851" s="660"/>
      <c r="O851" s="660"/>
      <c r="P851" s="662"/>
      <c r="Q851" s="662"/>
      <c r="R851" s="662"/>
      <c r="S851" s="662"/>
      <c r="T851" s="662"/>
      <c r="U851" s="662"/>
      <c r="V851" s="662"/>
      <c r="W851" s="662"/>
      <c r="X851" s="662"/>
      <c r="Y851" s="662"/>
    </row>
    <row r="852" spans="1:25" ht="12" customHeight="1">
      <c r="A852" s="660"/>
      <c r="B852" s="661"/>
      <c r="C852" s="660"/>
      <c r="D852" s="660"/>
      <c r="E852" s="660"/>
      <c r="F852" s="660"/>
      <c r="G852" s="660"/>
      <c r="H852" s="660"/>
      <c r="I852" s="660"/>
      <c r="J852" s="660"/>
      <c r="K852" s="660"/>
      <c r="L852" s="660"/>
      <c r="M852" s="660"/>
      <c r="N852" s="660"/>
      <c r="O852" s="660"/>
      <c r="P852" s="662"/>
      <c r="Q852" s="662"/>
      <c r="R852" s="662"/>
      <c r="S852" s="662"/>
      <c r="T852" s="662"/>
      <c r="U852" s="662"/>
      <c r="V852" s="662"/>
      <c r="W852" s="662"/>
      <c r="X852" s="662"/>
      <c r="Y852" s="662"/>
    </row>
    <row r="853" spans="1:25" ht="12" customHeight="1">
      <c r="A853" s="660"/>
      <c r="B853" s="661"/>
      <c r="C853" s="660"/>
      <c r="D853" s="660"/>
      <c r="E853" s="660"/>
      <c r="F853" s="660"/>
      <c r="G853" s="660"/>
      <c r="H853" s="660"/>
      <c r="I853" s="660"/>
      <c r="J853" s="660"/>
      <c r="K853" s="660"/>
      <c r="L853" s="660"/>
      <c r="M853" s="660"/>
      <c r="N853" s="660"/>
      <c r="O853" s="660"/>
      <c r="P853" s="662"/>
      <c r="Q853" s="662"/>
      <c r="R853" s="662"/>
      <c r="S853" s="662"/>
      <c r="T853" s="662"/>
      <c r="U853" s="662"/>
      <c r="V853" s="662"/>
      <c r="W853" s="662"/>
      <c r="X853" s="662"/>
      <c r="Y853" s="662"/>
    </row>
    <row r="854" spans="1:25" ht="12" customHeight="1">
      <c r="A854" s="660"/>
      <c r="B854" s="661"/>
      <c r="C854" s="660"/>
      <c r="D854" s="660"/>
      <c r="E854" s="660"/>
      <c r="F854" s="660"/>
      <c r="G854" s="660"/>
      <c r="H854" s="660"/>
      <c r="I854" s="660"/>
      <c r="J854" s="660"/>
      <c r="K854" s="660"/>
      <c r="L854" s="660"/>
      <c r="M854" s="660"/>
      <c r="N854" s="660"/>
      <c r="O854" s="660"/>
      <c r="P854" s="662"/>
      <c r="Q854" s="662"/>
      <c r="R854" s="662"/>
      <c r="S854" s="662"/>
      <c r="T854" s="662"/>
      <c r="U854" s="662"/>
      <c r="V854" s="662"/>
      <c r="W854" s="662"/>
      <c r="X854" s="662"/>
      <c r="Y854" s="662"/>
    </row>
    <row r="855" spans="1:25" ht="12" customHeight="1">
      <c r="A855" s="660"/>
      <c r="B855" s="661"/>
      <c r="C855" s="660"/>
      <c r="D855" s="660"/>
      <c r="E855" s="660"/>
      <c r="F855" s="660"/>
      <c r="G855" s="660"/>
      <c r="H855" s="660"/>
      <c r="I855" s="660"/>
      <c r="J855" s="660"/>
      <c r="K855" s="660"/>
      <c r="L855" s="660"/>
      <c r="M855" s="660"/>
      <c r="N855" s="660"/>
      <c r="O855" s="660"/>
      <c r="P855" s="662"/>
      <c r="Q855" s="662"/>
      <c r="R855" s="662"/>
      <c r="S855" s="662"/>
      <c r="T855" s="662"/>
      <c r="U855" s="662"/>
      <c r="V855" s="662"/>
      <c r="W855" s="662"/>
      <c r="X855" s="662"/>
      <c r="Y855" s="662"/>
    </row>
    <row r="856" spans="1:25" ht="12" customHeight="1">
      <c r="A856" s="660"/>
      <c r="B856" s="661"/>
      <c r="C856" s="660"/>
      <c r="D856" s="660"/>
      <c r="E856" s="660"/>
      <c r="F856" s="660"/>
      <c r="G856" s="660"/>
      <c r="H856" s="660"/>
      <c r="I856" s="660"/>
      <c r="J856" s="660"/>
      <c r="K856" s="660"/>
      <c r="L856" s="660"/>
      <c r="M856" s="660"/>
      <c r="N856" s="660"/>
      <c r="O856" s="660"/>
      <c r="P856" s="662"/>
      <c r="Q856" s="662"/>
      <c r="R856" s="662"/>
      <c r="S856" s="662"/>
      <c r="T856" s="662"/>
      <c r="U856" s="662"/>
      <c r="V856" s="662"/>
      <c r="W856" s="662"/>
      <c r="X856" s="662"/>
      <c r="Y856" s="662"/>
    </row>
    <row r="857" spans="1:25" ht="12" customHeight="1">
      <c r="A857" s="660"/>
      <c r="B857" s="661"/>
      <c r="C857" s="660"/>
      <c r="D857" s="660"/>
      <c r="E857" s="660"/>
      <c r="F857" s="660"/>
      <c r="G857" s="660"/>
      <c r="H857" s="660"/>
      <c r="I857" s="660"/>
      <c r="J857" s="660"/>
      <c r="K857" s="660"/>
      <c r="L857" s="660"/>
      <c r="M857" s="660"/>
      <c r="N857" s="660"/>
      <c r="O857" s="660"/>
      <c r="P857" s="662"/>
      <c r="Q857" s="662"/>
      <c r="R857" s="662"/>
      <c r="S857" s="662"/>
      <c r="T857" s="662"/>
      <c r="U857" s="662"/>
      <c r="V857" s="662"/>
      <c r="W857" s="662"/>
      <c r="X857" s="662"/>
      <c r="Y857" s="662"/>
    </row>
    <row r="858" spans="1:25" ht="12" customHeight="1">
      <c r="A858" s="660"/>
      <c r="B858" s="661"/>
      <c r="C858" s="660"/>
      <c r="D858" s="660"/>
      <c r="E858" s="660"/>
      <c r="F858" s="660"/>
      <c r="G858" s="660"/>
      <c r="H858" s="660"/>
      <c r="I858" s="660"/>
      <c r="J858" s="660"/>
      <c r="K858" s="660"/>
      <c r="L858" s="660"/>
      <c r="M858" s="660"/>
      <c r="N858" s="660"/>
      <c r="O858" s="660"/>
      <c r="P858" s="662"/>
      <c r="Q858" s="662"/>
      <c r="R858" s="662"/>
      <c r="S858" s="662"/>
      <c r="T858" s="662"/>
      <c r="U858" s="662"/>
      <c r="V858" s="662"/>
      <c r="W858" s="662"/>
      <c r="X858" s="662"/>
      <c r="Y858" s="662"/>
    </row>
    <row r="859" spans="1:25" ht="12" customHeight="1">
      <c r="A859" s="660"/>
      <c r="B859" s="661"/>
      <c r="C859" s="660"/>
      <c r="D859" s="660"/>
      <c r="E859" s="660"/>
      <c r="F859" s="660"/>
      <c r="G859" s="660"/>
      <c r="H859" s="660"/>
      <c r="I859" s="660"/>
      <c r="J859" s="660"/>
      <c r="K859" s="660"/>
      <c r="L859" s="660"/>
      <c r="M859" s="660"/>
      <c r="N859" s="660"/>
      <c r="O859" s="660"/>
      <c r="P859" s="662"/>
      <c r="Q859" s="662"/>
      <c r="R859" s="662"/>
      <c r="S859" s="662"/>
      <c r="T859" s="662"/>
      <c r="U859" s="662"/>
      <c r="V859" s="662"/>
      <c r="W859" s="662"/>
      <c r="X859" s="662"/>
      <c r="Y859" s="662"/>
    </row>
    <row r="860" spans="1:25" ht="12" customHeight="1">
      <c r="A860" s="660"/>
      <c r="B860" s="661"/>
      <c r="C860" s="660"/>
      <c r="D860" s="660"/>
      <c r="E860" s="660"/>
      <c r="F860" s="660"/>
      <c r="G860" s="660"/>
      <c r="H860" s="660"/>
      <c r="I860" s="660"/>
      <c r="J860" s="660"/>
      <c r="K860" s="660"/>
      <c r="L860" s="660"/>
      <c r="M860" s="660"/>
      <c r="N860" s="660"/>
      <c r="O860" s="660"/>
      <c r="P860" s="662"/>
      <c r="Q860" s="662"/>
      <c r="R860" s="662"/>
      <c r="S860" s="662"/>
      <c r="T860" s="662"/>
      <c r="U860" s="662"/>
      <c r="V860" s="662"/>
      <c r="W860" s="662"/>
      <c r="X860" s="662"/>
      <c r="Y860" s="662"/>
    </row>
    <row r="861" spans="1:25" ht="12" customHeight="1">
      <c r="A861" s="660"/>
      <c r="B861" s="661"/>
      <c r="C861" s="660"/>
      <c r="D861" s="660"/>
      <c r="E861" s="660"/>
      <c r="F861" s="660"/>
      <c r="G861" s="660"/>
      <c r="H861" s="660"/>
      <c r="I861" s="660"/>
      <c r="J861" s="660"/>
      <c r="K861" s="660"/>
      <c r="L861" s="660"/>
      <c r="M861" s="660"/>
      <c r="N861" s="660"/>
      <c r="O861" s="660"/>
      <c r="P861" s="662"/>
      <c r="Q861" s="662"/>
      <c r="R861" s="662"/>
      <c r="S861" s="662"/>
      <c r="T861" s="662"/>
      <c r="U861" s="662"/>
      <c r="V861" s="662"/>
      <c r="W861" s="662"/>
      <c r="X861" s="662"/>
      <c r="Y861" s="662"/>
    </row>
    <row r="862" spans="1:25" ht="12" customHeight="1">
      <c r="A862" s="660"/>
      <c r="B862" s="661"/>
      <c r="C862" s="660"/>
      <c r="D862" s="660"/>
      <c r="E862" s="660"/>
      <c r="F862" s="660"/>
      <c r="G862" s="660"/>
      <c r="H862" s="660"/>
      <c r="I862" s="660"/>
      <c r="J862" s="660"/>
      <c r="K862" s="660"/>
      <c r="L862" s="660"/>
      <c r="M862" s="660"/>
      <c r="N862" s="660"/>
      <c r="O862" s="660"/>
      <c r="P862" s="662"/>
      <c r="Q862" s="662"/>
      <c r="R862" s="662"/>
      <c r="S862" s="662"/>
      <c r="T862" s="662"/>
      <c r="U862" s="662"/>
      <c r="V862" s="662"/>
      <c r="W862" s="662"/>
      <c r="X862" s="662"/>
      <c r="Y862" s="662"/>
    </row>
    <row r="863" spans="1:25" ht="12" customHeight="1">
      <c r="A863" s="660"/>
      <c r="B863" s="661"/>
      <c r="C863" s="660"/>
      <c r="D863" s="660"/>
      <c r="E863" s="660"/>
      <c r="F863" s="660"/>
      <c r="G863" s="660"/>
      <c r="H863" s="660"/>
      <c r="I863" s="660"/>
      <c r="J863" s="660"/>
      <c r="K863" s="660"/>
      <c r="L863" s="660"/>
      <c r="M863" s="660"/>
      <c r="N863" s="660"/>
      <c r="O863" s="660"/>
      <c r="P863" s="662"/>
      <c r="Q863" s="662"/>
      <c r="R863" s="662"/>
      <c r="S863" s="662"/>
      <c r="T863" s="662"/>
      <c r="U863" s="662"/>
      <c r="V863" s="662"/>
      <c r="W863" s="662"/>
      <c r="X863" s="662"/>
      <c r="Y863" s="662"/>
    </row>
    <row r="864" spans="1:25" ht="12" customHeight="1">
      <c r="A864" s="660"/>
      <c r="B864" s="661"/>
      <c r="C864" s="660"/>
      <c r="D864" s="660"/>
      <c r="E864" s="660"/>
      <c r="F864" s="660"/>
      <c r="G864" s="660"/>
      <c r="H864" s="660"/>
      <c r="I864" s="660"/>
      <c r="J864" s="660"/>
      <c r="K864" s="660"/>
      <c r="L864" s="660"/>
      <c r="M864" s="660"/>
      <c r="N864" s="660"/>
      <c r="O864" s="660"/>
      <c r="P864" s="662"/>
      <c r="Q864" s="662"/>
      <c r="R864" s="662"/>
      <c r="S864" s="662"/>
      <c r="T864" s="662"/>
      <c r="U864" s="662"/>
      <c r="V864" s="662"/>
      <c r="W864" s="662"/>
      <c r="X864" s="662"/>
      <c r="Y864" s="662"/>
    </row>
    <row r="865" spans="1:25" ht="12" customHeight="1">
      <c r="A865" s="660"/>
      <c r="B865" s="661"/>
      <c r="C865" s="660"/>
      <c r="D865" s="660"/>
      <c r="E865" s="660"/>
      <c r="F865" s="660"/>
      <c r="G865" s="660"/>
      <c r="H865" s="660"/>
      <c r="I865" s="660"/>
      <c r="J865" s="660"/>
      <c r="K865" s="660"/>
      <c r="L865" s="660"/>
      <c r="M865" s="660"/>
      <c r="N865" s="660"/>
      <c r="O865" s="660"/>
      <c r="P865" s="662"/>
      <c r="Q865" s="662"/>
      <c r="R865" s="662"/>
      <c r="S865" s="662"/>
      <c r="T865" s="662"/>
      <c r="U865" s="662"/>
      <c r="V865" s="662"/>
      <c r="W865" s="662"/>
      <c r="X865" s="662"/>
      <c r="Y865" s="662"/>
    </row>
    <row r="866" spans="1:25" ht="12" customHeight="1">
      <c r="A866" s="660"/>
      <c r="B866" s="661"/>
      <c r="C866" s="660"/>
      <c r="D866" s="660"/>
      <c r="E866" s="660"/>
      <c r="F866" s="660"/>
      <c r="G866" s="660"/>
      <c r="H866" s="660"/>
      <c r="I866" s="660"/>
      <c r="J866" s="660"/>
      <c r="K866" s="660"/>
      <c r="L866" s="660"/>
      <c r="M866" s="660"/>
      <c r="N866" s="660"/>
      <c r="O866" s="660"/>
      <c r="P866" s="662"/>
      <c r="Q866" s="662"/>
      <c r="R866" s="662"/>
      <c r="S866" s="662"/>
      <c r="T866" s="662"/>
      <c r="U866" s="662"/>
      <c r="V866" s="662"/>
      <c r="W866" s="662"/>
      <c r="X866" s="662"/>
      <c r="Y866" s="662"/>
    </row>
    <row r="867" spans="1:25" ht="12" customHeight="1">
      <c r="A867" s="660"/>
      <c r="B867" s="661"/>
      <c r="C867" s="660"/>
      <c r="D867" s="660"/>
      <c r="E867" s="660"/>
      <c r="F867" s="660"/>
      <c r="G867" s="660"/>
      <c r="H867" s="660"/>
      <c r="I867" s="660"/>
      <c r="J867" s="660"/>
      <c r="K867" s="660"/>
      <c r="L867" s="660"/>
      <c r="M867" s="660"/>
      <c r="N867" s="660"/>
      <c r="O867" s="660"/>
      <c r="P867" s="662"/>
      <c r="Q867" s="662"/>
      <c r="R867" s="662"/>
      <c r="S867" s="662"/>
      <c r="T867" s="662"/>
      <c r="U867" s="662"/>
      <c r="V867" s="662"/>
      <c r="W867" s="662"/>
      <c r="X867" s="662"/>
      <c r="Y867" s="662"/>
    </row>
    <row r="868" spans="1:25" ht="12" customHeight="1">
      <c r="A868" s="660"/>
      <c r="B868" s="661"/>
      <c r="C868" s="660"/>
      <c r="D868" s="660"/>
      <c r="E868" s="660"/>
      <c r="F868" s="660"/>
      <c r="G868" s="660"/>
      <c r="H868" s="660"/>
      <c r="I868" s="660"/>
      <c r="J868" s="660"/>
      <c r="K868" s="660"/>
      <c r="L868" s="660"/>
      <c r="M868" s="660"/>
      <c r="N868" s="660"/>
      <c r="O868" s="660"/>
      <c r="P868" s="662"/>
      <c r="Q868" s="662"/>
      <c r="R868" s="662"/>
      <c r="S868" s="662"/>
      <c r="T868" s="662"/>
      <c r="U868" s="662"/>
      <c r="V868" s="662"/>
      <c r="W868" s="662"/>
      <c r="X868" s="662"/>
      <c r="Y868" s="662"/>
    </row>
    <row r="869" spans="1:25" ht="12" customHeight="1">
      <c r="A869" s="660"/>
      <c r="B869" s="661"/>
      <c r="C869" s="660"/>
      <c r="D869" s="660"/>
      <c r="E869" s="660"/>
      <c r="F869" s="660"/>
      <c r="G869" s="660"/>
      <c r="H869" s="660"/>
      <c r="I869" s="660"/>
      <c r="J869" s="660"/>
      <c r="K869" s="660"/>
      <c r="L869" s="660"/>
      <c r="M869" s="660"/>
      <c r="N869" s="660"/>
      <c r="O869" s="660"/>
      <c r="P869" s="662"/>
      <c r="Q869" s="662"/>
      <c r="R869" s="662"/>
      <c r="S869" s="662"/>
      <c r="T869" s="662"/>
      <c r="U869" s="662"/>
      <c r="V869" s="662"/>
      <c r="W869" s="662"/>
      <c r="X869" s="662"/>
      <c r="Y869" s="662"/>
    </row>
    <row r="870" spans="1:25" ht="12" customHeight="1">
      <c r="A870" s="660"/>
      <c r="B870" s="661"/>
      <c r="C870" s="660"/>
      <c r="D870" s="660"/>
      <c r="E870" s="660"/>
      <c r="F870" s="660"/>
      <c r="G870" s="660"/>
      <c r="H870" s="660"/>
      <c r="I870" s="660"/>
      <c r="J870" s="660"/>
      <c r="K870" s="660"/>
      <c r="L870" s="660"/>
      <c r="M870" s="660"/>
      <c r="N870" s="660"/>
      <c r="O870" s="660"/>
      <c r="P870" s="662"/>
      <c r="Q870" s="662"/>
      <c r="R870" s="662"/>
      <c r="S870" s="662"/>
      <c r="T870" s="662"/>
      <c r="U870" s="662"/>
      <c r="V870" s="662"/>
      <c r="W870" s="662"/>
      <c r="X870" s="662"/>
      <c r="Y870" s="662"/>
    </row>
    <row r="871" spans="1:25" ht="12" customHeight="1">
      <c r="A871" s="660"/>
      <c r="B871" s="661"/>
      <c r="C871" s="660"/>
      <c r="D871" s="660"/>
      <c r="E871" s="660"/>
      <c r="F871" s="660"/>
      <c r="G871" s="660"/>
      <c r="H871" s="660"/>
      <c r="I871" s="660"/>
      <c r="J871" s="660"/>
      <c r="K871" s="660"/>
      <c r="L871" s="660"/>
      <c r="M871" s="660"/>
      <c r="N871" s="660"/>
      <c r="O871" s="660"/>
      <c r="P871" s="662"/>
      <c r="Q871" s="662"/>
      <c r="R871" s="662"/>
      <c r="S871" s="662"/>
      <c r="T871" s="662"/>
      <c r="U871" s="662"/>
      <c r="V871" s="662"/>
      <c r="W871" s="662"/>
      <c r="X871" s="662"/>
      <c r="Y871" s="662"/>
    </row>
    <row r="872" spans="1:25" ht="12" customHeight="1">
      <c r="A872" s="660"/>
      <c r="B872" s="661"/>
      <c r="C872" s="660"/>
      <c r="D872" s="660"/>
      <c r="E872" s="660"/>
      <c r="F872" s="660"/>
      <c r="G872" s="660"/>
      <c r="H872" s="660"/>
      <c r="I872" s="660"/>
      <c r="J872" s="660"/>
      <c r="K872" s="660"/>
      <c r="L872" s="660"/>
      <c r="M872" s="660"/>
      <c r="N872" s="660"/>
      <c r="O872" s="660"/>
      <c r="P872" s="662"/>
      <c r="Q872" s="662"/>
      <c r="R872" s="662"/>
      <c r="S872" s="662"/>
      <c r="T872" s="662"/>
      <c r="U872" s="662"/>
      <c r="V872" s="662"/>
      <c r="W872" s="662"/>
      <c r="X872" s="662"/>
      <c r="Y872" s="662"/>
    </row>
    <row r="873" spans="1:25" ht="12" customHeight="1">
      <c r="A873" s="660"/>
      <c r="B873" s="661"/>
      <c r="C873" s="660"/>
      <c r="D873" s="660"/>
      <c r="E873" s="660"/>
      <c r="F873" s="660"/>
      <c r="G873" s="660"/>
      <c r="H873" s="660"/>
      <c r="I873" s="660"/>
      <c r="J873" s="660"/>
      <c r="K873" s="660"/>
      <c r="L873" s="660"/>
      <c r="M873" s="660"/>
      <c r="N873" s="660"/>
      <c r="O873" s="660"/>
      <c r="P873" s="662"/>
      <c r="Q873" s="662"/>
      <c r="R873" s="662"/>
      <c r="S873" s="662"/>
      <c r="T873" s="662"/>
      <c r="U873" s="662"/>
      <c r="V873" s="662"/>
      <c r="W873" s="662"/>
      <c r="X873" s="662"/>
      <c r="Y873" s="662"/>
    </row>
    <row r="874" spans="1:25" ht="12" customHeight="1">
      <c r="A874" s="660"/>
      <c r="B874" s="661"/>
      <c r="C874" s="660"/>
      <c r="D874" s="660"/>
      <c r="E874" s="660"/>
      <c r="F874" s="660"/>
      <c r="G874" s="660"/>
      <c r="H874" s="660"/>
      <c r="I874" s="660"/>
      <c r="J874" s="660"/>
      <c r="K874" s="660"/>
      <c r="L874" s="660"/>
      <c r="M874" s="660"/>
      <c r="N874" s="660"/>
      <c r="O874" s="660"/>
      <c r="P874" s="662"/>
      <c r="Q874" s="662"/>
      <c r="R874" s="662"/>
      <c r="S874" s="662"/>
      <c r="T874" s="662"/>
      <c r="U874" s="662"/>
      <c r="V874" s="662"/>
      <c r="W874" s="662"/>
      <c r="X874" s="662"/>
      <c r="Y874" s="662"/>
    </row>
    <row r="875" spans="1:25" ht="12" customHeight="1">
      <c r="A875" s="660"/>
      <c r="B875" s="661"/>
      <c r="C875" s="660"/>
      <c r="D875" s="660"/>
      <c r="E875" s="660"/>
      <c r="F875" s="660"/>
      <c r="G875" s="660"/>
      <c r="H875" s="660"/>
      <c r="I875" s="660"/>
      <c r="J875" s="660"/>
      <c r="K875" s="660"/>
      <c r="L875" s="660"/>
      <c r="M875" s="660"/>
      <c r="N875" s="660"/>
      <c r="O875" s="660"/>
      <c r="P875" s="662"/>
      <c r="Q875" s="662"/>
      <c r="R875" s="662"/>
      <c r="S875" s="662"/>
      <c r="T875" s="662"/>
      <c r="U875" s="662"/>
      <c r="V875" s="662"/>
      <c r="W875" s="662"/>
      <c r="X875" s="662"/>
      <c r="Y875" s="662"/>
    </row>
    <row r="876" spans="1:25" ht="12" customHeight="1">
      <c r="A876" s="660"/>
      <c r="B876" s="661"/>
      <c r="C876" s="660"/>
      <c r="D876" s="660"/>
      <c r="E876" s="660"/>
      <c r="F876" s="660"/>
      <c r="G876" s="660"/>
      <c r="H876" s="660"/>
      <c r="I876" s="660"/>
      <c r="J876" s="660"/>
      <c r="K876" s="660"/>
      <c r="L876" s="660"/>
      <c r="M876" s="660"/>
      <c r="N876" s="660"/>
      <c r="O876" s="660"/>
      <c r="P876" s="662"/>
      <c r="Q876" s="662"/>
      <c r="R876" s="662"/>
      <c r="S876" s="662"/>
      <c r="T876" s="662"/>
      <c r="U876" s="662"/>
      <c r="V876" s="662"/>
      <c r="W876" s="662"/>
      <c r="X876" s="662"/>
      <c r="Y876" s="662"/>
    </row>
    <row r="877" spans="1:25" ht="12" customHeight="1">
      <c r="A877" s="660"/>
      <c r="B877" s="661"/>
      <c r="C877" s="660"/>
      <c r="D877" s="660"/>
      <c r="E877" s="660"/>
      <c r="F877" s="660"/>
      <c r="G877" s="660"/>
      <c r="H877" s="660"/>
      <c r="I877" s="660"/>
      <c r="J877" s="660"/>
      <c r="K877" s="660"/>
      <c r="L877" s="660"/>
      <c r="M877" s="660"/>
      <c r="N877" s="660"/>
      <c r="O877" s="660"/>
      <c r="P877" s="662"/>
      <c r="Q877" s="662"/>
      <c r="R877" s="662"/>
      <c r="S877" s="662"/>
      <c r="T877" s="662"/>
      <c r="U877" s="662"/>
      <c r="V877" s="662"/>
      <c r="W877" s="662"/>
      <c r="X877" s="662"/>
      <c r="Y877" s="662"/>
    </row>
    <row r="878" spans="1:25" ht="12" customHeight="1">
      <c r="A878" s="660"/>
      <c r="B878" s="661"/>
      <c r="C878" s="660"/>
      <c r="D878" s="660"/>
      <c r="E878" s="660"/>
      <c r="F878" s="660"/>
      <c r="G878" s="660"/>
      <c r="H878" s="660"/>
      <c r="I878" s="660"/>
      <c r="J878" s="660"/>
      <c r="K878" s="660"/>
      <c r="L878" s="660"/>
      <c r="M878" s="660"/>
      <c r="N878" s="660"/>
      <c r="O878" s="660"/>
      <c r="P878" s="662"/>
      <c r="Q878" s="662"/>
      <c r="R878" s="662"/>
      <c r="S878" s="662"/>
      <c r="T878" s="662"/>
      <c r="U878" s="662"/>
      <c r="V878" s="662"/>
      <c r="W878" s="662"/>
      <c r="X878" s="662"/>
      <c r="Y878" s="662"/>
    </row>
    <row r="879" spans="1:25" ht="12" customHeight="1">
      <c r="A879" s="660"/>
      <c r="B879" s="661"/>
      <c r="C879" s="660"/>
      <c r="D879" s="660"/>
      <c r="E879" s="660"/>
      <c r="F879" s="660"/>
      <c r="G879" s="660"/>
      <c r="H879" s="660"/>
      <c r="I879" s="660"/>
      <c r="J879" s="660"/>
      <c r="K879" s="660"/>
      <c r="L879" s="660"/>
      <c r="M879" s="660"/>
      <c r="N879" s="660"/>
      <c r="O879" s="660"/>
      <c r="P879" s="662"/>
      <c r="Q879" s="662"/>
      <c r="R879" s="662"/>
      <c r="S879" s="662"/>
      <c r="T879" s="662"/>
      <c r="U879" s="662"/>
      <c r="V879" s="662"/>
      <c r="W879" s="662"/>
      <c r="X879" s="662"/>
      <c r="Y879" s="662"/>
    </row>
    <row r="880" spans="1:25" ht="12" customHeight="1">
      <c r="A880" s="660"/>
      <c r="B880" s="661"/>
      <c r="C880" s="660"/>
      <c r="D880" s="660"/>
      <c r="E880" s="660"/>
      <c r="F880" s="660"/>
      <c r="G880" s="660"/>
      <c r="H880" s="660"/>
      <c r="I880" s="660"/>
      <c r="J880" s="660"/>
      <c r="K880" s="660"/>
      <c r="L880" s="660"/>
      <c r="M880" s="660"/>
      <c r="N880" s="660"/>
      <c r="O880" s="660"/>
      <c r="P880" s="662"/>
      <c r="Q880" s="662"/>
      <c r="R880" s="662"/>
      <c r="S880" s="662"/>
      <c r="T880" s="662"/>
      <c r="U880" s="662"/>
      <c r="V880" s="662"/>
      <c r="W880" s="662"/>
      <c r="X880" s="662"/>
      <c r="Y880" s="662"/>
    </row>
    <row r="881" spans="1:25" ht="12" customHeight="1">
      <c r="A881" s="660"/>
      <c r="B881" s="661"/>
      <c r="C881" s="660"/>
      <c r="D881" s="660"/>
      <c r="E881" s="660"/>
      <c r="F881" s="660"/>
      <c r="G881" s="660"/>
      <c r="H881" s="660"/>
      <c r="I881" s="660"/>
      <c r="J881" s="660"/>
      <c r="K881" s="660"/>
      <c r="L881" s="660"/>
      <c r="M881" s="660"/>
      <c r="N881" s="660"/>
      <c r="O881" s="660"/>
      <c r="P881" s="662"/>
      <c r="Q881" s="662"/>
      <c r="R881" s="662"/>
      <c r="S881" s="662"/>
      <c r="T881" s="662"/>
      <c r="U881" s="662"/>
      <c r="V881" s="662"/>
      <c r="W881" s="662"/>
      <c r="X881" s="662"/>
      <c r="Y881" s="662"/>
    </row>
    <row r="882" spans="1:25" ht="12" customHeight="1">
      <c r="A882" s="660"/>
      <c r="B882" s="661"/>
      <c r="C882" s="660"/>
      <c r="D882" s="660"/>
      <c r="E882" s="660"/>
      <c r="F882" s="660"/>
      <c r="G882" s="660"/>
      <c r="H882" s="660"/>
      <c r="I882" s="660"/>
      <c r="J882" s="660"/>
      <c r="K882" s="660"/>
      <c r="L882" s="660"/>
      <c r="M882" s="660"/>
      <c r="N882" s="660"/>
      <c r="O882" s="660"/>
      <c r="P882" s="662"/>
      <c r="Q882" s="662"/>
      <c r="R882" s="662"/>
      <c r="S882" s="662"/>
      <c r="T882" s="662"/>
      <c r="U882" s="662"/>
      <c r="V882" s="662"/>
      <c r="W882" s="662"/>
      <c r="X882" s="662"/>
      <c r="Y882" s="662"/>
    </row>
    <row r="883" spans="1:25" ht="12" customHeight="1">
      <c r="A883" s="660"/>
      <c r="B883" s="661"/>
      <c r="C883" s="660"/>
      <c r="D883" s="660"/>
      <c r="E883" s="660"/>
      <c r="F883" s="660"/>
      <c r="G883" s="660"/>
      <c r="H883" s="660"/>
      <c r="I883" s="660"/>
      <c r="J883" s="660"/>
      <c r="K883" s="660"/>
      <c r="L883" s="660"/>
      <c r="M883" s="660"/>
      <c r="N883" s="660"/>
      <c r="O883" s="660"/>
      <c r="P883" s="662"/>
      <c r="Q883" s="662"/>
      <c r="R883" s="662"/>
      <c r="S883" s="662"/>
      <c r="T883" s="662"/>
      <c r="U883" s="662"/>
      <c r="V883" s="662"/>
      <c r="W883" s="662"/>
      <c r="X883" s="662"/>
      <c r="Y883" s="662"/>
    </row>
    <row r="884" spans="1:25" ht="12" customHeight="1">
      <c r="A884" s="660"/>
      <c r="B884" s="661"/>
      <c r="C884" s="660"/>
      <c r="D884" s="660"/>
      <c r="E884" s="660"/>
      <c r="F884" s="660"/>
      <c r="G884" s="660"/>
      <c r="H884" s="660"/>
      <c r="I884" s="660"/>
      <c r="J884" s="660"/>
      <c r="K884" s="660"/>
      <c r="L884" s="660"/>
      <c r="M884" s="660"/>
      <c r="N884" s="660"/>
      <c r="O884" s="660"/>
      <c r="P884" s="662"/>
      <c r="Q884" s="662"/>
      <c r="R884" s="662"/>
      <c r="S884" s="662"/>
      <c r="T884" s="662"/>
      <c r="U884" s="662"/>
      <c r="V884" s="662"/>
      <c r="W884" s="662"/>
      <c r="X884" s="662"/>
      <c r="Y884" s="662"/>
    </row>
    <row r="885" spans="1:25" ht="12" customHeight="1">
      <c r="A885" s="660"/>
      <c r="B885" s="661"/>
      <c r="C885" s="660"/>
      <c r="D885" s="660"/>
      <c r="E885" s="660"/>
      <c r="F885" s="660"/>
      <c r="G885" s="660"/>
      <c r="H885" s="660"/>
      <c r="I885" s="660"/>
      <c r="J885" s="660"/>
      <c r="K885" s="660"/>
      <c r="L885" s="660"/>
      <c r="M885" s="660"/>
      <c r="N885" s="660"/>
      <c r="O885" s="660"/>
      <c r="P885" s="662"/>
      <c r="Q885" s="662"/>
      <c r="R885" s="662"/>
      <c r="S885" s="662"/>
      <c r="T885" s="662"/>
      <c r="U885" s="662"/>
      <c r="V885" s="662"/>
      <c r="W885" s="662"/>
      <c r="X885" s="662"/>
      <c r="Y885" s="662"/>
    </row>
    <row r="886" spans="1:25" ht="12" customHeight="1">
      <c r="A886" s="660"/>
      <c r="B886" s="661"/>
      <c r="C886" s="660"/>
      <c r="D886" s="660"/>
      <c r="E886" s="660"/>
      <c r="F886" s="660"/>
      <c r="G886" s="660"/>
      <c r="H886" s="660"/>
      <c r="I886" s="660"/>
      <c r="J886" s="660"/>
      <c r="K886" s="660"/>
      <c r="L886" s="660"/>
      <c r="M886" s="660"/>
      <c r="N886" s="660"/>
      <c r="O886" s="660"/>
      <c r="P886" s="662"/>
      <c r="Q886" s="662"/>
      <c r="R886" s="662"/>
      <c r="S886" s="662"/>
      <c r="T886" s="662"/>
      <c r="U886" s="662"/>
      <c r="V886" s="662"/>
      <c r="W886" s="662"/>
      <c r="X886" s="662"/>
      <c r="Y886" s="662"/>
    </row>
    <row r="887" spans="1:25" ht="12" customHeight="1">
      <c r="A887" s="660"/>
      <c r="B887" s="661"/>
      <c r="C887" s="660"/>
      <c r="D887" s="660"/>
      <c r="E887" s="660"/>
      <c r="F887" s="660"/>
      <c r="G887" s="660"/>
      <c r="H887" s="660"/>
      <c r="I887" s="660"/>
      <c r="J887" s="660"/>
      <c r="K887" s="660"/>
      <c r="L887" s="660"/>
      <c r="M887" s="660"/>
      <c r="N887" s="660"/>
      <c r="O887" s="660"/>
      <c r="P887" s="662"/>
      <c r="Q887" s="662"/>
      <c r="R887" s="662"/>
      <c r="S887" s="662"/>
      <c r="T887" s="662"/>
      <c r="U887" s="662"/>
      <c r="V887" s="662"/>
      <c r="W887" s="662"/>
      <c r="X887" s="662"/>
      <c r="Y887" s="662"/>
    </row>
    <row r="888" spans="1:25" ht="12" customHeight="1">
      <c r="A888" s="660"/>
      <c r="B888" s="661"/>
      <c r="C888" s="660"/>
      <c r="D888" s="660"/>
      <c r="E888" s="660"/>
      <c r="F888" s="660"/>
      <c r="G888" s="660"/>
      <c r="H888" s="660"/>
      <c r="I888" s="660"/>
      <c r="J888" s="660"/>
      <c r="K888" s="660"/>
      <c r="L888" s="660"/>
      <c r="M888" s="660"/>
      <c r="N888" s="660"/>
      <c r="O888" s="660"/>
      <c r="P888" s="662"/>
      <c r="Q888" s="662"/>
      <c r="R888" s="662"/>
      <c r="S888" s="662"/>
      <c r="T888" s="662"/>
      <c r="U888" s="662"/>
      <c r="V888" s="662"/>
      <c r="W888" s="662"/>
      <c r="X888" s="662"/>
      <c r="Y888" s="662"/>
    </row>
    <row r="889" spans="1:25" ht="12" customHeight="1">
      <c r="A889" s="660"/>
      <c r="B889" s="661"/>
      <c r="C889" s="660"/>
      <c r="D889" s="660"/>
      <c r="E889" s="660"/>
      <c r="F889" s="660"/>
      <c r="G889" s="660"/>
      <c r="H889" s="660"/>
      <c r="I889" s="660"/>
      <c r="J889" s="660"/>
      <c r="K889" s="660"/>
      <c r="L889" s="660"/>
      <c r="M889" s="660"/>
      <c r="N889" s="660"/>
      <c r="O889" s="660"/>
      <c r="P889" s="662"/>
      <c r="Q889" s="662"/>
      <c r="R889" s="662"/>
      <c r="S889" s="662"/>
      <c r="T889" s="662"/>
      <c r="U889" s="662"/>
      <c r="V889" s="662"/>
      <c r="W889" s="662"/>
      <c r="X889" s="662"/>
      <c r="Y889" s="662"/>
    </row>
    <row r="890" spans="1:25" ht="12" customHeight="1">
      <c r="A890" s="660"/>
      <c r="B890" s="661"/>
      <c r="C890" s="660"/>
      <c r="D890" s="660"/>
      <c r="E890" s="660"/>
      <c r="F890" s="660"/>
      <c r="G890" s="660"/>
      <c r="H890" s="660"/>
      <c r="I890" s="660"/>
      <c r="J890" s="660"/>
      <c r="K890" s="660"/>
      <c r="L890" s="660"/>
      <c r="M890" s="660"/>
      <c r="N890" s="660"/>
      <c r="O890" s="660"/>
      <c r="P890" s="662"/>
      <c r="Q890" s="662"/>
      <c r="R890" s="662"/>
      <c r="S890" s="662"/>
      <c r="T890" s="662"/>
      <c r="U890" s="662"/>
      <c r="V890" s="662"/>
      <c r="W890" s="662"/>
      <c r="X890" s="662"/>
      <c r="Y890" s="662"/>
    </row>
    <row r="891" spans="1:25" ht="12" customHeight="1">
      <c r="A891" s="660"/>
      <c r="B891" s="661"/>
      <c r="C891" s="660"/>
      <c r="D891" s="660"/>
      <c r="E891" s="660"/>
      <c r="F891" s="660"/>
      <c r="G891" s="660"/>
      <c r="H891" s="660"/>
      <c r="I891" s="660"/>
      <c r="J891" s="660"/>
      <c r="K891" s="660"/>
      <c r="L891" s="660"/>
      <c r="M891" s="660"/>
      <c r="N891" s="660"/>
      <c r="O891" s="660"/>
      <c r="P891" s="662"/>
      <c r="Q891" s="662"/>
      <c r="R891" s="662"/>
      <c r="S891" s="662"/>
      <c r="T891" s="662"/>
      <c r="U891" s="662"/>
      <c r="V891" s="662"/>
      <c r="W891" s="662"/>
      <c r="X891" s="662"/>
      <c r="Y891" s="662"/>
    </row>
    <row r="892" spans="1:25" ht="12" customHeight="1">
      <c r="A892" s="660"/>
      <c r="B892" s="661"/>
      <c r="C892" s="660"/>
      <c r="D892" s="660"/>
      <c r="E892" s="660"/>
      <c r="F892" s="660"/>
      <c r="G892" s="660"/>
      <c r="H892" s="660"/>
      <c r="I892" s="660"/>
      <c r="J892" s="660"/>
      <c r="K892" s="660"/>
      <c r="L892" s="660"/>
      <c r="M892" s="660"/>
      <c r="N892" s="660"/>
      <c r="O892" s="660"/>
      <c r="P892" s="662"/>
      <c r="Q892" s="662"/>
      <c r="R892" s="662"/>
      <c r="S892" s="662"/>
      <c r="T892" s="662"/>
      <c r="U892" s="662"/>
      <c r="V892" s="662"/>
      <c r="W892" s="662"/>
      <c r="X892" s="662"/>
      <c r="Y892" s="662"/>
    </row>
    <row r="893" spans="1:25" ht="12" customHeight="1">
      <c r="A893" s="660"/>
      <c r="B893" s="661"/>
      <c r="C893" s="660"/>
      <c r="D893" s="660"/>
      <c r="E893" s="660"/>
      <c r="F893" s="660"/>
      <c r="G893" s="660"/>
      <c r="H893" s="660"/>
      <c r="I893" s="660"/>
      <c r="J893" s="660"/>
      <c r="K893" s="660"/>
      <c r="L893" s="660"/>
      <c r="M893" s="660"/>
      <c r="N893" s="660"/>
      <c r="O893" s="660"/>
      <c r="P893" s="662"/>
      <c r="Q893" s="662"/>
      <c r="R893" s="662"/>
      <c r="S893" s="662"/>
      <c r="T893" s="662"/>
      <c r="U893" s="662"/>
      <c r="V893" s="662"/>
      <c r="W893" s="662"/>
      <c r="X893" s="662"/>
      <c r="Y893" s="662"/>
    </row>
    <row r="894" spans="1:25" ht="12" customHeight="1">
      <c r="A894" s="660"/>
      <c r="B894" s="661"/>
      <c r="C894" s="660"/>
      <c r="D894" s="660"/>
      <c r="E894" s="660"/>
      <c r="F894" s="660"/>
      <c r="G894" s="660"/>
      <c r="H894" s="660"/>
      <c r="I894" s="660"/>
      <c r="J894" s="660"/>
      <c r="K894" s="660"/>
      <c r="L894" s="660"/>
      <c r="M894" s="660"/>
      <c r="N894" s="660"/>
      <c r="O894" s="660"/>
      <c r="P894" s="662"/>
      <c r="Q894" s="662"/>
      <c r="R894" s="662"/>
      <c r="S894" s="662"/>
      <c r="T894" s="662"/>
      <c r="U894" s="662"/>
      <c r="V894" s="662"/>
      <c r="W894" s="662"/>
      <c r="X894" s="662"/>
      <c r="Y894" s="662"/>
    </row>
    <row r="895" spans="1:25" ht="12" customHeight="1">
      <c r="A895" s="660"/>
      <c r="B895" s="661"/>
      <c r="C895" s="660"/>
      <c r="D895" s="660"/>
      <c r="E895" s="660"/>
      <c r="F895" s="660"/>
      <c r="G895" s="660"/>
      <c r="H895" s="660"/>
      <c r="I895" s="660"/>
      <c r="J895" s="660"/>
      <c r="K895" s="660"/>
      <c r="L895" s="660"/>
      <c r="M895" s="660"/>
      <c r="N895" s="660"/>
      <c r="O895" s="660"/>
      <c r="P895" s="662"/>
      <c r="Q895" s="662"/>
      <c r="R895" s="662"/>
      <c r="S895" s="662"/>
      <c r="T895" s="662"/>
      <c r="U895" s="662"/>
      <c r="V895" s="662"/>
      <c r="W895" s="662"/>
      <c r="X895" s="662"/>
      <c r="Y895" s="662"/>
    </row>
    <row r="896" spans="1:25" ht="12" customHeight="1">
      <c r="A896" s="660"/>
      <c r="B896" s="661"/>
      <c r="C896" s="660"/>
      <c r="D896" s="660"/>
      <c r="E896" s="660"/>
      <c r="F896" s="660"/>
      <c r="G896" s="660"/>
      <c r="H896" s="660"/>
      <c r="I896" s="660"/>
      <c r="J896" s="660"/>
      <c r="K896" s="660"/>
      <c r="L896" s="660"/>
      <c r="M896" s="660"/>
      <c r="N896" s="660"/>
      <c r="O896" s="660"/>
      <c r="P896" s="662"/>
      <c r="Q896" s="662"/>
      <c r="R896" s="662"/>
      <c r="S896" s="662"/>
      <c r="T896" s="662"/>
      <c r="U896" s="662"/>
      <c r="V896" s="662"/>
      <c r="W896" s="662"/>
      <c r="X896" s="662"/>
      <c r="Y896" s="662"/>
    </row>
    <row r="897" spans="1:25" ht="12" customHeight="1">
      <c r="A897" s="660"/>
      <c r="B897" s="661"/>
      <c r="C897" s="660"/>
      <c r="D897" s="660"/>
      <c r="E897" s="660"/>
      <c r="F897" s="660"/>
      <c r="G897" s="660"/>
      <c r="H897" s="660"/>
      <c r="I897" s="660"/>
      <c r="J897" s="660"/>
      <c r="K897" s="660"/>
      <c r="L897" s="660"/>
      <c r="M897" s="660"/>
      <c r="N897" s="660"/>
      <c r="O897" s="660"/>
      <c r="P897" s="662"/>
      <c r="Q897" s="662"/>
      <c r="R897" s="662"/>
      <c r="S897" s="662"/>
      <c r="T897" s="662"/>
      <c r="U897" s="662"/>
      <c r="V897" s="662"/>
      <c r="W897" s="662"/>
      <c r="X897" s="662"/>
      <c r="Y897" s="662"/>
    </row>
    <row r="898" spans="1:25" ht="12" customHeight="1">
      <c r="A898" s="660"/>
      <c r="B898" s="661"/>
      <c r="C898" s="660"/>
      <c r="D898" s="660"/>
      <c r="E898" s="660"/>
      <c r="F898" s="660"/>
      <c r="G898" s="660"/>
      <c r="H898" s="660"/>
      <c r="I898" s="660"/>
      <c r="J898" s="660"/>
      <c r="K898" s="660"/>
      <c r="L898" s="660"/>
      <c r="M898" s="660"/>
      <c r="N898" s="660"/>
      <c r="O898" s="660"/>
      <c r="P898" s="662"/>
      <c r="Q898" s="662"/>
      <c r="R898" s="662"/>
      <c r="S898" s="662"/>
      <c r="T898" s="662"/>
      <c r="U898" s="662"/>
      <c r="V898" s="662"/>
      <c r="W898" s="662"/>
      <c r="X898" s="662"/>
      <c r="Y898" s="662"/>
    </row>
    <row r="899" spans="1:25" ht="12" customHeight="1">
      <c r="A899" s="660"/>
      <c r="B899" s="661"/>
      <c r="C899" s="660"/>
      <c r="D899" s="660"/>
      <c r="E899" s="660"/>
      <c r="F899" s="660"/>
      <c r="G899" s="660"/>
      <c r="H899" s="660"/>
      <c r="I899" s="660"/>
      <c r="J899" s="660"/>
      <c r="K899" s="660"/>
      <c r="L899" s="660"/>
      <c r="M899" s="660"/>
      <c r="N899" s="660"/>
      <c r="O899" s="660"/>
      <c r="P899" s="662"/>
      <c r="Q899" s="662"/>
      <c r="R899" s="662"/>
      <c r="S899" s="662"/>
      <c r="T899" s="662"/>
      <c r="U899" s="662"/>
      <c r="V899" s="662"/>
      <c r="W899" s="662"/>
      <c r="X899" s="662"/>
      <c r="Y899" s="662"/>
    </row>
    <row r="900" spans="1:25" ht="12" customHeight="1">
      <c r="A900" s="660"/>
      <c r="B900" s="661"/>
      <c r="C900" s="660"/>
      <c r="D900" s="660"/>
      <c r="E900" s="660"/>
      <c r="F900" s="660"/>
      <c r="G900" s="660"/>
      <c r="H900" s="660"/>
      <c r="I900" s="660"/>
      <c r="J900" s="660"/>
      <c r="K900" s="660"/>
      <c r="L900" s="660"/>
      <c r="M900" s="660"/>
      <c r="N900" s="660"/>
      <c r="O900" s="660"/>
      <c r="P900" s="662"/>
      <c r="Q900" s="662"/>
      <c r="R900" s="662"/>
      <c r="S900" s="662"/>
      <c r="T900" s="662"/>
      <c r="U900" s="662"/>
      <c r="V900" s="662"/>
      <c r="W900" s="662"/>
      <c r="X900" s="662"/>
      <c r="Y900" s="662"/>
    </row>
    <row r="901" spans="1:25" ht="12" customHeight="1">
      <c r="A901" s="660"/>
      <c r="B901" s="661"/>
      <c r="C901" s="660"/>
      <c r="D901" s="660"/>
      <c r="E901" s="660"/>
      <c r="F901" s="660"/>
      <c r="G901" s="660"/>
      <c r="H901" s="660"/>
      <c r="I901" s="660"/>
      <c r="J901" s="660"/>
      <c r="K901" s="660"/>
      <c r="L901" s="660"/>
      <c r="M901" s="660"/>
      <c r="N901" s="660"/>
      <c r="O901" s="660"/>
      <c r="P901" s="662"/>
      <c r="Q901" s="662"/>
      <c r="R901" s="662"/>
      <c r="S901" s="662"/>
      <c r="T901" s="662"/>
      <c r="U901" s="662"/>
      <c r="V901" s="662"/>
      <c r="W901" s="662"/>
      <c r="X901" s="662"/>
      <c r="Y901" s="662"/>
    </row>
    <row r="902" spans="1:25" ht="12" customHeight="1">
      <c r="A902" s="660"/>
      <c r="B902" s="661"/>
      <c r="C902" s="660"/>
      <c r="D902" s="660"/>
      <c r="E902" s="660"/>
      <c r="F902" s="660"/>
      <c r="G902" s="660"/>
      <c r="H902" s="660"/>
      <c r="I902" s="660"/>
      <c r="J902" s="660"/>
      <c r="K902" s="660"/>
      <c r="L902" s="660"/>
      <c r="M902" s="660"/>
      <c r="N902" s="660"/>
      <c r="O902" s="660"/>
      <c r="P902" s="662"/>
      <c r="Q902" s="662"/>
      <c r="R902" s="662"/>
      <c r="S902" s="662"/>
      <c r="T902" s="662"/>
      <c r="U902" s="662"/>
      <c r="V902" s="662"/>
      <c r="W902" s="662"/>
      <c r="X902" s="662"/>
      <c r="Y902" s="662"/>
    </row>
    <row r="903" spans="1:25" ht="12" customHeight="1">
      <c r="A903" s="660"/>
      <c r="B903" s="661"/>
      <c r="C903" s="660"/>
      <c r="D903" s="660"/>
      <c r="E903" s="660"/>
      <c r="F903" s="660"/>
      <c r="G903" s="660"/>
      <c r="H903" s="660"/>
      <c r="I903" s="660"/>
      <c r="J903" s="660"/>
      <c r="K903" s="660"/>
      <c r="L903" s="660"/>
      <c r="M903" s="660"/>
      <c r="N903" s="660"/>
      <c r="O903" s="660"/>
      <c r="P903" s="662"/>
      <c r="Q903" s="662"/>
      <c r="R903" s="662"/>
      <c r="S903" s="662"/>
      <c r="T903" s="662"/>
      <c r="U903" s="662"/>
      <c r="V903" s="662"/>
      <c r="W903" s="662"/>
      <c r="X903" s="662"/>
      <c r="Y903" s="662"/>
    </row>
    <row r="904" spans="1:25" ht="12" customHeight="1">
      <c r="A904" s="660"/>
      <c r="B904" s="661"/>
      <c r="C904" s="660"/>
      <c r="D904" s="660"/>
      <c r="E904" s="660"/>
      <c r="F904" s="660"/>
      <c r="G904" s="660"/>
      <c r="H904" s="660"/>
      <c r="I904" s="660"/>
      <c r="J904" s="660"/>
      <c r="K904" s="660"/>
      <c r="L904" s="660"/>
      <c r="M904" s="660"/>
      <c r="N904" s="660"/>
      <c r="O904" s="660"/>
      <c r="P904" s="662"/>
      <c r="Q904" s="662"/>
      <c r="R904" s="662"/>
      <c r="S904" s="662"/>
      <c r="T904" s="662"/>
      <c r="U904" s="662"/>
      <c r="V904" s="662"/>
      <c r="W904" s="662"/>
      <c r="X904" s="662"/>
      <c r="Y904" s="662"/>
    </row>
    <row r="905" spans="1:25" ht="12" customHeight="1">
      <c r="A905" s="660"/>
      <c r="B905" s="661"/>
      <c r="C905" s="660"/>
      <c r="D905" s="660"/>
      <c r="E905" s="660"/>
      <c r="F905" s="660"/>
      <c r="G905" s="660"/>
      <c r="H905" s="660"/>
      <c r="I905" s="660"/>
      <c r="J905" s="660"/>
      <c r="K905" s="660"/>
      <c r="L905" s="660"/>
      <c r="M905" s="660"/>
      <c r="N905" s="660"/>
      <c r="O905" s="660"/>
      <c r="P905" s="662"/>
      <c r="Q905" s="662"/>
      <c r="R905" s="662"/>
      <c r="S905" s="662"/>
      <c r="T905" s="662"/>
      <c r="U905" s="662"/>
      <c r="V905" s="662"/>
      <c r="W905" s="662"/>
      <c r="X905" s="662"/>
      <c r="Y905" s="662"/>
    </row>
    <row r="906" spans="1:25" ht="12" customHeight="1">
      <c r="A906" s="660"/>
      <c r="B906" s="661"/>
      <c r="C906" s="660"/>
      <c r="D906" s="660"/>
      <c r="E906" s="660"/>
      <c r="F906" s="660"/>
      <c r="G906" s="660"/>
      <c r="H906" s="660"/>
      <c r="I906" s="660"/>
      <c r="J906" s="660"/>
      <c r="K906" s="660"/>
      <c r="L906" s="660"/>
      <c r="M906" s="660"/>
      <c r="N906" s="660"/>
      <c r="O906" s="660"/>
      <c r="P906" s="662"/>
      <c r="Q906" s="662"/>
      <c r="R906" s="662"/>
      <c r="S906" s="662"/>
      <c r="T906" s="662"/>
      <c r="U906" s="662"/>
      <c r="V906" s="662"/>
      <c r="W906" s="662"/>
      <c r="X906" s="662"/>
      <c r="Y906" s="662"/>
    </row>
    <row r="907" spans="1:25" ht="12" customHeight="1">
      <c r="A907" s="660"/>
      <c r="B907" s="661"/>
      <c r="C907" s="660"/>
      <c r="D907" s="660"/>
      <c r="E907" s="660"/>
      <c r="F907" s="660"/>
      <c r="G907" s="660"/>
      <c r="H907" s="660"/>
      <c r="I907" s="660"/>
      <c r="J907" s="660"/>
      <c r="K907" s="660"/>
      <c r="L907" s="660"/>
      <c r="M907" s="660"/>
      <c r="N907" s="660"/>
      <c r="O907" s="660"/>
      <c r="P907" s="662"/>
      <c r="Q907" s="662"/>
      <c r="R907" s="662"/>
      <c r="S907" s="662"/>
      <c r="T907" s="662"/>
      <c r="U907" s="662"/>
      <c r="V907" s="662"/>
      <c r="W907" s="662"/>
      <c r="X907" s="662"/>
      <c r="Y907" s="662"/>
    </row>
    <row r="908" spans="1:25" ht="12" customHeight="1">
      <c r="A908" s="660"/>
      <c r="B908" s="661"/>
      <c r="C908" s="660"/>
      <c r="D908" s="660"/>
      <c r="E908" s="660"/>
      <c r="F908" s="660"/>
      <c r="G908" s="660"/>
      <c r="H908" s="660"/>
      <c r="I908" s="660"/>
      <c r="J908" s="660"/>
      <c r="K908" s="660"/>
      <c r="L908" s="660"/>
      <c r="M908" s="660"/>
      <c r="N908" s="660"/>
      <c r="O908" s="660"/>
      <c r="P908" s="662"/>
      <c r="Q908" s="662"/>
      <c r="R908" s="662"/>
      <c r="S908" s="662"/>
      <c r="T908" s="662"/>
      <c r="U908" s="662"/>
      <c r="V908" s="662"/>
      <c r="W908" s="662"/>
      <c r="X908" s="662"/>
      <c r="Y908" s="662"/>
    </row>
    <row r="909" spans="1:25" ht="12" customHeight="1">
      <c r="A909" s="660"/>
      <c r="B909" s="661"/>
      <c r="C909" s="660"/>
      <c r="D909" s="660"/>
      <c r="E909" s="660"/>
      <c r="F909" s="660"/>
      <c r="G909" s="660"/>
      <c r="H909" s="660"/>
      <c r="I909" s="660"/>
      <c r="J909" s="660"/>
      <c r="K909" s="660"/>
      <c r="L909" s="660"/>
      <c r="M909" s="660"/>
      <c r="N909" s="660"/>
      <c r="O909" s="660"/>
      <c r="P909" s="662"/>
      <c r="Q909" s="662"/>
      <c r="R909" s="662"/>
      <c r="S909" s="662"/>
      <c r="T909" s="662"/>
      <c r="U909" s="662"/>
      <c r="V909" s="662"/>
      <c r="W909" s="662"/>
      <c r="X909" s="662"/>
      <c r="Y909" s="662"/>
    </row>
    <row r="910" spans="1:25" ht="12" customHeight="1">
      <c r="A910" s="660"/>
      <c r="B910" s="661"/>
      <c r="C910" s="660"/>
      <c r="D910" s="660"/>
      <c r="E910" s="660"/>
      <c r="F910" s="660"/>
      <c r="G910" s="660"/>
      <c r="H910" s="660"/>
      <c r="I910" s="660"/>
      <c r="J910" s="660"/>
      <c r="K910" s="660"/>
      <c r="L910" s="660"/>
      <c r="M910" s="660"/>
      <c r="N910" s="660"/>
      <c r="O910" s="660"/>
      <c r="P910" s="662"/>
      <c r="Q910" s="662"/>
      <c r="R910" s="662"/>
      <c r="S910" s="662"/>
      <c r="T910" s="662"/>
      <c r="U910" s="662"/>
      <c r="V910" s="662"/>
      <c r="W910" s="662"/>
      <c r="X910" s="662"/>
      <c r="Y910" s="662"/>
    </row>
    <row r="911" spans="1:25" ht="12" customHeight="1">
      <c r="A911" s="660"/>
      <c r="B911" s="661"/>
      <c r="C911" s="660"/>
      <c r="D911" s="660"/>
      <c r="E911" s="660"/>
      <c r="F911" s="660"/>
      <c r="G911" s="660"/>
      <c r="H911" s="660"/>
      <c r="I911" s="660"/>
      <c r="J911" s="660"/>
      <c r="K911" s="660"/>
      <c r="L911" s="660"/>
      <c r="M911" s="660"/>
      <c r="N911" s="660"/>
      <c r="O911" s="660"/>
      <c r="P911" s="662"/>
      <c r="Q911" s="662"/>
      <c r="R911" s="662"/>
      <c r="S911" s="662"/>
      <c r="T911" s="662"/>
      <c r="U911" s="662"/>
      <c r="V911" s="662"/>
      <c r="W911" s="662"/>
      <c r="X911" s="662"/>
      <c r="Y911" s="662"/>
    </row>
    <row r="912" spans="1:25" ht="12" customHeight="1">
      <c r="A912" s="660"/>
      <c r="B912" s="661"/>
      <c r="C912" s="660"/>
      <c r="D912" s="660"/>
      <c r="E912" s="660"/>
      <c r="F912" s="660"/>
      <c r="G912" s="660"/>
      <c r="H912" s="660"/>
      <c r="I912" s="660"/>
      <c r="J912" s="660"/>
      <c r="K912" s="660"/>
      <c r="L912" s="660"/>
      <c r="M912" s="660"/>
      <c r="N912" s="660"/>
      <c r="O912" s="660"/>
      <c r="P912" s="662"/>
      <c r="Q912" s="662"/>
      <c r="R912" s="662"/>
      <c r="S912" s="662"/>
      <c r="T912" s="662"/>
      <c r="U912" s="662"/>
      <c r="V912" s="662"/>
      <c r="W912" s="662"/>
      <c r="X912" s="662"/>
      <c r="Y912" s="662"/>
    </row>
    <row r="913" spans="1:25" ht="12" customHeight="1">
      <c r="A913" s="660"/>
      <c r="B913" s="661"/>
      <c r="C913" s="660"/>
      <c r="D913" s="660"/>
      <c r="E913" s="660"/>
      <c r="F913" s="660"/>
      <c r="G913" s="660"/>
      <c r="H913" s="660"/>
      <c r="I913" s="660"/>
      <c r="J913" s="660"/>
      <c r="K913" s="660"/>
      <c r="L913" s="660"/>
      <c r="M913" s="660"/>
      <c r="N913" s="660"/>
      <c r="O913" s="660"/>
      <c r="P913" s="662"/>
      <c r="Q913" s="662"/>
      <c r="R913" s="662"/>
      <c r="S913" s="662"/>
      <c r="T913" s="662"/>
      <c r="U913" s="662"/>
      <c r="V913" s="662"/>
      <c r="W913" s="662"/>
      <c r="X913" s="662"/>
      <c r="Y913" s="662"/>
    </row>
    <row r="914" spans="1:25" ht="12" customHeight="1">
      <c r="A914" s="660"/>
      <c r="B914" s="661"/>
      <c r="C914" s="660"/>
      <c r="D914" s="660"/>
      <c r="E914" s="660"/>
      <c r="F914" s="660"/>
      <c r="G914" s="660"/>
      <c r="H914" s="660"/>
      <c r="I914" s="660"/>
      <c r="J914" s="660"/>
      <c r="K914" s="660"/>
      <c r="L914" s="660"/>
      <c r="M914" s="660"/>
      <c r="N914" s="660"/>
      <c r="O914" s="660"/>
      <c r="P914" s="662"/>
      <c r="Q914" s="662"/>
      <c r="R914" s="662"/>
      <c r="S914" s="662"/>
      <c r="T914" s="662"/>
      <c r="U914" s="662"/>
      <c r="V914" s="662"/>
      <c r="W914" s="662"/>
      <c r="X914" s="662"/>
      <c r="Y914" s="662"/>
    </row>
    <row r="915" spans="1:25" ht="12" customHeight="1">
      <c r="A915" s="660"/>
      <c r="B915" s="661"/>
      <c r="C915" s="660"/>
      <c r="D915" s="660"/>
      <c r="E915" s="660"/>
      <c r="F915" s="660"/>
      <c r="G915" s="660"/>
      <c r="H915" s="660"/>
      <c r="I915" s="660"/>
      <c r="J915" s="660"/>
      <c r="K915" s="660"/>
      <c r="L915" s="660"/>
      <c r="M915" s="660"/>
      <c r="N915" s="660"/>
      <c r="O915" s="660"/>
      <c r="P915" s="662"/>
      <c r="Q915" s="662"/>
      <c r="R915" s="662"/>
      <c r="S915" s="662"/>
      <c r="T915" s="662"/>
      <c r="U915" s="662"/>
      <c r="V915" s="662"/>
      <c r="W915" s="662"/>
      <c r="X915" s="662"/>
      <c r="Y915" s="662"/>
    </row>
    <row r="916" spans="1:25" ht="12" customHeight="1">
      <c r="A916" s="660"/>
      <c r="B916" s="661"/>
      <c r="C916" s="660"/>
      <c r="D916" s="660"/>
      <c r="E916" s="660"/>
      <c r="F916" s="660"/>
      <c r="G916" s="660"/>
      <c r="H916" s="660"/>
      <c r="I916" s="660"/>
      <c r="J916" s="660"/>
      <c r="K916" s="660"/>
      <c r="L916" s="660"/>
      <c r="M916" s="660"/>
      <c r="N916" s="660"/>
      <c r="O916" s="660"/>
      <c r="P916" s="662"/>
      <c r="Q916" s="662"/>
      <c r="R916" s="662"/>
      <c r="S916" s="662"/>
      <c r="T916" s="662"/>
      <c r="U916" s="662"/>
      <c r="V916" s="662"/>
      <c r="W916" s="662"/>
      <c r="X916" s="662"/>
      <c r="Y916" s="662"/>
    </row>
    <row r="917" spans="1:25" ht="12" customHeight="1">
      <c r="A917" s="660"/>
      <c r="B917" s="661"/>
      <c r="C917" s="660"/>
      <c r="D917" s="660"/>
      <c r="E917" s="660"/>
      <c r="F917" s="660"/>
      <c r="G917" s="660"/>
      <c r="H917" s="660"/>
      <c r="I917" s="660"/>
      <c r="J917" s="660"/>
      <c r="K917" s="660"/>
      <c r="L917" s="660"/>
      <c r="M917" s="660"/>
      <c r="N917" s="660"/>
      <c r="O917" s="660"/>
      <c r="P917" s="662"/>
      <c r="Q917" s="662"/>
      <c r="R917" s="662"/>
      <c r="S917" s="662"/>
      <c r="T917" s="662"/>
      <c r="U917" s="662"/>
      <c r="V917" s="662"/>
      <c r="W917" s="662"/>
      <c r="X917" s="662"/>
      <c r="Y917" s="662"/>
    </row>
    <row r="918" spans="1:25" ht="12" customHeight="1">
      <c r="A918" s="660"/>
      <c r="B918" s="661"/>
      <c r="C918" s="660"/>
      <c r="D918" s="660"/>
      <c r="E918" s="660"/>
      <c r="F918" s="660"/>
      <c r="G918" s="660"/>
      <c r="H918" s="660"/>
      <c r="I918" s="660"/>
      <c r="J918" s="660"/>
      <c r="K918" s="660"/>
      <c r="L918" s="660"/>
      <c r="M918" s="660"/>
      <c r="N918" s="660"/>
      <c r="O918" s="660"/>
      <c r="P918" s="662"/>
      <c r="Q918" s="662"/>
      <c r="R918" s="662"/>
      <c r="S918" s="662"/>
      <c r="T918" s="662"/>
      <c r="U918" s="662"/>
      <c r="V918" s="662"/>
      <c r="W918" s="662"/>
      <c r="X918" s="662"/>
      <c r="Y918" s="662"/>
    </row>
  </sheetData>
  <mergeCells count="77">
    <mergeCell ref="E14:E15"/>
    <mergeCell ref="F14:F15"/>
    <mergeCell ref="G14:G15"/>
    <mergeCell ref="E10:E11"/>
    <mergeCell ref="F10:F11"/>
    <mergeCell ref="G10:G11"/>
    <mergeCell ref="J10:J11"/>
    <mergeCell ref="F12:F13"/>
    <mergeCell ref="G12:G13"/>
    <mergeCell ref="J12:J13"/>
    <mergeCell ref="E12:E13"/>
    <mergeCell ref="O16:O23"/>
    <mergeCell ref="J18:J23"/>
    <mergeCell ref="E26:E27"/>
    <mergeCell ref="F26:F27"/>
    <mergeCell ref="E18:E23"/>
    <mergeCell ref="F18:F23"/>
    <mergeCell ref="I26:I27"/>
    <mergeCell ref="J26:J27"/>
    <mergeCell ref="O24:O27"/>
    <mergeCell ref="E16:E17"/>
    <mergeCell ref="F16:F17"/>
    <mergeCell ref="I16:I17"/>
    <mergeCell ref="J16:J17"/>
    <mergeCell ref="G16:G17"/>
    <mergeCell ref="A28:N28"/>
    <mergeCell ref="G18:G23"/>
    <mergeCell ref="I18:I23"/>
    <mergeCell ref="G24:G25"/>
    <mergeCell ref="I24:I25"/>
    <mergeCell ref="J24:J25"/>
    <mergeCell ref="G26:G27"/>
    <mergeCell ref="A24:A27"/>
    <mergeCell ref="B24:B27"/>
    <mergeCell ref="C24:C27"/>
    <mergeCell ref="E24:E25"/>
    <mergeCell ref="F24:F25"/>
    <mergeCell ref="A16:A23"/>
    <mergeCell ref="B16:B23"/>
    <mergeCell ref="C16:C23"/>
    <mergeCell ref="K3:K4"/>
    <mergeCell ref="L3:M3"/>
    <mergeCell ref="N3:N4"/>
    <mergeCell ref="O5:O9"/>
    <mergeCell ref="O10:O13"/>
    <mergeCell ref="O14:O15"/>
    <mergeCell ref="F1:O1"/>
    <mergeCell ref="A2:O2"/>
    <mergeCell ref="A3:A4"/>
    <mergeCell ref="B3:B4"/>
    <mergeCell ref="C3:C4"/>
    <mergeCell ref="D3:D4"/>
    <mergeCell ref="E3:E4"/>
    <mergeCell ref="O3:O4"/>
    <mergeCell ref="A5:A9"/>
    <mergeCell ref="A10:A13"/>
    <mergeCell ref="B10:B13"/>
    <mergeCell ref="C10:C13"/>
    <mergeCell ref="A14:A15"/>
    <mergeCell ref="B14:B15"/>
    <mergeCell ref="C14:C15"/>
    <mergeCell ref="I14:I15"/>
    <mergeCell ref="J14:J15"/>
    <mergeCell ref="F3:F4"/>
    <mergeCell ref="G3:G4"/>
    <mergeCell ref="B5:B9"/>
    <mergeCell ref="C5:C9"/>
    <mergeCell ref="E6:E9"/>
    <mergeCell ref="F6:F9"/>
    <mergeCell ref="G6:G9"/>
    <mergeCell ref="H3:H4"/>
    <mergeCell ref="I3:I4"/>
    <mergeCell ref="I6:I9"/>
    <mergeCell ref="J6:J9"/>
    <mergeCell ref="J3:J4"/>
    <mergeCell ref="I10:I11"/>
    <mergeCell ref="I12:I13"/>
  </mergeCells>
  <pageMargins left="0.7" right="0.7" top="0.75" bottom="0.75" header="0" footer="0"/>
  <pageSetup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Centralizator</vt:lpstr>
      <vt:lpstr>Olimpici S.</vt:lpstr>
      <vt:lpstr>Olimpici A.</vt:lpstr>
      <vt:lpstr>Recunoscuți S.</vt:lpstr>
      <vt:lpstr>Recunoscuți A. </vt:lpstr>
      <vt:lpstr>Nerecunoscuți S. </vt:lpstr>
      <vt:lpstr>Nerecunoscuți A. </vt:lpstr>
      <vt:lpstr>Veterani</vt:lpstr>
      <vt:lpstr>Recorduri</vt:lpstr>
      <vt:lpstr>Premii Gala Sport</vt:lpstr>
      <vt:lpstr>personal tehnicieni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</dc:creator>
  <cp:lastModifiedBy>Admin</cp:lastModifiedBy>
  <dcterms:created xsi:type="dcterms:W3CDTF">2025-02-19T12:58:11Z</dcterms:created>
  <dcterms:modified xsi:type="dcterms:W3CDTF">2026-03-02T09:09:39Z</dcterms:modified>
</cp:coreProperties>
</file>